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30-318 - Oprava střechy b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'30-318 - Oprava střechy b...'!$C$137:$K$398</definedName>
    <definedName name="_xlnm.Print_Area" localSheetId="1">'30-318 - Oprava střechy b...'!$C$82:$J$121,'30-318 - Oprava střechy b...'!$C$127:$K$398</definedName>
    <definedName name="_xlnm.Print_Titles" localSheetId="1">'30-318 - Oprava střechy b...'!$137:$137</definedName>
    <definedName name="_xlnm.Print_Area" localSheetId="2">'Seznam figur'!$C$4:$G$39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397"/>
  <c r="BH397"/>
  <c r="BG397"/>
  <c r="BE397"/>
  <c r="T397"/>
  <c r="T396"/>
  <c r="R397"/>
  <c r="R396"/>
  <c r="P397"/>
  <c r="P396"/>
  <c r="BI395"/>
  <c r="BH395"/>
  <c r="BG395"/>
  <c r="BE395"/>
  <c r="T395"/>
  <c r="T394"/>
  <c r="R395"/>
  <c r="R394"/>
  <c r="P395"/>
  <c r="P394"/>
  <c r="BI392"/>
  <c r="BH392"/>
  <c r="BG392"/>
  <c r="BE392"/>
  <c r="T392"/>
  <c r="T391"/>
  <c r="R392"/>
  <c r="R391"/>
  <c r="P392"/>
  <c r="P391"/>
  <c r="BI390"/>
  <c r="BH390"/>
  <c r="BG390"/>
  <c r="BE390"/>
  <c r="T390"/>
  <c r="T389"/>
  <c r="T388"/>
  <c r="R390"/>
  <c r="R389"/>
  <c r="R388"/>
  <c r="P390"/>
  <c r="P389"/>
  <c r="P388"/>
  <c r="BI387"/>
  <c r="BH387"/>
  <c r="BG387"/>
  <c r="BE387"/>
  <c r="T387"/>
  <c r="R387"/>
  <c r="P387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1"/>
  <c r="BH381"/>
  <c r="BG381"/>
  <c r="BE381"/>
  <c r="T381"/>
  <c r="R381"/>
  <c r="P381"/>
  <c r="BI380"/>
  <c r="BH380"/>
  <c r="BG380"/>
  <c r="BE380"/>
  <c r="T380"/>
  <c r="R380"/>
  <c r="P380"/>
  <c r="BI378"/>
  <c r="BH378"/>
  <c r="BG378"/>
  <c r="BE378"/>
  <c r="T378"/>
  <c r="R378"/>
  <c r="P378"/>
  <c r="BI377"/>
  <c r="BH377"/>
  <c r="BG377"/>
  <c r="BE377"/>
  <c r="T377"/>
  <c r="R377"/>
  <c r="P377"/>
  <c r="BI375"/>
  <c r="BH375"/>
  <c r="BG375"/>
  <c r="BE375"/>
  <c r="T375"/>
  <c r="R375"/>
  <c r="P375"/>
  <c r="BI369"/>
  <c r="BH369"/>
  <c r="BG369"/>
  <c r="BE369"/>
  <c r="T369"/>
  <c r="R369"/>
  <c r="P369"/>
  <c r="BI363"/>
  <c r="BH363"/>
  <c r="BG363"/>
  <c r="BE363"/>
  <c r="T363"/>
  <c r="R363"/>
  <c r="P363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3"/>
  <c r="BH353"/>
  <c r="BG353"/>
  <c r="BE353"/>
  <c r="T353"/>
  <c r="R353"/>
  <c r="P353"/>
  <c r="BI347"/>
  <c r="BH347"/>
  <c r="BG347"/>
  <c r="BE347"/>
  <c r="T347"/>
  <c r="R347"/>
  <c r="P347"/>
  <c r="BI344"/>
  <c r="BH344"/>
  <c r="BG344"/>
  <c r="BE344"/>
  <c r="T344"/>
  <c r="R344"/>
  <c r="P344"/>
  <c r="BI343"/>
  <c r="BH343"/>
  <c r="BG343"/>
  <c r="BE343"/>
  <c r="T343"/>
  <c r="R343"/>
  <c r="P343"/>
  <c r="BI338"/>
  <c r="BH338"/>
  <c r="BG338"/>
  <c r="BE338"/>
  <c r="T338"/>
  <c r="R338"/>
  <c r="P338"/>
  <c r="BI332"/>
  <c r="BH332"/>
  <c r="BG332"/>
  <c r="BE332"/>
  <c r="T332"/>
  <c r="T331"/>
  <c r="R332"/>
  <c r="R331"/>
  <c r="P332"/>
  <c r="P331"/>
  <c r="BI328"/>
  <c r="BH328"/>
  <c r="BG328"/>
  <c r="BE328"/>
  <c r="T328"/>
  <c r="R328"/>
  <c r="P328"/>
  <c r="BI325"/>
  <c r="BH325"/>
  <c r="BG325"/>
  <c r="BE325"/>
  <c r="T325"/>
  <c r="R325"/>
  <c r="P325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2"/>
  <c r="BH312"/>
  <c r="BG312"/>
  <c r="BE312"/>
  <c r="T312"/>
  <c r="R312"/>
  <c r="P312"/>
  <c r="BI309"/>
  <c r="BH309"/>
  <c r="BG309"/>
  <c r="BE309"/>
  <c r="T309"/>
  <c r="R309"/>
  <c r="P309"/>
  <c r="BI306"/>
  <c r="BH306"/>
  <c r="BG306"/>
  <c r="BE306"/>
  <c r="T306"/>
  <c r="R306"/>
  <c r="P306"/>
  <c r="BI304"/>
  <c r="BH304"/>
  <c r="BG304"/>
  <c r="BE304"/>
  <c r="T304"/>
  <c r="R304"/>
  <c r="P304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1"/>
  <c r="BH291"/>
  <c r="BG291"/>
  <c r="BE291"/>
  <c r="T291"/>
  <c r="R291"/>
  <c r="P291"/>
  <c r="BI288"/>
  <c r="BH288"/>
  <c r="BG288"/>
  <c r="BE288"/>
  <c r="T288"/>
  <c r="R288"/>
  <c r="P288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0"/>
  <c r="BH280"/>
  <c r="BG280"/>
  <c r="BE280"/>
  <c r="T280"/>
  <c r="R280"/>
  <c r="P280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67"/>
  <c r="BH267"/>
  <c r="BG267"/>
  <c r="BE267"/>
  <c r="T267"/>
  <c r="R267"/>
  <c r="P267"/>
  <c r="BI263"/>
  <c r="BH263"/>
  <c r="BG263"/>
  <c r="BE263"/>
  <c r="T263"/>
  <c r="R263"/>
  <c r="P263"/>
  <c r="BI262"/>
  <c r="BH262"/>
  <c r="BG262"/>
  <c r="BE262"/>
  <c r="T262"/>
  <c r="R262"/>
  <c r="P262"/>
  <c r="BI250"/>
  <c r="BH250"/>
  <c r="BG250"/>
  <c r="BE250"/>
  <c r="T250"/>
  <c r="R250"/>
  <c r="P250"/>
  <c r="BI249"/>
  <c r="BH249"/>
  <c r="BG249"/>
  <c r="BE249"/>
  <c r="T249"/>
  <c r="R249"/>
  <c r="P249"/>
  <c r="BI239"/>
  <c r="BH239"/>
  <c r="BG239"/>
  <c r="BE239"/>
  <c r="T239"/>
  <c r="R239"/>
  <c r="P239"/>
  <c r="BI237"/>
  <c r="BH237"/>
  <c r="BG237"/>
  <c r="BE237"/>
  <c r="T237"/>
  <c r="R237"/>
  <c r="P237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6"/>
  <c r="BH196"/>
  <c r="BG196"/>
  <c r="BE196"/>
  <c r="T196"/>
  <c r="R196"/>
  <c r="P196"/>
  <c r="BI194"/>
  <c r="BH194"/>
  <c r="BG194"/>
  <c r="BE194"/>
  <c r="T194"/>
  <c r="R194"/>
  <c r="P194"/>
  <c r="BI191"/>
  <c r="BH191"/>
  <c r="BG191"/>
  <c r="BE191"/>
  <c r="T191"/>
  <c r="R191"/>
  <c r="P191"/>
  <c r="BI186"/>
  <c r="BH186"/>
  <c r="BG186"/>
  <c r="BE186"/>
  <c r="T186"/>
  <c r="R186"/>
  <c r="P186"/>
  <c r="BI183"/>
  <c r="BH183"/>
  <c r="BG183"/>
  <c r="BE183"/>
  <c r="T183"/>
  <c r="T182"/>
  <c r="R183"/>
  <c r="R182"/>
  <c r="P183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R171"/>
  <c r="P171"/>
  <c r="BI167"/>
  <c r="BH167"/>
  <c r="BG167"/>
  <c r="BE167"/>
  <c r="T167"/>
  <c r="R167"/>
  <c r="P167"/>
  <c r="BI160"/>
  <c r="BH160"/>
  <c r="BG160"/>
  <c r="BE160"/>
  <c r="T160"/>
  <c r="R160"/>
  <c r="P160"/>
  <c r="BI157"/>
  <c r="BH157"/>
  <c r="BG157"/>
  <c r="BE157"/>
  <c r="T157"/>
  <c r="R157"/>
  <c r="P157"/>
  <c r="BI153"/>
  <c r="BH153"/>
  <c r="BG153"/>
  <c r="BE153"/>
  <c r="T153"/>
  <c r="R153"/>
  <c r="P153"/>
  <c r="BI150"/>
  <c r="BH150"/>
  <c r="BG150"/>
  <c r="BE150"/>
  <c r="T150"/>
  <c r="R150"/>
  <c r="P150"/>
  <c r="BI147"/>
  <c r="BH147"/>
  <c r="BG147"/>
  <c r="BE147"/>
  <c r="T147"/>
  <c r="R147"/>
  <c r="P147"/>
  <c r="BI142"/>
  <c r="BH142"/>
  <c r="BG142"/>
  <c r="BE142"/>
  <c r="T142"/>
  <c r="T141"/>
  <c r="T140"/>
  <c r="R142"/>
  <c r="R141"/>
  <c r="R140"/>
  <c r="P142"/>
  <c r="P141"/>
  <c r="P140"/>
  <c r="J135"/>
  <c r="J134"/>
  <c r="F134"/>
  <c r="F132"/>
  <c r="E130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J179"/>
  <c r="J390"/>
  <c r="J344"/>
  <c r="BK304"/>
  <c r="BK267"/>
  <c r="BK216"/>
  <c r="BK397"/>
  <c r="J356"/>
  <c r="BK344"/>
  <c r="BK294"/>
  <c r="J263"/>
  <c r="J218"/>
  <c r="J176"/>
  <c r="BK385"/>
  <c r="BK153"/>
  <c r="J375"/>
  <c r="J320"/>
  <c r="J306"/>
  <c r="BK286"/>
  <c r="BK239"/>
  <c r="BK200"/>
  <c r="BK174"/>
  <c r="J387"/>
  <c r="BK375"/>
  <c r="BK296"/>
  <c r="J262"/>
  <c r="BK218"/>
  <c r="J191"/>
  <c r="BK167"/>
  <c r="BK356"/>
  <c r="BK347"/>
  <c r="BK325"/>
  <c r="J286"/>
  <c r="BK229"/>
  <c r="J174"/>
  <c r="BK180"/>
  <c r="BK381"/>
  <c r="J325"/>
  <c r="J296"/>
  <c r="BK263"/>
  <c r="BK220"/>
  <c r="BK142"/>
  <c r="BK387"/>
  <c r="BK380"/>
  <c r="BK312"/>
  <c r="BK291"/>
  <c r="BK228"/>
  <c r="J183"/>
  <c r="BK157"/>
  <c r="J355"/>
  <c r="BK328"/>
  <c r="J291"/>
  <c r="BK271"/>
  <c r="J220"/>
  <c r="J167"/>
  <c r="J181"/>
  <c r="BK384"/>
  <c r="J338"/>
  <c r="BK314"/>
  <c r="J295"/>
  <c r="J237"/>
  <c r="J180"/>
  <c r="J395"/>
  <c r="J383"/>
  <c r="J332"/>
  <c r="J293"/>
  <c r="J250"/>
  <c r="J206"/>
  <c r="J147"/>
  <c i="1" r="AS94"/>
  <c i="2" r="J384"/>
  <c r="BK353"/>
  <c r="BK316"/>
  <c r="BK278"/>
  <c r="J216"/>
  <c r="F35"/>
  <c r="BK332"/>
  <c r="J288"/>
  <c r="BK249"/>
  <c r="BK202"/>
  <c r="F31"/>
  <c r="BK355"/>
  <c r="BK322"/>
  <c r="BK275"/>
  <c r="J228"/>
  <c r="J186"/>
  <c r="J157"/>
  <c r="J378"/>
  <c r="J328"/>
  <c r="J312"/>
  <c r="J294"/>
  <c r="BK262"/>
  <c r="J196"/>
  <c r="BK176"/>
  <c r="BK395"/>
  <c r="BK383"/>
  <c r="J347"/>
  <c r="BK306"/>
  <c r="J283"/>
  <c r="BK237"/>
  <c r="J202"/>
  <c r="BK147"/>
  <c r="J363"/>
  <c r="J353"/>
  <c r="BK320"/>
  <c r="J285"/>
  <c r="J222"/>
  <c r="BK181"/>
  <c r="J397"/>
  <c r="J150"/>
  <c r="BK363"/>
  <c r="J316"/>
  <c r="BK293"/>
  <c r="J271"/>
  <c r="BK222"/>
  <c r="BK191"/>
  <c r="BK171"/>
  <c r="BK390"/>
  <c r="BK377"/>
  <c r="J309"/>
  <c r="J275"/>
  <c r="J239"/>
  <c r="J204"/>
  <c r="J385"/>
  <c r="J357"/>
  <c r="J298"/>
  <c r="J267"/>
  <c r="BK194"/>
  <c r="BK150"/>
  <c r="BK186"/>
  <c r="J142"/>
  <c r="J369"/>
  <c r="BK318"/>
  <c r="BK298"/>
  <c r="J278"/>
  <c r="J226"/>
  <c r="J194"/>
  <c r="BK392"/>
  <c r="J381"/>
  <c r="J318"/>
  <c r="BK288"/>
  <c r="J249"/>
  <c r="J175"/>
  <c r="F33"/>
  <c r="BK369"/>
  <c r="J343"/>
  <c r="BK295"/>
  <c r="BK250"/>
  <c r="J200"/>
  <c r="J160"/>
  <c r="BK160"/>
  <c r="J377"/>
  <c r="J322"/>
  <c r="J304"/>
  <c r="BK285"/>
  <c r="J229"/>
  <c r="BK183"/>
  <c r="F34"/>
  <c r="BK357"/>
  <c r="BK338"/>
  <c r="J314"/>
  <c r="BK280"/>
  <c r="BK196"/>
  <c r="J153"/>
  <c r="J171"/>
  <c r="J380"/>
  <c r="BK343"/>
  <c r="BK309"/>
  <c r="BK283"/>
  <c r="BK204"/>
  <c r="BK175"/>
  <c r="J392"/>
  <c r="BK378"/>
  <c r="J280"/>
  <c r="BK226"/>
  <c r="BK179"/>
  <c r="BK206"/>
  <c r="J31"/>
  <c l="1" r="P166"/>
  <c r="R173"/>
  <c r="P279"/>
  <c r="BK156"/>
  <c r="J156"/>
  <c r="J101"/>
  <c r="BK173"/>
  <c r="J173"/>
  <c r="J103"/>
  <c r="T238"/>
  <c r="T297"/>
  <c r="T173"/>
  <c r="BK279"/>
  <c r="J279"/>
  <c r="J108"/>
  <c r="T292"/>
  <c r="BK321"/>
  <c r="J321"/>
  <c r="J112"/>
  <c r="P156"/>
  <c r="P155"/>
  <c r="R185"/>
  <c r="R292"/>
  <c r="T305"/>
  <c r="P321"/>
  <c r="T146"/>
  <c r="T145"/>
  <c r="T139"/>
  <c r="T138"/>
  <c r="R166"/>
  <c r="P238"/>
  <c r="BK305"/>
  <c r="J305"/>
  <c r="J111"/>
  <c r="P337"/>
  <c r="P336"/>
  <c r="R146"/>
  <c r="R145"/>
  <c r="R139"/>
  <c r="BK166"/>
  <c r="J166"/>
  <c r="J102"/>
  <c r="P173"/>
  <c r="R238"/>
  <c r="BK297"/>
  <c r="J297"/>
  <c r="J110"/>
  <c r="T337"/>
  <c r="T336"/>
  <c r="BK146"/>
  <c r="BK145"/>
  <c r="J145"/>
  <c r="J98"/>
  <c r="T156"/>
  <c r="T155"/>
  <c r="T166"/>
  <c r="BK238"/>
  <c r="J238"/>
  <c r="J107"/>
  <c r="P292"/>
  <c r="R305"/>
  <c r="T321"/>
  <c r="P146"/>
  <c r="P145"/>
  <c r="P139"/>
  <c r="P138"/>
  <c i="1" r="AU95"/>
  <c i="2" r="BK185"/>
  <c r="J185"/>
  <c r="J106"/>
  <c r="T279"/>
  <c r="P297"/>
  <c r="R321"/>
  <c r="R156"/>
  <c r="R155"/>
  <c r="T185"/>
  <c r="T184"/>
  <c r="BK292"/>
  <c r="J292"/>
  <c r="J109"/>
  <c r="R297"/>
  <c r="R337"/>
  <c r="R336"/>
  <c r="P185"/>
  <c r="P184"/>
  <c r="R279"/>
  <c r="P305"/>
  <c r="BK337"/>
  <c r="J337"/>
  <c r="J115"/>
  <c r="BK141"/>
  <c r="J141"/>
  <c r="J97"/>
  <c r="BK182"/>
  <c r="J182"/>
  <c r="J104"/>
  <c r="BK391"/>
  <c r="J391"/>
  <c r="J118"/>
  <c r="BK394"/>
  <c r="J394"/>
  <c r="J119"/>
  <c r="BK331"/>
  <c r="J331"/>
  <c r="J113"/>
  <c r="BK389"/>
  <c r="BK388"/>
  <c r="J388"/>
  <c r="J116"/>
  <c r="BK396"/>
  <c r="J396"/>
  <c r="J120"/>
  <c r="J132"/>
  <c r="BF150"/>
  <c r="BF171"/>
  <c i="1" r="BB95"/>
  <c i="2" r="F135"/>
  <c r="BF142"/>
  <c r="BF183"/>
  <c r="BF186"/>
  <c r="BF194"/>
  <c r="BF196"/>
  <c r="BF204"/>
  <c r="BF218"/>
  <c r="BF220"/>
  <c r="BF249"/>
  <c r="BF262"/>
  <c r="BF267"/>
  <c r="BF271"/>
  <c r="BF275"/>
  <c r="BF283"/>
  <c r="BF285"/>
  <c r="BF288"/>
  <c r="BF294"/>
  <c r="BF304"/>
  <c r="BF309"/>
  <c r="BF314"/>
  <c r="BF318"/>
  <c r="BF322"/>
  <c r="BF325"/>
  <c r="BF332"/>
  <c r="BF338"/>
  <c r="BF344"/>
  <c r="BF381"/>
  <c r="BF385"/>
  <c r="BF387"/>
  <c r="BF390"/>
  <c r="BF392"/>
  <c r="BF395"/>
  <c i="1" r="AZ95"/>
  <c r="BC95"/>
  <c i="2" r="BF153"/>
  <c r="BF167"/>
  <c r="BF174"/>
  <c r="BF176"/>
  <c r="BF179"/>
  <c r="BF181"/>
  <c r="BF200"/>
  <c r="BF216"/>
  <c r="BF237"/>
  <c r="BF250"/>
  <c r="BF278"/>
  <c r="BF280"/>
  <c r="BF286"/>
  <c r="BF293"/>
  <c r="BF296"/>
  <c r="BF306"/>
  <c r="BF312"/>
  <c r="BF328"/>
  <c r="BF343"/>
  <c r="BF363"/>
  <c r="BF369"/>
  <c r="BF375"/>
  <c r="BF377"/>
  <c r="BF378"/>
  <c r="BF380"/>
  <c r="BF147"/>
  <c r="BF384"/>
  <c i="1" r="AV95"/>
  <c i="2" r="BF157"/>
  <c r="BF160"/>
  <c r="BF175"/>
  <c r="BF180"/>
  <c r="BF191"/>
  <c r="BF202"/>
  <c r="BF206"/>
  <c r="BF222"/>
  <c r="BF226"/>
  <c r="BF228"/>
  <c r="BF229"/>
  <c r="BF239"/>
  <c r="BF263"/>
  <c r="BF291"/>
  <c r="BF295"/>
  <c r="BF298"/>
  <c r="BF316"/>
  <c r="BF320"/>
  <c r="BF347"/>
  <c r="BF353"/>
  <c r="BF355"/>
  <c r="BF356"/>
  <c r="BF357"/>
  <c r="BF383"/>
  <c r="BF397"/>
  <c i="1" r="BD95"/>
  <c r="AZ94"/>
  <c r="AV94"/>
  <c r="AK29"/>
  <c r="BC94"/>
  <c r="W32"/>
  <c r="BB94"/>
  <c r="AX94"/>
  <c r="BD94"/>
  <c r="W33"/>
  <c r="AU94"/>
  <c i="2" l="1" r="R184"/>
  <c r="R138"/>
  <c r="BK140"/>
  <c r="J140"/>
  <c r="J96"/>
  <c r="J146"/>
  <c r="J99"/>
  <c r="BK155"/>
  <c r="J155"/>
  <c r="J100"/>
  <c r="BK184"/>
  <c r="J184"/>
  <c r="J105"/>
  <c r="BK336"/>
  <c r="J336"/>
  <c r="J114"/>
  <c r="J389"/>
  <c r="J117"/>
  <c i="1" r="AY94"/>
  <c r="W29"/>
  <c r="W31"/>
  <c i="2" r="F32"/>
  <c i="1" r="BA95"/>
  <c r="BA94"/>
  <c r="W30"/>
  <c i="2" r="J32"/>
  <c i="1" r="AW95"/>
  <c r="AT95"/>
  <c i="2" l="1" r="BK139"/>
  <c r="BK138"/>
  <c r="J138"/>
  <c r="J94"/>
  <c i="1" r="AW94"/>
  <c r="AK30"/>
  <c i="2" l="1" r="J139"/>
  <c r="J95"/>
  <c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<sst xmlns="http://schemas.openxmlformats.org/spreadsheetml/2006/main">
  <si>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</si>
  <si>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</si>
  <si>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</si>
  <si>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</si>
  <si>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</si>
  <si>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{789d3f6d-9e43-441d-a84d-454c509e1c1f}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</si>
  <si>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</si>
  <si>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</si>
  <si>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</si>
  <si>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</si>
  <si>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</si>
  <si>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</si>
  <si>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</si>
  <si>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</si>
  <si>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30-318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</si>
  <si>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</si>
  <si>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</si>
  <si>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střechy bytového domu na ul. Družstevnická 2-12, Havířov-Podlesí</t>
  </si>
  <si>
    <t>KSO:</t>
  </si>
  <si>
    <t>803 3</t>
  </si>
  <si>
    <t>CC-CZ:</t>
  </si>
  <si>
    <t>Místo:</t>
  </si>
  <si>
    <t>Havířov-Podlesí</t>
  </si>
  <si>
    <t>Datum:</t>
  </si>
  <si>
    <t>4. 9. 2024</t>
  </si>
  <si>
    <t>Zadavatel:</t>
  </si>
  <si>
    <t>IČ:</t>
  </si>
  <si>
    <t>05389844</t>
  </si>
  <si>
    <t>Společenství vlastníků Družstevnická 1111-1116, Ha</t>
  </si>
  <si>
    <t>DIČ:</t>
  </si>
  <si>
    <t>Uchazeč:</t>
  </si>
  <si>
    <t>Vyplň údaj</t>
  </si>
  <si>
    <t>Projektant:</t>
  </si>
  <si>
    <t>12109622</t>
  </si>
  <si>
    <t>Ing. Jiří Fabík</t>
  </si>
  <si>
    <t>True</t>
  </si>
  <si>
    <t>Zpracovatel:</t>
  </si>
  <si>
    <t>Poznámka:</t>
  </si>
  <si>
    <t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ÚRS._x000d_
_x000d_
HSV - do cen prací a dodávek nutno zahrnout náklady na použití pomocného lešení._x000d_
PSV a Montáže - do cen prací a dodávek nutno zahrnout náklady na mimostaveništní dopravu, použití pomocného lešení a veškerý ostatní pomocný materiál.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</si>
  <si>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</si>
  <si>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</si>
  <si>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</si>
  <si>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</si>
  <si>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</si>
  <si>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</si>
  <si>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</si>
  <si>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</si>
  <si>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</si>
  <si>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</si>
  <si>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</si>
  <si>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</si>
  <si>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</si>
  <si>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</si>
  <si>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</si>
  <si>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</si>
  <si>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</si>
  <si>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</si>
  <si>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</si>
  <si>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</si>
  <si>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</si>
  <si>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</si>
  <si>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</si>
  <si>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</si>
  <si>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</si>
  <si>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</si>
  <si>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</si>
  <si>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</si>
  <si>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</si>
  <si>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</si>
  <si>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</si>
  <si>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</si>
  <si>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</si>
  <si>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</si>
  <si>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</si>
  <si>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</si>
  <si>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</si>
  <si>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</si>
  <si>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</si>
  <si>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</si>
  <si>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</si>
  <si>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</si>
  <si>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</si>
  <si>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</si>
  <si>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</si>
  <si>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</si>
  <si>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</si>
  <si>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mw60</t>
  </si>
  <si>
    <t>zateplení střechy MW tl. 60</t>
  </si>
  <si>
    <t>28</t>
  </si>
  <si>
    <t>2</t>
  </si>
  <si>
    <t>profil_der</t>
  </si>
  <si>
    <t>děrovaný profil</t>
  </si>
  <si>
    <t>320,84</t>
  </si>
  <si>
    <t>KRYCÍ LIST SOUPISU PRACÍ</t>
  </si>
  <si>
    <t>plocha_kryt_h</t>
  </si>
  <si>
    <t>plocha střešní krytiny - vodorovně</t>
  </si>
  <si>
    <t>1341,122</t>
  </si>
  <si>
    <t>plocha_kryt_v</t>
  </si>
  <si>
    <t>plocha střešní krytiny - svisle</t>
  </si>
  <si>
    <t>16,773</t>
  </si>
  <si>
    <t xml:space="preserve"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  HSV - do cen prací a dodávek nutno zahrnout náklady na použití pomocného lešení. PSV a Montáže - do cen prací a dodávek nutno zahrnout náklady na mimostaveništní dopravu, použití pomocného lešení a veškerý ostatní pomocný materiál.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</si>
  <si>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</si>
  <si>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</si>
  <si>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</si>
  <si>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</si>
  <si>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</si>
  <si>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</si>
  <si>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</si>
  <si>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  41 - Stropy a stropní konstrukce pozemních staveb</t>
  </si>
  <si>
    <t xml:space="preserve">    6 - Úpravy povrchů, podlahy a osazování výplní</t>
  </si>
  <si>
    <t xml:space="preserve">      61 - Úprava povrchů vnitřní</t>
  </si>
  <si>
    <t xml:space="preserve">    9 - Ostatní konstrukce a práce-bourání</t>
  </si>
  <si>
    <t xml:space="preserve">      95 - Různé dokončovací konstrukce a práce pozemních staveb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</si>
  <si>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</si>
  <si>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</si>
  <si>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</si>
  <si>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</si>
  <si>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</si>
  <si>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</si>
  <si>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</si>
  <si>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742 - Elektroinstalace - slaboproud</t>
  </si>
  <si>
    <t xml:space="preserve">    762 - Konstrukce tesařské</t>
  </si>
  <si>
    <t xml:space="preserve">    764 - Konstrukce klempířské</t>
  </si>
  <si>
    <t xml:space="preserve">    783 - Dokončovací práce - nátěry</t>
  </si>
  <si>
    <t xml:space="preserve">    784 - Dokončovací práce - malby</t>
  </si>
  <si>
    <t>M - Práce a dodávky M</t>
  </si>
  <si>
    <t xml:space="preserve">    21-M - Elektromontáže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</si>
  <si>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</si>
  <si>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</si>
  <si>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</si>
  <si>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</si>
  <si>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</si>
  <si>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</si>
  <si>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</si>
  <si>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</si>
  <si>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</si>
  <si>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</si>
  <si>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</si>
  <si>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</si>
  <si>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</si>
  <si>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</si>
  <si>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</si>
  <si>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</si>
  <si>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</si>
  <si>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</si>
  <si>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</si>
  <si>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</si>
  <si>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</si>
  <si>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</si>
  <si>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</si>
  <si>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41</t>
  </si>
  <si>
    <t>Stropy a stropní konstrukce pozemních staveb</t>
  </si>
  <si>
    <t>K</t>
  </si>
  <si>
    <t>411386611</t>
  </si>
  <si>
    <t>Zabetonování prostupů v instalačních šachtách ze suchých směsí pl do 0,09 m2 ve stropech</t>
  </si>
  <si>
    <t>kus</t>
  </si>
  <si>
    <t>CS ÚRS 2024 02</t>
  </si>
  <si>
    <t>3</t>
  </si>
  <si>
    <t>1580168037</t>
  </si>
  <si>
    <t>VV</t>
  </si>
  <si>
    <t>6 "výměna střešních vpustí</t>
  </si>
  <si>
    <t>Součet</t>
  </si>
  <si>
    <t>6</t>
  </si>
  <si>
    <t>Úpravy povrchů, podlahy a osazování výplní</t>
  </si>
  <si>
    <t>61</t>
  </si>
  <si>
    <t>Úprava povrchů vnitřní</t>
  </si>
  <si>
    <t>612325223</t>
  </si>
  <si>
    <t>Vápenocementová štuková omítka malých ploch přes 0,25 do 1 m2 na stěnách</t>
  </si>
  <si>
    <t>1402224973</t>
  </si>
  <si>
    <t>6*1 "zakrytí potrubí od střešní vpusti pod stropem posledního podlaží</t>
  </si>
  <si>
    <t>613142001</t>
  </si>
  <si>
    <t>Pletivo sklovláknité vnitřních pilířů nebo sloupů vtlačené do tmelu</t>
  </si>
  <si>
    <t>m2</t>
  </si>
  <si>
    <t>-1789057546</t>
  </si>
  <si>
    <t>P</t>
  </si>
  <si>
    <t>Poznámka k položce:_x000d_
odhad - dle rozsahu nezbytně nutného pro výměnu potrubí v průchodu střešním pláštěm</t>
  </si>
  <si>
    <t>6*1,00*0,50 "zakrytí potrubí od střešní vpusti pod stropem posledního podlaží</t>
  </si>
  <si>
    <t>619991001</t>
  </si>
  <si>
    <t>Zakrytí podlahy fólií</t>
  </si>
  <si>
    <t>72184782</t>
  </si>
  <si>
    <t xml:space="preserve">6*10,0  "posl. podlaží (výměna vpustí) - předpoklad</t>
  </si>
  <si>
    <t>9</t>
  </si>
  <si>
    <t>Ostatní konstrukce a práce-bourání</t>
  </si>
  <si>
    <t>95</t>
  </si>
  <si>
    <t>Různé dokončovací konstrukce a práce pozemních staveb</t>
  </si>
  <si>
    <t>5</t>
  </si>
  <si>
    <t>952901111</t>
  </si>
  <si>
    <t>Vyčištění budov bytové a občanské výstavby při výšce podlaží do 4 m</t>
  </si>
  <si>
    <t>1212589913</t>
  </si>
  <si>
    <t>6*10,0 "posl. podlaží (výměna vpustí) - předpoklad</t>
  </si>
  <si>
    <t>952902121</t>
  </si>
  <si>
    <t>Čištění budov zametení drsných podlah</t>
  </si>
  <si>
    <t>-664286616</t>
  </si>
  <si>
    <t>půdorys. plocha střechy (příprava podkladu):</t>
  </si>
  <si>
    <t>39,05*11,55 "vstup 2 a 4</t>
  </si>
  <si>
    <t>37,75*11,55 "vstup 6 a 8</t>
  </si>
  <si>
    <t>39,05*11,55 "vstup 10 a 12</t>
  </si>
  <si>
    <t>97</t>
  </si>
  <si>
    <t>Prorážení otvorů a ostatní bourací práce</t>
  </si>
  <si>
    <t>7</t>
  </si>
  <si>
    <t>972055241</t>
  </si>
  <si>
    <t>Vybourání otvorů ve stropech z ŽB prefabrikátů pl do 0,09 m2 tl přes 120 mm</t>
  </si>
  <si>
    <t>-1506134138</t>
  </si>
  <si>
    <t>Poznámka k položce:_x000d_
uvolnění stoupačky kanalizace v průchodu stropní konstrukcí</t>
  </si>
  <si>
    <t>6 "výměna střešních vpustí - uvolnění potrubí</t>
  </si>
  <si>
    <t>8</t>
  </si>
  <si>
    <t>978071311</t>
  </si>
  <si>
    <t>Otlučení omítky a odstranění izolace z desek hmotnosti přes 120 kg/m3 tl do 50 mm pl do 1 m2</t>
  </si>
  <si>
    <t>1668708712</t>
  </si>
  <si>
    <t>6*1,00*0,50 "zakrytí potrubí od střešních vpustí v posledním podlaží</t>
  </si>
  <si>
    <t>997</t>
  </si>
  <si>
    <t>Přesun sutě</t>
  </si>
  <si>
    <t>997013115</t>
  </si>
  <si>
    <t>Vnitrostaveništní doprava suti a vybouraných hmot pro budovy v přes 15 do 18 m</t>
  </si>
  <si>
    <t>t</t>
  </si>
  <si>
    <t>-821710563</t>
  </si>
  <si>
    <t>10</t>
  </si>
  <si>
    <t>997013501</t>
  </si>
  <si>
    <t>Odvoz suti a vybouraných hmot na skládku nebo meziskládku do 1 km se složením</t>
  </si>
  <si>
    <t>518982842</t>
  </si>
  <si>
    <t>11</t>
  </si>
  <si>
    <t>997013509</t>
  </si>
  <si>
    <t>Příplatek k odvozu suti a vybouraných hmot na skládku ZKD 1 km přes 1 km</t>
  </si>
  <si>
    <t>1778587442</t>
  </si>
  <si>
    <t>Poznámka k položce:_x000d_
skládka vzdálena 7 km</t>
  </si>
  <si>
    <t>9,501*6 'Přepočtené koeficientem množství</t>
  </si>
  <si>
    <t>997013631</t>
  </si>
  <si>
    <t>Poplatek za uložení na skládce (skládkovné) stavebního odpadu směsného kód odpadu 17 09 04</t>
  </si>
  <si>
    <t>1380620985</t>
  </si>
  <si>
    <t>13</t>
  </si>
  <si>
    <t>997013813</t>
  </si>
  <si>
    <t>Poplatek za uložení na skládce (skládkovné) stavebního odpadu z plastických hmot kód odpadu 17 02 03</t>
  </si>
  <si>
    <t>210136988</t>
  </si>
  <si>
    <t>14</t>
  </si>
  <si>
    <t>997013814</t>
  </si>
  <si>
    <t>Poplatek za uložení na skládce (skládkovné) stavebního odpadu izolací kód odpadu 17 06 04</t>
  </si>
  <si>
    <t>1033006024</t>
  </si>
  <si>
    <t>998</t>
  </si>
  <si>
    <t>Přesun hmot</t>
  </si>
  <si>
    <t>15</t>
  </si>
  <si>
    <t>998011003</t>
  </si>
  <si>
    <t>Přesun hmot pro budovy zděné v přes 12 do 24 m</t>
  </si>
  <si>
    <t>-706964471</t>
  </si>
  <si>
    <t>PSV</t>
  </si>
  <si>
    <t>Práce a dodávky PSV</t>
  </si>
  <si>
    <t>712</t>
  </si>
  <si>
    <t>Povlakové krytiny</t>
  </si>
  <si>
    <t>16</t>
  </si>
  <si>
    <t>712300845</t>
  </si>
  <si>
    <t>Demontáž ventilační hlavice na ploché střeše sklonu do 10°</t>
  </si>
  <si>
    <t>-649049178</t>
  </si>
  <si>
    <t>6+4 "vstup 2 a 4</t>
  </si>
  <si>
    <t>6+4 "vstup 6 a 8</t>
  </si>
  <si>
    <t>6+4 "vstup 10 a 12</t>
  </si>
  <si>
    <t>17</t>
  </si>
  <si>
    <t>712331119R</t>
  </si>
  <si>
    <t>Provedení povlakové krytiny střech pásy na sucho samolepící na střešní atiku</t>
  </si>
  <si>
    <t>-1952614330</t>
  </si>
  <si>
    <t>2*(2*(11,45+39,04)*1,0)+(2*(11,45+38,83)*1,0)</t>
  </si>
  <si>
    <t>18</t>
  </si>
  <si>
    <t>M</t>
  </si>
  <si>
    <t>62853001</t>
  </si>
  <si>
    <t>pás asfaltový samolepicí modifikovaný SBS s vložkou ze skleněné tkaniny se spalitelnou fólií nebo jemnozrnným minerálním posypem nebo textilií na horním povrchu tl 4,0mm</t>
  </si>
  <si>
    <t>32</t>
  </si>
  <si>
    <t>1259693917</t>
  </si>
  <si>
    <t>302,52*1,1655 'Přepočtené koeficientem množství</t>
  </si>
  <si>
    <t>19</t>
  </si>
  <si>
    <t>712362112R</t>
  </si>
  <si>
    <t>Montáž povlaková krytina střech plochých na vodorovné ploše vakuově kotvená hydroizolační fólie tl. 1,6 mm</t>
  </si>
  <si>
    <t>-1925136497</t>
  </si>
  <si>
    <t>(39,035+38,730+39,035)*11,540 "plocha střechy (vodorovně)</t>
  </si>
  <si>
    <t>-3*1,5*1,5 "odpočet výlezů</t>
  </si>
  <si>
    <t>20</t>
  </si>
  <si>
    <t>28322112</t>
  </si>
  <si>
    <t>fólie izolační střešní mPVC pro mechanické a podtlakové kotvení s PES vložkou tl 1,6mm, RAL 7040, 7012</t>
  </si>
  <si>
    <t>-1170466870</t>
  </si>
  <si>
    <t>1341,122*1,17 'Přepočtené koeficientem množství</t>
  </si>
  <si>
    <t>712363352</t>
  </si>
  <si>
    <t>Povlakové krytiny střech do 10° z tvarovaných poplastovaných lišt délky 2 m koutová lišta vnitřní rš 100 mm</t>
  </si>
  <si>
    <t>m</t>
  </si>
  <si>
    <t>76893169</t>
  </si>
  <si>
    <t>3*(4*1,5) "střešní výlezy</t>
  </si>
  <si>
    <t>22</t>
  </si>
  <si>
    <t>712363353</t>
  </si>
  <si>
    <t>Povlakové krytiny střech do 10° z tvarovaných poplastovaných lišt délky 2 m koutová lišta vnější rš 100 mm</t>
  </si>
  <si>
    <t>-1370964331</t>
  </si>
  <si>
    <t>3*2*4*1,5 "vytažení na střešní výlezy</t>
  </si>
  <si>
    <t>23</t>
  </si>
  <si>
    <t>71236380R</t>
  </si>
  <si>
    <t xml:space="preserve">Odstranění povlakové krytiny střech fólie  mechanicky kotvené vč. podkladní geotextilie, budova v do 18 m</t>
  </si>
  <si>
    <t>-283350451</t>
  </si>
  <si>
    <t>2*(39,05+38,75+39,05+10,81)*(0,06) "atiky obvodové (svisle)</t>
  </si>
  <si>
    <t>2*10,81*(2*0,06) "atiky dilatační (svisle)</t>
  </si>
  <si>
    <t>3*(4*1,50)*0,80 "výlezy svisle</t>
  </si>
  <si>
    <t>2*(0,90+0,46)*0,25 "vystupující blok (svisle)</t>
  </si>
  <si>
    <t>2*(0,66*0,22)*0,25 "vystupující blok (svisle)</t>
  </si>
  <si>
    <t>3*(4*0,45*0,30) "vystupující bloky STA (svisle)</t>
  </si>
  <si>
    <t>24</t>
  </si>
  <si>
    <t>712391171</t>
  </si>
  <si>
    <t>Provedení povlakové krytiny střech do 10° podkladní textilní vrstvy</t>
  </si>
  <si>
    <t>-1437163343</t>
  </si>
  <si>
    <t>plocha_kryt_h+plocha_kryt_v</t>
  </si>
  <si>
    <t>25</t>
  </si>
  <si>
    <t>69311068</t>
  </si>
  <si>
    <t>geotextilie netkaná separační, ochranná, filtrační, drenážní PP 300g/m2</t>
  </si>
  <si>
    <t>-532431705</t>
  </si>
  <si>
    <t>1357,895*1,155 'Přepočtené koeficientem množství</t>
  </si>
  <si>
    <t>26</t>
  </si>
  <si>
    <t>712392121</t>
  </si>
  <si>
    <t>Podtlakový ventil systémového vakuového kotvení hydroizolace střech</t>
  </si>
  <si>
    <t>-982179786</t>
  </si>
  <si>
    <t>(6+4)+(4+4)+(6+4)</t>
  </si>
  <si>
    <t>27</t>
  </si>
  <si>
    <t>712392183</t>
  </si>
  <si>
    <t>Děrovaný profil s pěnovým těsněním systémového vakuového kotvení ukotvený po obvodu konstrukcí</t>
  </si>
  <si>
    <t>-119491740</t>
  </si>
  <si>
    <t>2*(39,035+38,730+39,035)+6*11,540 "atiky obvodové a dilatační</t>
  </si>
  <si>
    <t>3*4*1,50 "střešní výlezy</t>
  </si>
  <si>
    <t>712392184</t>
  </si>
  <si>
    <t>Opracování kolem střešního vtoku systémového vakuového kotvení</t>
  </si>
  <si>
    <t>457174616</t>
  </si>
  <si>
    <t>2+2+2 "střešní vtoky</t>
  </si>
  <si>
    <t>29</t>
  </si>
  <si>
    <t>-1939630303</t>
  </si>
  <si>
    <t>30</t>
  </si>
  <si>
    <t>712862112</t>
  </si>
  <si>
    <t>Povlaková krytina střech vytažení na konstrukce převyšující úroveň střechy hydroizolační fólií pro vakuové kotvení přilepenou bodově tl fólie 1,6 mm</t>
  </si>
  <si>
    <t>866070728</t>
  </si>
  <si>
    <t>Mezisoučet</t>
  </si>
  <si>
    <t>profil_der*0,5</t>
  </si>
  <si>
    <t>31</t>
  </si>
  <si>
    <t>998712203</t>
  </si>
  <si>
    <t>Přesun hmot procentní pro krytiny povlakové v objektech v přes 12 do 24 m</t>
  </si>
  <si>
    <t>%</t>
  </si>
  <si>
    <t>235012329</t>
  </si>
  <si>
    <t>713</t>
  </si>
  <si>
    <t>Izolace tepelné</t>
  </si>
  <si>
    <t>713140861</t>
  </si>
  <si>
    <t>Odstranění tepelné izolace střech nadstřešní lepené z polystyrenu suchého tl do 100 mm</t>
  </si>
  <si>
    <t>-1067826840</t>
  </si>
  <si>
    <t>plocha střechy - EPS tl. 60 mm poškozený:</t>
  </si>
  <si>
    <t>-3*1,3*1,3 "odpočet výlezů</t>
  </si>
  <si>
    <t>(10+8+10)*1,0*1,0 "výměna EPS tl. 100 mm v místě podtlakových ventilů v ploše 1,0x1,0 m</t>
  </si>
  <si>
    <t>33</t>
  </si>
  <si>
    <t>713141131</t>
  </si>
  <si>
    <t>Montáž izolace tepelné střech plochých lepené za studena plně 1 vrstva rohoží, pásů, dílců, desek</t>
  </si>
  <si>
    <t>685298490</t>
  </si>
  <si>
    <t>34</t>
  </si>
  <si>
    <t>28372306</t>
  </si>
  <si>
    <t>deska EPS 100 pro konstrukce s běžným zatížením λ=0,037 tl 60mm</t>
  </si>
  <si>
    <t>2072278827</t>
  </si>
  <si>
    <t>Poznámka k položce:_x000d_
střešní stabilizovaný polystyren EPS 100 S Stabil</t>
  </si>
  <si>
    <t>plocha střechy mezi atikami:</t>
  </si>
  <si>
    <t>38,65*11,01 "vstup 2 a 4</t>
  </si>
  <si>
    <t>38,46*11,01 "vstup 6 a 8</t>
  </si>
  <si>
    <t>38,65*11,01 "vstup 10 a 12</t>
  </si>
  <si>
    <t>-3*(1,3*1,3) "odpočet výlezů</t>
  </si>
  <si>
    <t>-(0,90*0,46+0,66*0,22) "odpočet vystupujících bloků</t>
  </si>
  <si>
    <t>-3*0,45*0,45 "odpočet vystupujících bloků</t>
  </si>
  <si>
    <t>-mw60 "odpočet zateplení minerální vlnou</t>
  </si>
  <si>
    <t>1240,282*1,1 'Přepočtené koeficientem množství</t>
  </si>
  <si>
    <t>35</t>
  </si>
  <si>
    <t>-1333460149</t>
  </si>
  <si>
    <t>36</t>
  </si>
  <si>
    <t>63151400</t>
  </si>
  <si>
    <t>deska tepelně izolační minerální plochých střech vrchní vrstva 60kPa λ=0,037-0,039 tl 60mm</t>
  </si>
  <si>
    <t>-1836210542</t>
  </si>
  <si>
    <t>(10+8+10)*1,00 "střecha - u podtlakových ventilů</t>
  </si>
  <si>
    <t>28*1,1 'Přepočtené koeficientem množství</t>
  </si>
  <si>
    <t>37</t>
  </si>
  <si>
    <t>63151470</t>
  </si>
  <si>
    <t>deska tepelně izolační minerální plochých střech spodní vrstva 50kPa λ=0,036-0,039 tl 100mm</t>
  </si>
  <si>
    <t>2000179826</t>
  </si>
  <si>
    <t>(10+8+10)*1,0*1,0 "výměna 2x5 cm EPS v místě podtlakových ventilů v ploše 1,0x1,0 m</t>
  </si>
  <si>
    <t>38</t>
  </si>
  <si>
    <t>713421311</t>
  </si>
  <si>
    <t>Montáž izolace tepelné potrubí pásy s úpravou pletivem spojenými drátem 1x</t>
  </si>
  <si>
    <t>1262147498</t>
  </si>
  <si>
    <t>6*1,00*(pi*0,15) "izolace potrubí od střešních vpustí pod stropem posledního podlaží</t>
  </si>
  <si>
    <t>39</t>
  </si>
  <si>
    <t>63151671</t>
  </si>
  <si>
    <t>rohož izolační z minerální vlny lamelová s Al fólií 50-60kg/m3 tl 40mm</t>
  </si>
  <si>
    <t>-1112915249</t>
  </si>
  <si>
    <t>Poznámka k položce:_x000d_
vč. pletiva</t>
  </si>
  <si>
    <t>2,827*1,02 'Přepočtené koeficientem množství</t>
  </si>
  <si>
    <t>40</t>
  </si>
  <si>
    <t>998713203</t>
  </si>
  <si>
    <t>Přesun hmot procentní pro izolace tepelné v objektech v přes 12 do 24 m</t>
  </si>
  <si>
    <t>79500030</t>
  </si>
  <si>
    <t>721</t>
  </si>
  <si>
    <t>Zdravotechnika - vnitřní kanalizace</t>
  </si>
  <si>
    <t>721171809</t>
  </si>
  <si>
    <t>Demontáž potrubí z PVC D přes 114 do 160</t>
  </si>
  <si>
    <t>-1487649659</t>
  </si>
  <si>
    <t>6*3*1,0 "demontáž ventil. hlavic kanalizace</t>
  </si>
  <si>
    <t>42</t>
  </si>
  <si>
    <t>721174056</t>
  </si>
  <si>
    <t>Potrubí kanalizační z PP dešťové DN 125</t>
  </si>
  <si>
    <t>409684203</t>
  </si>
  <si>
    <t>6*1,5 "výměna střešních vtoků</t>
  </si>
  <si>
    <t>43</t>
  </si>
  <si>
    <t>721210823</t>
  </si>
  <si>
    <t>Demontáž vpustí střešních DN 125</t>
  </si>
  <si>
    <t>-143923965</t>
  </si>
  <si>
    <t>44</t>
  </si>
  <si>
    <t>721233213R</t>
  </si>
  <si>
    <t>Střešní vtok polypropylen PP pro pochůzné střechy svislý odtok DN 125 vč. krycího koše</t>
  </si>
  <si>
    <t>-1605887939</t>
  </si>
  <si>
    <t>6 "střešní vpusť - součást střešního systému</t>
  </si>
  <si>
    <t>45</t>
  </si>
  <si>
    <t>721273154R</t>
  </si>
  <si>
    <t>Hlavice ventilační polypropylen PP DN 125</t>
  </si>
  <si>
    <t>1144789742</t>
  </si>
  <si>
    <t>3*6 "hlavice odvětrání kanalizace - součást střešního systému</t>
  </si>
  <si>
    <t>46</t>
  </si>
  <si>
    <t>998721203</t>
  </si>
  <si>
    <t>Přesun hmot procentní pro vnitřní kanalizaci v objektech v přes 12 do 24 m</t>
  </si>
  <si>
    <t>-2017294560</t>
  </si>
  <si>
    <t>742</t>
  </si>
  <si>
    <t>Elektroinstalace - slaboproud</t>
  </si>
  <si>
    <t>47</t>
  </si>
  <si>
    <t>742420021</t>
  </si>
  <si>
    <t>Montáž anténního stožáru včetně upevňovacího materiálu</t>
  </si>
  <si>
    <t>1491811523</t>
  </si>
  <si>
    <t>48</t>
  </si>
  <si>
    <t>742420821</t>
  </si>
  <si>
    <t>Demontáž anténního stožáru</t>
  </si>
  <si>
    <t>-689224617</t>
  </si>
  <si>
    <t>49</t>
  </si>
  <si>
    <t>742R01</t>
  </si>
  <si>
    <t>Demontáž a zpětná montáž rozvodu systému STA na střechách</t>
  </si>
  <si>
    <t>-1380561546</t>
  </si>
  <si>
    <t>50</t>
  </si>
  <si>
    <t>998742203</t>
  </si>
  <si>
    <t>Přesun hmot procentní pro slaboproud v objektech v do 24 m</t>
  </si>
  <si>
    <t>-205986170</t>
  </si>
  <si>
    <t>762</t>
  </si>
  <si>
    <t>Konstrukce tesařské</t>
  </si>
  <si>
    <t>51</t>
  </si>
  <si>
    <t>762361312R</t>
  </si>
  <si>
    <t>Konstrukční a vyrovnávací vrstva pod klempířské prvky (atiky) z desek mikroštěpkových voděodolných tl 22 mm</t>
  </si>
  <si>
    <t>1228171905</t>
  </si>
  <si>
    <t>Poznámka k položce:_x000d_
- desky VOP DURELIS_x000d_
- vč. provedení kotvení a dodání kotevních a spojovacích prostředků_x000d_
- dle specifikace dodavatele systému_x000d_
- vč. výplně PUR pěnou</t>
  </si>
  <si>
    <t>desky VOP DURELIS:</t>
  </si>
  <si>
    <t>2*(39,05+38,75+39,05+11,54)*0,25 "atiky obvodové</t>
  </si>
  <si>
    <t>2*2*11,54*0,25 "atiky dilatační</t>
  </si>
  <si>
    <t>52</t>
  </si>
  <si>
    <t>998762203</t>
  </si>
  <si>
    <t>Přesun hmot procentní pro kce tesařské v objektech v přes 12 do 24 m</t>
  </si>
  <si>
    <t>625384599</t>
  </si>
  <si>
    <t>764</t>
  </si>
  <si>
    <t>Konstrukce klempířské</t>
  </si>
  <si>
    <t>53</t>
  </si>
  <si>
    <t>764002841</t>
  </si>
  <si>
    <t>Demontáž oplechování horních ploch zdí a nadezdívek do suti</t>
  </si>
  <si>
    <t>340090279</t>
  </si>
  <si>
    <t>24 "dle K2</t>
  </si>
  <si>
    <t>54</t>
  </si>
  <si>
    <t>764002801</t>
  </si>
  <si>
    <t>Demontáž závětrné lišty do suti</t>
  </si>
  <si>
    <t>-59214600</t>
  </si>
  <si>
    <t>262,8 "dle K1</t>
  </si>
  <si>
    <t>55</t>
  </si>
  <si>
    <t>764212631</t>
  </si>
  <si>
    <t>Oplechování štítu závětrnou lištou z Pz s povrchovou úpravou rš 160 mm</t>
  </si>
  <si>
    <t>189286784</t>
  </si>
  <si>
    <t>262,8 "ozn. K1 - díl 2</t>
  </si>
  <si>
    <t>56</t>
  </si>
  <si>
    <t>764212635</t>
  </si>
  <si>
    <t>Oplechování štítu závětrnou lištou z Pz s povrchovou úpravou rš 400 mm</t>
  </si>
  <si>
    <t>-1480679463</t>
  </si>
  <si>
    <t>262,8 "ozn. K1 - díl 1</t>
  </si>
  <si>
    <t>57</t>
  </si>
  <si>
    <t>764213615</t>
  </si>
  <si>
    <t>Střešní dilatace z Pz s povrchovou úpravou jednodílná rš 400 mm</t>
  </si>
  <si>
    <t>2044638623</t>
  </si>
  <si>
    <t>24 "ozn. K2</t>
  </si>
  <si>
    <t>58</t>
  </si>
  <si>
    <t>764999R01</t>
  </si>
  <si>
    <t>Oprava střešního výlezu - dle aktuálního stavu při opravě střechy</t>
  </si>
  <si>
    <t>1133932433</t>
  </si>
  <si>
    <t>Poznámka k položce:_x000d_
oprava dle stavu zjištěného při realizaci (fakturace dle skutečnosti)</t>
  </si>
  <si>
    <t>59</t>
  </si>
  <si>
    <t>998764103</t>
  </si>
  <si>
    <t>Přesun hmot tonážní pro konstrukce klempířské v objektech v přes 12 do 24 m</t>
  </si>
  <si>
    <t>-1938383351</t>
  </si>
  <si>
    <t>783</t>
  </si>
  <si>
    <t>Dokončovací práce - nátěry</t>
  </si>
  <si>
    <t>60</t>
  </si>
  <si>
    <t>783306805</t>
  </si>
  <si>
    <t>Odstranění nátěru ze zámečnických konstrukcí opálením</t>
  </si>
  <si>
    <t>547144895</t>
  </si>
  <si>
    <t>5,00 "stožár STA vč. ukotvení</t>
  </si>
  <si>
    <t>783314201</t>
  </si>
  <si>
    <t>Základní antikorozní jednonásobný syntetický standardní nátěr zámečnických konstrukcí</t>
  </si>
  <si>
    <t>-714063604</t>
  </si>
  <si>
    <t>Poznámka k položce:_x000d_
2 vrstvy</t>
  </si>
  <si>
    <t>5*2 'Přepočtené koeficientem množství</t>
  </si>
  <si>
    <t>62</t>
  </si>
  <si>
    <t>783317101</t>
  </si>
  <si>
    <t>Krycí jednonásobný syntetický standardní nátěr zámečnických konstrukcí</t>
  </si>
  <si>
    <t>798513375</t>
  </si>
  <si>
    <t>784</t>
  </si>
  <si>
    <t>Dokončovací práce - malby</t>
  </si>
  <si>
    <t>63</t>
  </si>
  <si>
    <t>784000004R</t>
  </si>
  <si>
    <t>Oprava maleb vč. oškrábání, umytí a hloubkové penetrace, výmalba bílá</t>
  </si>
  <si>
    <t>2027782851</t>
  </si>
  <si>
    <t>Poznámka k položce:_x000d_
vč. drobných vysprávek povrchů sádrováním</t>
  </si>
  <si>
    <t>6*45,0 "úprava prostupu potrubí od střešní vpusti v posledním podlaží - předpoklad</t>
  </si>
  <si>
    <t>Práce a dodávky M</t>
  </si>
  <si>
    <t>21-M</t>
  </si>
  <si>
    <t>Elektromontáže</t>
  </si>
  <si>
    <t>64</t>
  </si>
  <si>
    <t>21000010R</t>
  </si>
  <si>
    <t>Demontáž hromosvodného vedení svodových vodičů s podpěrami průměru do 10 mm</t>
  </si>
  <si>
    <t>145561379</t>
  </si>
  <si>
    <t>(2*(38,85+11,15)+6,60+6,80)*1,1 "vstup 2 a 4</t>
  </si>
  <si>
    <t>(2*(38,75+11,15)+6,80)*1,1 "vstup 6 a 8</t>
  </si>
  <si>
    <t>(2*(38,85+11,15)+11,15+7,00)*1,1 "vstup 10 a 12</t>
  </si>
  <si>
    <t>65</t>
  </si>
  <si>
    <t>210220101</t>
  </si>
  <si>
    <t>Montáž hromosvodného vedení svodových vodičů s podpěrami průměru do 10 mm</t>
  </si>
  <si>
    <t>-2112997530</t>
  </si>
  <si>
    <t>66</t>
  </si>
  <si>
    <t>35441077</t>
  </si>
  <si>
    <t>drát D 8mm AlMgSi</t>
  </si>
  <si>
    <t>kg</t>
  </si>
  <si>
    <t>128</t>
  </si>
  <si>
    <t>-952357459</t>
  </si>
  <si>
    <t>Poznámka k položce:_x000d_
hmotnost: 0,135 kg/m</t>
  </si>
  <si>
    <t>371,965*0,135 'Přepočtené koeficientem množství</t>
  </si>
  <si>
    <t>67</t>
  </si>
  <si>
    <t>35442270</t>
  </si>
  <si>
    <t>podpěra vedení na ploché střechy pr. 140mm, plastový zámek, výška vedení 100mm, plast s betonem, 1 kg</t>
  </si>
  <si>
    <t>-375548961</t>
  </si>
  <si>
    <t>podpěry PV:</t>
  </si>
  <si>
    <t>74 "vstup 2 a 4</t>
  </si>
  <si>
    <t>79 "vstup 6 a 8</t>
  </si>
  <si>
    <t>79 "vstup 10 a 12</t>
  </si>
  <si>
    <t>68</t>
  </si>
  <si>
    <t>210220221</t>
  </si>
  <si>
    <t>Montáž tyčí jímacích délky do 3 m na konstrukci ocelovou</t>
  </si>
  <si>
    <t>1075677971</t>
  </si>
  <si>
    <t>1 "JP</t>
  </si>
  <si>
    <t>69</t>
  </si>
  <si>
    <t>35441040</t>
  </si>
  <si>
    <t>tyč jímací se vrutem do dřeva 2000mm FeZn</t>
  </si>
  <si>
    <t>-1565182025</t>
  </si>
  <si>
    <t>70</t>
  </si>
  <si>
    <t>210220301</t>
  </si>
  <si>
    <t>Montáž svorek hromosvodných se 2 šrouby</t>
  </si>
  <si>
    <t>-1724476267</t>
  </si>
  <si>
    <t>71</t>
  </si>
  <si>
    <t>35441885</t>
  </si>
  <si>
    <t>svorka spojovací pro lano D 8-10mm</t>
  </si>
  <si>
    <t>2111315567</t>
  </si>
  <si>
    <t>svorky SS:</t>
  </si>
  <si>
    <t>37 "vstup 2 a 4</t>
  </si>
  <si>
    <t>31 "vstup 6 a 8</t>
  </si>
  <si>
    <t>51 "vstup 10 a 12</t>
  </si>
  <si>
    <t>72</t>
  </si>
  <si>
    <t>35441895</t>
  </si>
  <si>
    <t>svorka připojovací k připojení kovových částí</t>
  </si>
  <si>
    <t>-776779068</t>
  </si>
  <si>
    <t>svorky SP:</t>
  </si>
  <si>
    <t>3 "vstup 2 a 4</t>
  </si>
  <si>
    <t>3 "vstup 6 a 8</t>
  </si>
  <si>
    <t>3 "vstup 10 a 12</t>
  </si>
  <si>
    <t>73</t>
  </si>
  <si>
    <t>210220302</t>
  </si>
  <si>
    <t>Montáž svorek hromosvodných se 3 a více šrouby</t>
  </si>
  <si>
    <t>-2105252762</t>
  </si>
  <si>
    <t>svorky SZ:</t>
  </si>
  <si>
    <t>74</t>
  </si>
  <si>
    <t>35431015</t>
  </si>
  <si>
    <t>svorka uzemnění FeZn zkušební, spoj hromosvod/uzemnění</t>
  </si>
  <si>
    <t>1638993431</t>
  </si>
  <si>
    <t>Poznámka k položce:_x000d_
SZb</t>
  </si>
  <si>
    <t>75</t>
  </si>
  <si>
    <t>21022037R</t>
  </si>
  <si>
    <t>Montáž dist. držáku oddáleného vedení na trubku</t>
  </si>
  <si>
    <t>-1758780636</t>
  </si>
  <si>
    <t>76</t>
  </si>
  <si>
    <t>35442222</t>
  </si>
  <si>
    <t>tyč izolační GFK pro jímací tyč, uchycení v ose tyče, nerez 680mm</t>
  </si>
  <si>
    <t>-1251072418</t>
  </si>
  <si>
    <t>2 "vstup 10</t>
  </si>
  <si>
    <t>77</t>
  </si>
  <si>
    <t>21022039R</t>
  </si>
  <si>
    <t>Montáž izolační tyče oddáleného vedení</t>
  </si>
  <si>
    <t>-1790677861</t>
  </si>
  <si>
    <t>78</t>
  </si>
  <si>
    <t>35442205R</t>
  </si>
  <si>
    <t>držák izolační tyče na trubku D-OH-ST s páskem</t>
  </si>
  <si>
    <t>2061177749</t>
  </si>
  <si>
    <t>79</t>
  </si>
  <si>
    <t>PM</t>
  </si>
  <si>
    <t>Přidružený materiál</t>
  </si>
  <si>
    <t>1032114193</t>
  </si>
  <si>
    <t>80</t>
  </si>
  <si>
    <t>PPV</t>
  </si>
  <si>
    <t>Podíl přidružených výkonů</t>
  </si>
  <si>
    <t>193797163</t>
  </si>
  <si>
    <t>81</t>
  </si>
  <si>
    <t>REV1</t>
  </si>
  <si>
    <t>Elektromontáže - revize, měření</t>
  </si>
  <si>
    <t>-383406487</t>
  </si>
  <si>
    <t>1 "revize bleskosvodu</t>
  </si>
  <si>
    <t>82</t>
  </si>
  <si>
    <t>ZV</t>
  </si>
  <si>
    <t>Zednické výpomoci</t>
  </si>
  <si>
    <t>928466180</t>
  </si>
  <si>
    <t>VRN</t>
  </si>
  <si>
    <t>Vedlejší rozpočtové náklady</t>
  </si>
  <si>
    <t>VRN1</t>
  </si>
  <si>
    <t>Průzkumné, geodetické a projektové práce</t>
  </si>
  <si>
    <t>83</t>
  </si>
  <si>
    <t>013254000</t>
  </si>
  <si>
    <t>Dokumentace skutečného provedení stavby</t>
  </si>
  <si>
    <t>1024</t>
  </si>
  <si>
    <t>-1243352141</t>
  </si>
  <si>
    <t>VRN3</t>
  </si>
  <si>
    <t>Zařízení staveniště</t>
  </si>
  <si>
    <t>84</t>
  </si>
  <si>
    <t>030001000</t>
  </si>
  <si>
    <t>629387810</t>
  </si>
  <si>
    <t>Poznámka k položce:_x000d_
- vybavení staveniště_x000d_
- připojení staveniště na inženýrské sítě_x000d_
- související práce pro zařízení staveniště_x000d_
- zabezpečení staveniště_x000d_
- ochrana inž. sítí_x000d_
- pronájmy ploch, objektů_x000d_
- zrušení zařízení staveniště_x000d_
- popř. další související náklady</t>
  </si>
  <si>
    <t>VRN7</t>
  </si>
  <si>
    <t>Provozní vlivy</t>
  </si>
  <si>
    <t>85</t>
  </si>
  <si>
    <t>071002000</t>
  </si>
  <si>
    <t>Provoz investora, třetích osob</t>
  </si>
  <si>
    <t>964717120</t>
  </si>
  <si>
    <t>VRN9</t>
  </si>
  <si>
    <t>Ostatní náklady</t>
  </si>
  <si>
    <t>86</t>
  </si>
  <si>
    <t>091103000</t>
  </si>
  <si>
    <t>Stroje a zařízení nevyžadující montáž</t>
  </si>
  <si>
    <t>-825493546</t>
  </si>
  <si>
    <t>1 "jeřáb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</si>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</sst>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33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95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53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54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55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54</v>
      </c>
      <c r="AI60" s="43"/>
      <c r="AJ60" s="43"/>
      <c r="AK60" s="43"/>
      <c r="AL60" s="43"/>
      <c r="AM60" s="65" t="s">
        <v>55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56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57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54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55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54</v>
      </c>
      <c r="AI75" s="43"/>
      <c r="AJ75" s="43"/>
      <c r="AK75" s="43"/>
      <c r="AL75" s="43"/>
      <c r="AM75" s="65" t="s">
        <v>55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58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30-318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střechy bytového domu na ul. Družstevnická 2-12, Havířov-Podlesí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Havířov-Podlesí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4. 9. 2024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Společenství vlastníků Družstevnická 1111-1116, Ha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Ing. Jiří Fabík</v>
      </c>
      <c r="AN89" s="72"/>
      <c r="AO89" s="72"/>
      <c r="AP89" s="72"/>
      <c r="AQ89" s="41"/>
      <c r="AR89" s="45"/>
      <c r="AS89" s="82" t="s">
        <v>59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>Ing. Jiří Fabík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60</v>
      </c>
      <c r="D92" s="95"/>
      <c r="E92" s="95"/>
      <c r="F92" s="95"/>
      <c r="G92" s="95"/>
      <c r="H92" s="96"/>
      <c r="I92" s="97" t="s">
        <v>61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62</v>
      </c>
      <c r="AH92" s="95"/>
      <c r="AI92" s="95"/>
      <c r="AJ92" s="95"/>
      <c r="AK92" s="95"/>
      <c r="AL92" s="95"/>
      <c r="AM92" s="95"/>
      <c r="AN92" s="97" t="s">
        <v>63</v>
      </c>
      <c r="AO92" s="95"/>
      <c r="AP92" s="99"/>
      <c r="AQ92" s="100" t="s">
        <v>64</v>
      </c>
      <c r="AR92" s="45"/>
      <c r="AS92" s="101" t="s">
        <v>65</v>
      </c>
      <c r="AT92" s="102" t="s">
        <v>66</v>
      </c>
      <c r="AU92" s="102" t="s">
        <v>67</v>
      </c>
      <c r="AV92" s="102" t="s">
        <v>68</v>
      </c>
      <c r="AW92" s="102" t="s">
        <v>69</v>
      </c>
      <c r="AX92" s="102" t="s">
        <v>70</v>
      </c>
      <c r="AY92" s="102" t="s">
        <v>71</v>
      </c>
      <c r="AZ92" s="102" t="s">
        <v>72</v>
      </c>
      <c r="BA92" s="102" t="s">
        <v>73</v>
      </c>
      <c r="BB92" s="102" t="s">
        <v>74</v>
      </c>
      <c r="BC92" s="102" t="s">
        <v>75</v>
      </c>
      <c r="BD92" s="103" t="s">
        <v>76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77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78</v>
      </c>
      <c r="BT94" s="118" t="s">
        <v>79</v>
      </c>
      <c r="BV94" s="118" t="s">
        <v>80</v>
      </c>
      <c r="BW94" s="118" t="s">
        <v>5</v>
      </c>
      <c r="BX94" s="118" t="s">
        <v>81</v>
      </c>
      <c r="CL94" s="118" t="s">
        <v>19</v>
      </c>
    </row>
    <row r="95" s="7" customFormat="1" ht="24.75" customHeight="1">
      <c r="A95" s="119" t="s">
        <v>82</v>
      </c>
      <c r="B95" s="120"/>
      <c r="C95" s="121"/>
      <c r="D95" s="122" t="s">
        <v>14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'30-318 - Oprava střechy b...'!J28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'30-318 - Oprava střechy b...'!P138</f>
        <v>0</v>
      </c>
      <c r="AV95" s="128">
        <f>'30-318 - Oprava střechy b...'!J31</f>
        <v>0</v>
      </c>
      <c r="AW95" s="128">
        <f>'30-318 - Oprava střechy b...'!J32</f>
        <v>0</v>
      </c>
      <c r="AX95" s="128">
        <f>'30-318 - Oprava střechy b...'!J33</f>
        <v>0</v>
      </c>
      <c r="AY95" s="128">
        <f>'30-318 - Oprava střechy b...'!J34</f>
        <v>0</v>
      </c>
      <c r="AZ95" s="128">
        <f>'30-318 - Oprava střechy b...'!F31</f>
        <v>0</v>
      </c>
      <c r="BA95" s="128">
        <f>'30-318 - Oprava střechy b...'!F32</f>
        <v>0</v>
      </c>
      <c r="BB95" s="128">
        <f>'30-318 - Oprava střechy b...'!F33</f>
        <v>0</v>
      </c>
      <c r="BC95" s="128">
        <f>'30-318 - Oprava střechy b...'!F34</f>
        <v>0</v>
      </c>
      <c r="BD95" s="130">
        <f>'30-318 - Oprava střechy b...'!F35</f>
        <v>0</v>
      </c>
      <c r="BE95" s="7"/>
      <c r="BT95" s="131" t="s">
        <v>84</v>
      </c>
      <c r="BU95" s="131" t="s">
        <v>85</v>
      </c>
      <c r="BV95" s="131" t="s">
        <v>80</v>
      </c>
      <c r="BW95" s="131" t="s">
        <v>5</v>
      </c>
      <c r="BX95" s="131" t="s">
        <v>81</v>
      </c>
      <c r="CL95" s="131" t="s">
        <v>19</v>
      </c>
    </row>
    <row r="96" s="2" customFormat="1" ht="30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5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</row>
    <row r="97" s="2" customFormat="1" ht="6.96" customHeight="1">
      <c r="A97" s="39"/>
      <c r="B97" s="6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</sheetData>
  <sheetProtection sheet="1" formatColumns="0" formatRows="0" objects="1" scenarios="1" spinCount="100000" saltValue="EJD/H+m6jmqdTjEYC/YFnsyCUzM93nPWpMZk0VqYZHmCdJRqSLgOG5YaZMFYjAPyqdGjWiH/mAeaNzUjAkMRrQ==" hashValue="ync72ttuGY/yAeIpgftUOArXKfXNzEsruaSRbkp15WU2C70Uer7nFmQneB6TvCtAdhoHHEfybHA0oeZ3V39ZI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0-318 - Oprava střechy b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  <c r="AZ2" s="132" t="s">
        <v>86</v>
      </c>
      <c r="BA2" s="132" t="s">
        <v>87</v>
      </c>
      <c r="BB2" s="132" t="s">
        <v>1</v>
      </c>
      <c r="BC2" s="132" t="s">
        <v>88</v>
      </c>
      <c r="BD2" s="132" t="s">
        <v>89</v>
      </c>
    </row>
    <row r="3" hidden="1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21"/>
      <c r="AT3" s="18" t="s">
        <v>84</v>
      </c>
      <c r="AZ3" s="132" t="s">
        <v>90</v>
      </c>
      <c r="BA3" s="132" t="s">
        <v>91</v>
      </c>
      <c r="BB3" s="132" t="s">
        <v>1</v>
      </c>
      <c r="BC3" s="132" t="s">
        <v>92</v>
      </c>
      <c r="BD3" s="132" t="s">
        <v>89</v>
      </c>
    </row>
    <row r="4" hidden="1" s="1" customFormat="1" ht="24.96" customHeight="1">
      <c r="B4" s="21"/>
      <c r="D4" s="135" t="s">
        <v>93</v>
      </c>
      <c r="L4" s="21"/>
      <c r="M4" s="136" t="s">
        <v>10</v>
      </c>
      <c r="AT4" s="18" t="s">
        <v>4</v>
      </c>
      <c r="AZ4" s="132" t="s">
        <v>94</v>
      </c>
      <c r="BA4" s="132" t="s">
        <v>95</v>
      </c>
      <c r="BB4" s="132" t="s">
        <v>1</v>
      </c>
      <c r="BC4" s="132" t="s">
        <v>96</v>
      </c>
      <c r="BD4" s="132" t="s">
        <v>89</v>
      </c>
    </row>
    <row r="5" hidden="1" s="1" customFormat="1" ht="6.96" customHeight="1">
      <c r="B5" s="21"/>
      <c r="L5" s="21"/>
      <c r="AZ5" s="132" t="s">
        <v>97</v>
      </c>
      <c r="BA5" s="132" t="s">
        <v>98</v>
      </c>
      <c r="BB5" s="132" t="s">
        <v>1</v>
      </c>
      <c r="BC5" s="132" t="s">
        <v>99</v>
      </c>
      <c r="BD5" s="132" t="s">
        <v>89</v>
      </c>
    </row>
    <row r="6" hidden="1" s="2" customFormat="1" ht="12" customHeight="1">
      <c r="A6" s="39"/>
      <c r="B6" s="45"/>
      <c r="C6" s="39"/>
      <c r="D6" s="137" t="s">
        <v>16</v>
      </c>
      <c r="E6" s="39"/>
      <c r="F6" s="39"/>
      <c r="G6" s="39"/>
      <c r="H6" s="39"/>
      <c r="I6" s="39"/>
      <c r="J6" s="39"/>
      <c r="K6" s="39"/>
      <c r="L6" s="64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hidden="1" s="2" customFormat="1" ht="30" customHeight="1">
      <c r="A7" s="39"/>
      <c r="B7" s="45"/>
      <c r="C7" s="39"/>
      <c r="D7" s="39"/>
      <c r="E7" s="138" t="s">
        <v>17</v>
      </c>
      <c r="F7" s="39"/>
      <c r="G7" s="39"/>
      <c r="H7" s="39"/>
      <c r="I7" s="39"/>
      <c r="J7" s="39"/>
      <c r="K7" s="39"/>
      <c r="L7" s="6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hidden="1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2" customHeight="1">
      <c r="A9" s="39"/>
      <c r="B9" s="45"/>
      <c r="C9" s="39"/>
      <c r="D9" s="137" t="s">
        <v>18</v>
      </c>
      <c r="E9" s="39"/>
      <c r="F9" s="139" t="s">
        <v>19</v>
      </c>
      <c r="G9" s="39"/>
      <c r="H9" s="39"/>
      <c r="I9" s="137" t="s">
        <v>20</v>
      </c>
      <c r="J9" s="139" t="s">
        <v>1</v>
      </c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 ht="12" customHeight="1">
      <c r="A10" s="39"/>
      <c r="B10" s="45"/>
      <c r="C10" s="39"/>
      <c r="D10" s="137" t="s">
        <v>21</v>
      </c>
      <c r="E10" s="39"/>
      <c r="F10" s="139" t="s">
        <v>22</v>
      </c>
      <c r="G10" s="39"/>
      <c r="H10" s="39"/>
      <c r="I10" s="137" t="s">
        <v>23</v>
      </c>
      <c r="J10" s="140" t="str">
        <f>'Rekapitulace stavby'!AN8</f>
        <v>4. 9. 2024</v>
      </c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37" t="s">
        <v>25</v>
      </c>
      <c r="E12" s="39"/>
      <c r="F12" s="39"/>
      <c r="G12" s="39"/>
      <c r="H12" s="39"/>
      <c r="I12" s="137" t="s">
        <v>26</v>
      </c>
      <c r="J12" s="139" t="s">
        <v>27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8" customHeight="1">
      <c r="A13" s="39"/>
      <c r="B13" s="45"/>
      <c r="C13" s="39"/>
      <c r="D13" s="39"/>
      <c r="E13" s="139" t="s">
        <v>28</v>
      </c>
      <c r="F13" s="39"/>
      <c r="G13" s="39"/>
      <c r="H13" s="39"/>
      <c r="I13" s="137" t="s">
        <v>29</v>
      </c>
      <c r="J13" s="139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2" customHeight="1">
      <c r="A15" s="39"/>
      <c r="B15" s="45"/>
      <c r="C15" s="39"/>
      <c r="D15" s="137" t="s">
        <v>30</v>
      </c>
      <c r="E15" s="39"/>
      <c r="F15" s="39"/>
      <c r="G15" s="39"/>
      <c r="H15" s="39"/>
      <c r="I15" s="137" t="s">
        <v>26</v>
      </c>
      <c r="J15" s="34" t="str">
        <f>'Rekapitulace stavby'!AN13</f>
        <v>Vyplň údaj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9"/>
      <c r="G16" s="139"/>
      <c r="H16" s="139"/>
      <c r="I16" s="137" t="s">
        <v>29</v>
      </c>
      <c r="J16" s="34" t="str">
        <f>'Rekapitulace stavby'!AN14</f>
        <v>Vyplň údaj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2" customHeight="1">
      <c r="A18" s="39"/>
      <c r="B18" s="45"/>
      <c r="C18" s="39"/>
      <c r="D18" s="137" t="s">
        <v>32</v>
      </c>
      <c r="E18" s="39"/>
      <c r="F18" s="39"/>
      <c r="G18" s="39"/>
      <c r="H18" s="39"/>
      <c r="I18" s="137" t="s">
        <v>26</v>
      </c>
      <c r="J18" s="139" t="s">
        <v>33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18" customHeight="1">
      <c r="A19" s="39"/>
      <c r="B19" s="45"/>
      <c r="C19" s="39"/>
      <c r="D19" s="39"/>
      <c r="E19" s="139" t="s">
        <v>34</v>
      </c>
      <c r="F19" s="39"/>
      <c r="G19" s="39"/>
      <c r="H19" s="39"/>
      <c r="I19" s="137" t="s">
        <v>29</v>
      </c>
      <c r="J19" s="139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2" customHeight="1">
      <c r="A21" s="39"/>
      <c r="B21" s="45"/>
      <c r="C21" s="39"/>
      <c r="D21" s="137" t="s">
        <v>36</v>
      </c>
      <c r="E21" s="39"/>
      <c r="F21" s="39"/>
      <c r="G21" s="39"/>
      <c r="H21" s="39"/>
      <c r="I21" s="137" t="s">
        <v>26</v>
      </c>
      <c r="J21" s="139" t="s">
        <v>33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18" customHeight="1">
      <c r="A22" s="39"/>
      <c r="B22" s="45"/>
      <c r="C22" s="39"/>
      <c r="D22" s="39"/>
      <c r="E22" s="139" t="s">
        <v>34</v>
      </c>
      <c r="F22" s="39"/>
      <c r="G22" s="39"/>
      <c r="H22" s="39"/>
      <c r="I22" s="137" t="s">
        <v>29</v>
      </c>
      <c r="J22" s="139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2" customHeight="1">
      <c r="A24" s="39"/>
      <c r="B24" s="45"/>
      <c r="C24" s="39"/>
      <c r="D24" s="137" t="s">
        <v>37</v>
      </c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8" customFormat="1" ht="107.25" customHeight="1">
      <c r="A25" s="141"/>
      <c r="B25" s="142"/>
      <c r="C25" s="141"/>
      <c r="D25" s="141"/>
      <c r="E25" s="143" t="s">
        <v>100</v>
      </c>
      <c r="F25" s="143"/>
      <c r="G25" s="143"/>
      <c r="H25" s="143"/>
      <c r="I25" s="141"/>
      <c r="J25" s="141"/>
      <c r="K25" s="141"/>
      <c r="L25" s="144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hidden="1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2" customFormat="1" ht="6.96" customHeight="1">
      <c r="A27" s="39"/>
      <c r="B27" s="45"/>
      <c r="C27" s="39"/>
      <c r="D27" s="145"/>
      <c r="E27" s="145"/>
      <c r="F27" s="145"/>
      <c r="G27" s="145"/>
      <c r="H27" s="145"/>
      <c r="I27" s="145"/>
      <c r="J27" s="145"/>
      <c r="K27" s="145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hidden="1" s="2" customFormat="1" ht="25.44" customHeight="1">
      <c r="A28" s="39"/>
      <c r="B28" s="45"/>
      <c r="C28" s="39"/>
      <c r="D28" s="146" t="s">
        <v>39</v>
      </c>
      <c r="E28" s="39"/>
      <c r="F28" s="39"/>
      <c r="G28" s="39"/>
      <c r="H28" s="39"/>
      <c r="I28" s="39"/>
      <c r="J28" s="147">
        <f>ROUND(J138, 2)</f>
        <v>0</v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45"/>
      <c r="E29" s="145"/>
      <c r="F29" s="145"/>
      <c r="G29" s="145"/>
      <c r="H29" s="145"/>
      <c r="I29" s="145"/>
      <c r="J29" s="145"/>
      <c r="K29" s="145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14.4" customHeight="1">
      <c r="A30" s="39"/>
      <c r="B30" s="45"/>
      <c r="C30" s="39"/>
      <c r="D30" s="39"/>
      <c r="E30" s="39"/>
      <c r="F30" s="148" t="s">
        <v>41</v>
      </c>
      <c r="G30" s="39"/>
      <c r="H30" s="39"/>
      <c r="I30" s="148" t="s">
        <v>40</v>
      </c>
      <c r="J30" s="148" t="s">
        <v>42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14.4" customHeight="1">
      <c r="A31" s="39"/>
      <c r="B31" s="45"/>
      <c r="C31" s="39"/>
      <c r="D31" s="149" t="s">
        <v>43</v>
      </c>
      <c r="E31" s="137" t="s">
        <v>44</v>
      </c>
      <c r="F31" s="150">
        <f>ROUND((SUM(BE138:BE398)),  2)</f>
        <v>0</v>
      </c>
      <c r="G31" s="39"/>
      <c r="H31" s="39"/>
      <c r="I31" s="151">
        <v>0.20999999999999999</v>
      </c>
      <c r="J31" s="150">
        <f>ROUND(((SUM(BE138:BE398))*I31),  2)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137" t="s">
        <v>45</v>
      </c>
      <c r="F32" s="150">
        <f>ROUND((SUM(BF138:BF398)),  2)</f>
        <v>0</v>
      </c>
      <c r="G32" s="39"/>
      <c r="H32" s="39"/>
      <c r="I32" s="151">
        <v>0.12</v>
      </c>
      <c r="J32" s="150">
        <f>ROUND(((SUM(BF138:BF398))*I32), 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37" t="s">
        <v>46</v>
      </c>
      <c r="F33" s="150">
        <f>ROUND((SUM(BG138:BG398)),  2)</f>
        <v>0</v>
      </c>
      <c r="G33" s="39"/>
      <c r="H33" s="39"/>
      <c r="I33" s="151">
        <v>0.20999999999999999</v>
      </c>
      <c r="J33" s="150">
        <f>0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7" t="s">
        <v>47</v>
      </c>
      <c r="F34" s="150">
        <f>ROUND((SUM(BH138:BH398)),  2)</f>
        <v>0</v>
      </c>
      <c r="G34" s="39"/>
      <c r="H34" s="39"/>
      <c r="I34" s="151">
        <v>0.12</v>
      </c>
      <c r="J34" s="150">
        <f>0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7" t="s">
        <v>48</v>
      </c>
      <c r="F35" s="150">
        <f>ROUND((SUM(BI138:BI398)),  2)</f>
        <v>0</v>
      </c>
      <c r="G35" s="39"/>
      <c r="H35" s="39"/>
      <c r="I35" s="151">
        <v>0</v>
      </c>
      <c r="J35" s="150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25.44" customHeight="1">
      <c r="A37" s="39"/>
      <c r="B37" s="45"/>
      <c r="C37" s="152"/>
      <c r="D37" s="153" t="s">
        <v>49</v>
      </c>
      <c r="E37" s="154"/>
      <c r="F37" s="154"/>
      <c r="G37" s="155" t="s">
        <v>50</v>
      </c>
      <c r="H37" s="156" t="s">
        <v>51</v>
      </c>
      <c r="I37" s="154"/>
      <c r="J37" s="157">
        <f>SUM(J28:J35)</f>
        <v>0</v>
      </c>
      <c r="K37" s="158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1" customFormat="1" ht="14.4" customHeight="1">
      <c r="B39" s="21"/>
      <c r="L39" s="21"/>
    </row>
    <row r="40" hidden="1" s="1" customFormat="1" ht="14.4" customHeight="1">
      <c r="B40" s="21"/>
      <c r="L40" s="21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59" t="s">
        <v>52</v>
      </c>
      <c r="E50" s="160"/>
      <c r="F50" s="160"/>
      <c r="G50" s="159" t="s">
        <v>53</v>
      </c>
      <c r="H50" s="160"/>
      <c r="I50" s="160"/>
      <c r="J50" s="160"/>
      <c r="K50" s="160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1" t="s">
        <v>54</v>
      </c>
      <c r="E61" s="162"/>
      <c r="F61" s="163" t="s">
        <v>55</v>
      </c>
      <c r="G61" s="161" t="s">
        <v>54</v>
      </c>
      <c r="H61" s="162"/>
      <c r="I61" s="162"/>
      <c r="J61" s="164" t="s">
        <v>55</v>
      </c>
      <c r="K61" s="162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59" t="s">
        <v>56</v>
      </c>
      <c r="E65" s="165"/>
      <c r="F65" s="165"/>
      <c r="G65" s="159" t="s">
        <v>57</v>
      </c>
      <c r="H65" s="165"/>
      <c r="I65" s="165"/>
      <c r="J65" s="165"/>
      <c r="K65" s="165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1" t="s">
        <v>54</v>
      </c>
      <c r="E76" s="162"/>
      <c r="F76" s="163" t="s">
        <v>55</v>
      </c>
      <c r="G76" s="161" t="s">
        <v>54</v>
      </c>
      <c r="H76" s="162"/>
      <c r="I76" s="162"/>
      <c r="J76" s="164" t="s">
        <v>55</v>
      </c>
      <c r="K76" s="162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s="2" customFormat="1" ht="6.96" customHeight="1">
      <c r="A81" s="39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30" customHeight="1">
      <c r="A85" s="39"/>
      <c r="B85" s="40"/>
      <c r="C85" s="41"/>
      <c r="D85" s="41"/>
      <c r="E85" s="77" t="str">
        <f>E7</f>
        <v>Oprava střechy bytového domu na ul. Družstevnická 2-12, Havířov-Podlesí</v>
      </c>
      <c r="F85" s="41"/>
      <c r="G85" s="41"/>
      <c r="H85" s="4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F10</f>
        <v>Havířov-Podlesí</v>
      </c>
      <c r="G87" s="41"/>
      <c r="H87" s="41"/>
      <c r="I87" s="33" t="s">
        <v>23</v>
      </c>
      <c r="J87" s="80" t="str">
        <f>IF(J10="","",J10)</f>
        <v>4. 9. 2024</v>
      </c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E13</f>
        <v>Společenství vlastníků Družstevnická 1111-1116, Ha</v>
      </c>
      <c r="G89" s="41"/>
      <c r="H89" s="41"/>
      <c r="I89" s="33" t="s">
        <v>32</v>
      </c>
      <c r="J89" s="37" t="str">
        <f>E19</f>
        <v>Ing. Jiří Fabík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30</v>
      </c>
      <c r="D90" s="41"/>
      <c r="E90" s="41"/>
      <c r="F90" s="28" t="str">
        <f>IF(E16="","",E16)</f>
        <v>Vyplň údaj</v>
      </c>
      <c r="G90" s="41"/>
      <c r="H90" s="41"/>
      <c r="I90" s="33" t="s">
        <v>36</v>
      </c>
      <c r="J90" s="37" t="str">
        <f>E22</f>
        <v>Ing. Jiří Fabík</v>
      </c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9.28" customHeight="1">
      <c r="A92" s="39"/>
      <c r="B92" s="40"/>
      <c r="C92" s="170" t="s">
        <v>102</v>
      </c>
      <c r="D92" s="171"/>
      <c r="E92" s="171"/>
      <c r="F92" s="171"/>
      <c r="G92" s="171"/>
      <c r="H92" s="171"/>
      <c r="I92" s="171"/>
      <c r="J92" s="172" t="s">
        <v>103</v>
      </c>
      <c r="K92" s="17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2.8" customHeight="1">
      <c r="A94" s="39"/>
      <c r="B94" s="40"/>
      <c r="C94" s="173" t="s">
        <v>104</v>
      </c>
      <c r="D94" s="41"/>
      <c r="E94" s="41"/>
      <c r="F94" s="41"/>
      <c r="G94" s="41"/>
      <c r="H94" s="41"/>
      <c r="I94" s="41"/>
      <c r="J94" s="111">
        <f>J138</f>
        <v>0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U94" s="18" t="s">
        <v>105</v>
      </c>
    </row>
    <row r="95" s="9" customFormat="1" ht="24.96" customHeight="1">
      <c r="A95" s="9"/>
      <c r="B95" s="174"/>
      <c r="C95" s="175"/>
      <c r="D95" s="176" t="s">
        <v>106</v>
      </c>
      <c r="E95" s="177"/>
      <c r="F95" s="177"/>
      <c r="G95" s="177"/>
      <c r="H95" s="177"/>
      <c r="I95" s="177"/>
      <c r="J95" s="178">
        <f>J139</f>
        <v>0</v>
      </c>
      <c r="K95" s="175"/>
      <c r="L95" s="17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0"/>
      <c r="C96" s="181"/>
      <c r="D96" s="182" t="s">
        <v>107</v>
      </c>
      <c r="E96" s="183"/>
      <c r="F96" s="183"/>
      <c r="G96" s="183"/>
      <c r="H96" s="183"/>
      <c r="I96" s="183"/>
      <c r="J96" s="184">
        <f>J140</f>
        <v>0</v>
      </c>
      <c r="K96" s="181"/>
      <c r="L96" s="18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4.88" customHeight="1">
      <c r="A97" s="10"/>
      <c r="B97" s="180"/>
      <c r="C97" s="181"/>
      <c r="D97" s="182" t="s">
        <v>108</v>
      </c>
      <c r="E97" s="183"/>
      <c r="F97" s="183"/>
      <c r="G97" s="183"/>
      <c r="H97" s="183"/>
      <c r="I97" s="183"/>
      <c r="J97" s="184">
        <f>J141</f>
        <v>0</v>
      </c>
      <c r="K97" s="181"/>
      <c r="L97" s="18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0"/>
      <c r="C98" s="181"/>
      <c r="D98" s="182" t="s">
        <v>109</v>
      </c>
      <c r="E98" s="183"/>
      <c r="F98" s="183"/>
      <c r="G98" s="183"/>
      <c r="H98" s="183"/>
      <c r="I98" s="183"/>
      <c r="J98" s="184">
        <f>J145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0"/>
      <c r="C99" s="181"/>
      <c r="D99" s="182" t="s">
        <v>110</v>
      </c>
      <c r="E99" s="183"/>
      <c r="F99" s="183"/>
      <c r="G99" s="183"/>
      <c r="H99" s="183"/>
      <c r="I99" s="183"/>
      <c r="J99" s="184">
        <f>J146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111</v>
      </c>
      <c r="E100" s="183"/>
      <c r="F100" s="183"/>
      <c r="G100" s="183"/>
      <c r="H100" s="183"/>
      <c r="I100" s="183"/>
      <c r="J100" s="184">
        <f>J155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0"/>
      <c r="C101" s="181"/>
      <c r="D101" s="182" t="s">
        <v>112</v>
      </c>
      <c r="E101" s="183"/>
      <c r="F101" s="183"/>
      <c r="G101" s="183"/>
      <c r="H101" s="183"/>
      <c r="I101" s="183"/>
      <c r="J101" s="184">
        <f>J156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0"/>
      <c r="C102" s="181"/>
      <c r="D102" s="182" t="s">
        <v>113</v>
      </c>
      <c r="E102" s="183"/>
      <c r="F102" s="183"/>
      <c r="G102" s="183"/>
      <c r="H102" s="183"/>
      <c r="I102" s="183"/>
      <c r="J102" s="184">
        <f>J166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0"/>
      <c r="C103" s="181"/>
      <c r="D103" s="182" t="s">
        <v>114</v>
      </c>
      <c r="E103" s="183"/>
      <c r="F103" s="183"/>
      <c r="G103" s="183"/>
      <c r="H103" s="183"/>
      <c r="I103" s="183"/>
      <c r="J103" s="184">
        <f>J173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115</v>
      </c>
      <c r="E104" s="183"/>
      <c r="F104" s="183"/>
      <c r="G104" s="183"/>
      <c r="H104" s="183"/>
      <c r="I104" s="183"/>
      <c r="J104" s="184">
        <f>J182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4"/>
      <c r="C105" s="175"/>
      <c r="D105" s="176" t="s">
        <v>116</v>
      </c>
      <c r="E105" s="177"/>
      <c r="F105" s="177"/>
      <c r="G105" s="177"/>
      <c r="H105" s="177"/>
      <c r="I105" s="177"/>
      <c r="J105" s="178">
        <f>J184</f>
        <v>0</v>
      </c>
      <c r="K105" s="175"/>
      <c r="L105" s="17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0"/>
      <c r="C106" s="181"/>
      <c r="D106" s="182" t="s">
        <v>117</v>
      </c>
      <c r="E106" s="183"/>
      <c r="F106" s="183"/>
      <c r="G106" s="183"/>
      <c r="H106" s="183"/>
      <c r="I106" s="183"/>
      <c r="J106" s="184">
        <f>J185</f>
        <v>0</v>
      </c>
      <c r="K106" s="181"/>
      <c r="L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0"/>
      <c r="C107" s="181"/>
      <c r="D107" s="182" t="s">
        <v>118</v>
      </c>
      <c r="E107" s="183"/>
      <c r="F107" s="183"/>
      <c r="G107" s="183"/>
      <c r="H107" s="183"/>
      <c r="I107" s="183"/>
      <c r="J107" s="184">
        <f>J238</f>
        <v>0</v>
      </c>
      <c r="K107" s="181"/>
      <c r="L107" s="18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0"/>
      <c r="C108" s="181"/>
      <c r="D108" s="182" t="s">
        <v>119</v>
      </c>
      <c r="E108" s="183"/>
      <c r="F108" s="183"/>
      <c r="G108" s="183"/>
      <c r="H108" s="183"/>
      <c r="I108" s="183"/>
      <c r="J108" s="184">
        <f>J279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0"/>
      <c r="C109" s="181"/>
      <c r="D109" s="182" t="s">
        <v>120</v>
      </c>
      <c r="E109" s="183"/>
      <c r="F109" s="183"/>
      <c r="G109" s="183"/>
      <c r="H109" s="183"/>
      <c r="I109" s="183"/>
      <c r="J109" s="184">
        <f>J292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0"/>
      <c r="C110" s="181"/>
      <c r="D110" s="182" t="s">
        <v>121</v>
      </c>
      <c r="E110" s="183"/>
      <c r="F110" s="183"/>
      <c r="G110" s="183"/>
      <c r="H110" s="183"/>
      <c r="I110" s="183"/>
      <c r="J110" s="184">
        <f>J297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0"/>
      <c r="C111" s="181"/>
      <c r="D111" s="182" t="s">
        <v>122</v>
      </c>
      <c r="E111" s="183"/>
      <c r="F111" s="183"/>
      <c r="G111" s="183"/>
      <c r="H111" s="183"/>
      <c r="I111" s="183"/>
      <c r="J111" s="184">
        <f>J305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0"/>
      <c r="C112" s="181"/>
      <c r="D112" s="182" t="s">
        <v>123</v>
      </c>
      <c r="E112" s="183"/>
      <c r="F112" s="183"/>
      <c r="G112" s="183"/>
      <c r="H112" s="183"/>
      <c r="I112" s="183"/>
      <c r="J112" s="184">
        <f>J321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0"/>
      <c r="C113" s="181"/>
      <c r="D113" s="182" t="s">
        <v>124</v>
      </c>
      <c r="E113" s="183"/>
      <c r="F113" s="183"/>
      <c r="G113" s="183"/>
      <c r="H113" s="183"/>
      <c r="I113" s="183"/>
      <c r="J113" s="184">
        <f>J331</f>
        <v>0</v>
      </c>
      <c r="K113" s="181"/>
      <c r="L113" s="185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9" customFormat="1" ht="24.96" customHeight="1">
      <c r="A114" s="9"/>
      <c r="B114" s="174"/>
      <c r="C114" s="175"/>
      <c r="D114" s="176" t="s">
        <v>125</v>
      </c>
      <c r="E114" s="177"/>
      <c r="F114" s="177"/>
      <c r="G114" s="177"/>
      <c r="H114" s="177"/>
      <c r="I114" s="177"/>
      <c r="J114" s="178">
        <f>J336</f>
        <v>0</v>
      </c>
      <c r="K114" s="175"/>
      <c r="L114" s="17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="10" customFormat="1" ht="19.92" customHeight="1">
      <c r="A115" s="10"/>
      <c r="B115" s="180"/>
      <c r="C115" s="181"/>
      <c r="D115" s="182" t="s">
        <v>126</v>
      </c>
      <c r="E115" s="183"/>
      <c r="F115" s="183"/>
      <c r="G115" s="183"/>
      <c r="H115" s="183"/>
      <c r="I115" s="183"/>
      <c r="J115" s="184">
        <f>J337</f>
        <v>0</v>
      </c>
      <c r="K115" s="181"/>
      <c r="L115" s="185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74"/>
      <c r="C116" s="175"/>
      <c r="D116" s="176" t="s">
        <v>127</v>
      </c>
      <c r="E116" s="177"/>
      <c r="F116" s="177"/>
      <c r="G116" s="177"/>
      <c r="H116" s="177"/>
      <c r="I116" s="177"/>
      <c r="J116" s="178">
        <f>J388</f>
        <v>0</v>
      </c>
      <c r="K116" s="175"/>
      <c r="L116" s="17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80"/>
      <c r="C117" s="181"/>
      <c r="D117" s="182" t="s">
        <v>128</v>
      </c>
      <c r="E117" s="183"/>
      <c r="F117" s="183"/>
      <c r="G117" s="183"/>
      <c r="H117" s="183"/>
      <c r="I117" s="183"/>
      <c r="J117" s="184">
        <f>J389</f>
        <v>0</v>
      </c>
      <c r="K117" s="181"/>
      <c r="L117" s="185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0"/>
      <c r="C118" s="181"/>
      <c r="D118" s="182" t="s">
        <v>129</v>
      </c>
      <c r="E118" s="183"/>
      <c r="F118" s="183"/>
      <c r="G118" s="183"/>
      <c r="H118" s="183"/>
      <c r="I118" s="183"/>
      <c r="J118" s="184">
        <f>J391</f>
        <v>0</v>
      </c>
      <c r="K118" s="181"/>
      <c r="L118" s="18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0"/>
      <c r="C119" s="181"/>
      <c r="D119" s="182" t="s">
        <v>130</v>
      </c>
      <c r="E119" s="183"/>
      <c r="F119" s="183"/>
      <c r="G119" s="183"/>
      <c r="H119" s="183"/>
      <c r="I119" s="183"/>
      <c r="J119" s="184">
        <f>J394</f>
        <v>0</v>
      </c>
      <c r="K119" s="181"/>
      <c r="L119" s="185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0"/>
      <c r="C120" s="181"/>
      <c r="D120" s="182" t="s">
        <v>131</v>
      </c>
      <c r="E120" s="183"/>
      <c r="F120" s="183"/>
      <c r="G120" s="183"/>
      <c r="H120" s="183"/>
      <c r="I120" s="183"/>
      <c r="J120" s="184">
        <f>J396</f>
        <v>0</v>
      </c>
      <c r="K120" s="181"/>
      <c r="L120" s="185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2" customFormat="1" ht="21.84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6" s="2" customFormat="1" ht="6.96" customHeight="1">
      <c r="A126" s="39"/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4.96" customHeight="1">
      <c r="A127" s="39"/>
      <c r="B127" s="40"/>
      <c r="C127" s="24" t="s">
        <v>132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16</v>
      </c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30" customHeight="1">
      <c r="A130" s="39"/>
      <c r="B130" s="40"/>
      <c r="C130" s="41"/>
      <c r="D130" s="41"/>
      <c r="E130" s="77" t="str">
        <f>E7</f>
        <v>Oprava střechy bytového domu na ul. Družstevnická 2-12, Havířov-Podlesí</v>
      </c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2" customHeight="1">
      <c r="A132" s="39"/>
      <c r="B132" s="40"/>
      <c r="C132" s="33" t="s">
        <v>21</v>
      </c>
      <c r="D132" s="41"/>
      <c r="E132" s="41"/>
      <c r="F132" s="28" t="str">
        <f>F10</f>
        <v>Havířov-Podlesí</v>
      </c>
      <c r="G132" s="41"/>
      <c r="H132" s="41"/>
      <c r="I132" s="33" t="s">
        <v>23</v>
      </c>
      <c r="J132" s="80" t="str">
        <f>IF(J10="","",J10)</f>
        <v>4. 9. 2024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6.96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5.15" customHeight="1">
      <c r="A134" s="39"/>
      <c r="B134" s="40"/>
      <c r="C134" s="33" t="s">
        <v>25</v>
      </c>
      <c r="D134" s="41"/>
      <c r="E134" s="41"/>
      <c r="F134" s="28" t="str">
        <f>E13</f>
        <v>Společenství vlastníků Družstevnická 1111-1116, Ha</v>
      </c>
      <c r="G134" s="41"/>
      <c r="H134" s="41"/>
      <c r="I134" s="33" t="s">
        <v>32</v>
      </c>
      <c r="J134" s="37" t="str">
        <f>E19</f>
        <v>Ing. Jiří Fabík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5.15" customHeight="1">
      <c r="A135" s="39"/>
      <c r="B135" s="40"/>
      <c r="C135" s="33" t="s">
        <v>30</v>
      </c>
      <c r="D135" s="41"/>
      <c r="E135" s="41"/>
      <c r="F135" s="28" t="str">
        <f>IF(E16="","",E16)</f>
        <v>Vyplň údaj</v>
      </c>
      <c r="G135" s="41"/>
      <c r="H135" s="41"/>
      <c r="I135" s="33" t="s">
        <v>36</v>
      </c>
      <c r="J135" s="37" t="str">
        <f>E22</f>
        <v>Ing. Jiří Fabík</v>
      </c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0.32" customHeight="1">
      <c r="A136" s="39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11" customFormat="1" ht="29.28" customHeight="1">
      <c r="A137" s="186"/>
      <c r="B137" s="187"/>
      <c r="C137" s="188" t="s">
        <v>133</v>
      </c>
      <c r="D137" s="189" t="s">
        <v>64</v>
      </c>
      <c r="E137" s="189" t="s">
        <v>60</v>
      </c>
      <c r="F137" s="189" t="s">
        <v>61</v>
      </c>
      <c r="G137" s="189" t="s">
        <v>134</v>
      </c>
      <c r="H137" s="189" t="s">
        <v>135</v>
      </c>
      <c r="I137" s="189" t="s">
        <v>136</v>
      </c>
      <c r="J137" s="189" t="s">
        <v>103</v>
      </c>
      <c r="K137" s="190" t="s">
        <v>137</v>
      </c>
      <c r="L137" s="191"/>
      <c r="M137" s="101" t="s">
        <v>1</v>
      </c>
      <c r="N137" s="102" t="s">
        <v>43</v>
      </c>
      <c r="O137" s="102" t="s">
        <v>138</v>
      </c>
      <c r="P137" s="102" t="s">
        <v>139</v>
      </c>
      <c r="Q137" s="102" t="s">
        <v>140</v>
      </c>
      <c r="R137" s="102" t="s">
        <v>141</v>
      </c>
      <c r="S137" s="102" t="s">
        <v>142</v>
      </c>
      <c r="T137" s="103" t="s">
        <v>143</v>
      </c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</row>
    <row r="138" s="2" customFormat="1" ht="22.8" customHeight="1">
      <c r="A138" s="39"/>
      <c r="B138" s="40"/>
      <c r="C138" s="108" t="s">
        <v>144</v>
      </c>
      <c r="D138" s="41"/>
      <c r="E138" s="41"/>
      <c r="F138" s="41"/>
      <c r="G138" s="41"/>
      <c r="H138" s="41"/>
      <c r="I138" s="41"/>
      <c r="J138" s="192">
        <f>BK138</f>
        <v>0</v>
      </c>
      <c r="K138" s="41"/>
      <c r="L138" s="45"/>
      <c r="M138" s="104"/>
      <c r="N138" s="193"/>
      <c r="O138" s="105"/>
      <c r="P138" s="194">
        <f>P139+P184+P336+P388</f>
        <v>0</v>
      </c>
      <c r="Q138" s="105"/>
      <c r="R138" s="194">
        <f>R139+R184+R336+R388</f>
        <v>17.754855229999997</v>
      </c>
      <c r="S138" s="105"/>
      <c r="T138" s="195">
        <f>T139+T184+T336+T388</f>
        <v>9.5006062999999976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78</v>
      </c>
      <c r="AU138" s="18" t="s">
        <v>105</v>
      </c>
      <c r="BK138" s="196">
        <f>BK139+BK184+BK336+BK388</f>
        <v>0</v>
      </c>
    </row>
    <row r="139" s="12" customFormat="1" ht="25.92" customHeight="1">
      <c r="A139" s="12"/>
      <c r="B139" s="197"/>
      <c r="C139" s="198"/>
      <c r="D139" s="199" t="s">
        <v>78</v>
      </c>
      <c r="E139" s="200" t="s">
        <v>145</v>
      </c>
      <c r="F139" s="200" t="s">
        <v>146</v>
      </c>
      <c r="G139" s="198"/>
      <c r="H139" s="198"/>
      <c r="I139" s="201"/>
      <c r="J139" s="202">
        <f>BK139</f>
        <v>0</v>
      </c>
      <c r="K139" s="198"/>
      <c r="L139" s="203"/>
      <c r="M139" s="204"/>
      <c r="N139" s="205"/>
      <c r="O139" s="205"/>
      <c r="P139" s="206">
        <f>P140+P145+P155+P173+P182</f>
        <v>0</v>
      </c>
      <c r="Q139" s="205"/>
      <c r="R139" s="206">
        <f>R140+R145+R155+R173+R182</f>
        <v>0.45602999999999999</v>
      </c>
      <c r="S139" s="205"/>
      <c r="T139" s="207">
        <f>T140+T145+T155+T173+T182</f>
        <v>0.45960000000000001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8" t="s">
        <v>84</v>
      </c>
      <c r="AT139" s="209" t="s">
        <v>78</v>
      </c>
      <c r="AU139" s="209" t="s">
        <v>79</v>
      </c>
      <c r="AY139" s="208" t="s">
        <v>147</v>
      </c>
      <c r="BK139" s="210">
        <f>BK140+BK145+BK155+BK173+BK182</f>
        <v>0</v>
      </c>
    </row>
    <row r="140" s="12" customFormat="1" ht="22.8" customHeight="1">
      <c r="A140" s="12"/>
      <c r="B140" s="197"/>
      <c r="C140" s="198"/>
      <c r="D140" s="199" t="s">
        <v>78</v>
      </c>
      <c r="E140" s="211" t="s">
        <v>148</v>
      </c>
      <c r="F140" s="211" t="s">
        <v>149</v>
      </c>
      <c r="G140" s="198"/>
      <c r="H140" s="198"/>
      <c r="I140" s="201"/>
      <c r="J140" s="212">
        <f>BK140</f>
        <v>0</v>
      </c>
      <c r="K140" s="198"/>
      <c r="L140" s="203"/>
      <c r="M140" s="204"/>
      <c r="N140" s="205"/>
      <c r="O140" s="205"/>
      <c r="P140" s="206">
        <f>P141</f>
        <v>0</v>
      </c>
      <c r="Q140" s="205"/>
      <c r="R140" s="206">
        <f>R141</f>
        <v>0.1182</v>
      </c>
      <c r="S140" s="205"/>
      <c r="T140" s="207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8" t="s">
        <v>84</v>
      </c>
      <c r="AT140" s="209" t="s">
        <v>78</v>
      </c>
      <c r="AU140" s="209" t="s">
        <v>84</v>
      </c>
      <c r="AY140" s="208" t="s">
        <v>147</v>
      </c>
      <c r="BK140" s="210">
        <f>BK141</f>
        <v>0</v>
      </c>
    </row>
    <row r="141" s="12" customFormat="1" ht="20.88" customHeight="1">
      <c r="A141" s="12"/>
      <c r="B141" s="197"/>
      <c r="C141" s="198"/>
      <c r="D141" s="199" t="s">
        <v>78</v>
      </c>
      <c r="E141" s="211" t="s">
        <v>150</v>
      </c>
      <c r="F141" s="211" t="s">
        <v>151</v>
      </c>
      <c r="G141" s="198"/>
      <c r="H141" s="198"/>
      <c r="I141" s="201"/>
      <c r="J141" s="212">
        <f>BK141</f>
        <v>0</v>
      </c>
      <c r="K141" s="198"/>
      <c r="L141" s="203"/>
      <c r="M141" s="204"/>
      <c r="N141" s="205"/>
      <c r="O141" s="205"/>
      <c r="P141" s="206">
        <f>SUM(P142:P144)</f>
        <v>0</v>
      </c>
      <c r="Q141" s="205"/>
      <c r="R141" s="206">
        <f>SUM(R142:R144)</f>
        <v>0.1182</v>
      </c>
      <c r="S141" s="205"/>
      <c r="T141" s="207">
        <f>SUM(T142:T144)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8" t="s">
        <v>84</v>
      </c>
      <c r="AT141" s="209" t="s">
        <v>78</v>
      </c>
      <c r="AU141" s="209" t="s">
        <v>89</v>
      </c>
      <c r="AY141" s="208" t="s">
        <v>147</v>
      </c>
      <c r="BK141" s="210">
        <f>SUM(BK142:BK144)</f>
        <v>0</v>
      </c>
    </row>
    <row r="142" s="2" customFormat="1" ht="24.15" customHeight="1">
      <c r="A142" s="39"/>
      <c r="B142" s="40"/>
      <c r="C142" s="213" t="s">
        <v>84</v>
      </c>
      <c r="D142" s="213" t="s">
        <v>152</v>
      </c>
      <c r="E142" s="214" t="s">
        <v>153</v>
      </c>
      <c r="F142" s="215" t="s">
        <v>154</v>
      </c>
      <c r="G142" s="216" t="s">
        <v>155</v>
      </c>
      <c r="H142" s="217">
        <v>6</v>
      </c>
      <c r="I142" s="218"/>
      <c r="J142" s="219">
        <f>ROUND(I142*H142,2)</f>
        <v>0</v>
      </c>
      <c r="K142" s="215" t="s">
        <v>156</v>
      </c>
      <c r="L142" s="45"/>
      <c r="M142" s="220" t="s">
        <v>1</v>
      </c>
      <c r="N142" s="221" t="s">
        <v>45</v>
      </c>
      <c r="O142" s="92"/>
      <c r="P142" s="222">
        <f>O142*H142</f>
        <v>0</v>
      </c>
      <c r="Q142" s="222">
        <v>0.019699999999999999</v>
      </c>
      <c r="R142" s="222">
        <f>Q142*H142</f>
        <v>0.1182</v>
      </c>
      <c r="S142" s="222">
        <v>0</v>
      </c>
      <c r="T142" s="223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148</v>
      </c>
      <c r="AT142" s="224" t="s">
        <v>152</v>
      </c>
      <c r="AU142" s="224" t="s">
        <v>157</v>
      </c>
      <c r="AY142" s="18" t="s">
        <v>147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89</v>
      </c>
      <c r="BK142" s="225">
        <f>ROUND(I142*H142,2)</f>
        <v>0</v>
      </c>
      <c r="BL142" s="18" t="s">
        <v>148</v>
      </c>
      <c r="BM142" s="224" t="s">
        <v>158</v>
      </c>
    </row>
    <row r="143" s="13" customFormat="1">
      <c r="A143" s="13"/>
      <c r="B143" s="226"/>
      <c r="C143" s="227"/>
      <c r="D143" s="228" t="s">
        <v>159</v>
      </c>
      <c r="E143" s="229" t="s">
        <v>1</v>
      </c>
      <c r="F143" s="230" t="s">
        <v>160</v>
      </c>
      <c r="G143" s="227"/>
      <c r="H143" s="231">
        <v>6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159</v>
      </c>
      <c r="AU143" s="237" t="s">
        <v>157</v>
      </c>
      <c r="AV143" s="13" t="s">
        <v>89</v>
      </c>
      <c r="AW143" s="13" t="s">
        <v>35</v>
      </c>
      <c r="AX143" s="13" t="s">
        <v>79</v>
      </c>
      <c r="AY143" s="237" t="s">
        <v>147</v>
      </c>
    </row>
    <row r="144" s="14" customFormat="1">
      <c r="A144" s="14"/>
      <c r="B144" s="238"/>
      <c r="C144" s="239"/>
      <c r="D144" s="228" t="s">
        <v>159</v>
      </c>
      <c r="E144" s="240" t="s">
        <v>1</v>
      </c>
      <c r="F144" s="241" t="s">
        <v>161</v>
      </c>
      <c r="G144" s="239"/>
      <c r="H144" s="242">
        <v>6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159</v>
      </c>
      <c r="AU144" s="248" t="s">
        <v>157</v>
      </c>
      <c r="AV144" s="14" t="s">
        <v>148</v>
      </c>
      <c r="AW144" s="14" t="s">
        <v>35</v>
      </c>
      <c r="AX144" s="14" t="s">
        <v>84</v>
      </c>
      <c r="AY144" s="248" t="s">
        <v>147</v>
      </c>
    </row>
    <row r="145" s="12" customFormat="1" ht="22.8" customHeight="1">
      <c r="A145" s="12"/>
      <c r="B145" s="197"/>
      <c r="C145" s="198"/>
      <c r="D145" s="199" t="s">
        <v>78</v>
      </c>
      <c r="E145" s="211" t="s">
        <v>162</v>
      </c>
      <c r="F145" s="211" t="s">
        <v>163</v>
      </c>
      <c r="G145" s="198"/>
      <c r="H145" s="198"/>
      <c r="I145" s="201"/>
      <c r="J145" s="212">
        <f>BK145</f>
        <v>0</v>
      </c>
      <c r="K145" s="198"/>
      <c r="L145" s="203"/>
      <c r="M145" s="204"/>
      <c r="N145" s="205"/>
      <c r="O145" s="205"/>
      <c r="P145" s="206">
        <f>P146</f>
        <v>0</v>
      </c>
      <c r="Q145" s="205"/>
      <c r="R145" s="206">
        <f>R146</f>
        <v>0.33543000000000001</v>
      </c>
      <c r="S145" s="205"/>
      <c r="T145" s="207">
        <f>T146</f>
        <v>0.0035999999999999999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8" t="s">
        <v>84</v>
      </c>
      <c r="AT145" s="209" t="s">
        <v>78</v>
      </c>
      <c r="AU145" s="209" t="s">
        <v>84</v>
      </c>
      <c r="AY145" s="208" t="s">
        <v>147</v>
      </c>
      <c r="BK145" s="210">
        <f>BK146</f>
        <v>0</v>
      </c>
    </row>
    <row r="146" s="12" customFormat="1" ht="20.88" customHeight="1">
      <c r="A146" s="12"/>
      <c r="B146" s="197"/>
      <c r="C146" s="198"/>
      <c r="D146" s="199" t="s">
        <v>78</v>
      </c>
      <c r="E146" s="211" t="s">
        <v>164</v>
      </c>
      <c r="F146" s="211" t="s">
        <v>165</v>
      </c>
      <c r="G146" s="198"/>
      <c r="H146" s="198"/>
      <c r="I146" s="201"/>
      <c r="J146" s="212">
        <f>BK146</f>
        <v>0</v>
      </c>
      <c r="K146" s="198"/>
      <c r="L146" s="203"/>
      <c r="M146" s="204"/>
      <c r="N146" s="205"/>
      <c r="O146" s="205"/>
      <c r="P146" s="206">
        <f>SUM(P147:P154)</f>
        <v>0</v>
      </c>
      <c r="Q146" s="205"/>
      <c r="R146" s="206">
        <f>SUM(R147:R154)</f>
        <v>0.33543000000000001</v>
      </c>
      <c r="S146" s="205"/>
      <c r="T146" s="207">
        <f>SUM(T147:T154)</f>
        <v>0.0035999999999999999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8" t="s">
        <v>84</v>
      </c>
      <c r="AT146" s="209" t="s">
        <v>78</v>
      </c>
      <c r="AU146" s="209" t="s">
        <v>89</v>
      </c>
      <c r="AY146" s="208" t="s">
        <v>147</v>
      </c>
      <c r="BK146" s="210">
        <f>SUM(BK147:BK154)</f>
        <v>0</v>
      </c>
    </row>
    <row r="147" s="2" customFormat="1" ht="24.15" customHeight="1">
      <c r="A147" s="39"/>
      <c r="B147" s="40"/>
      <c r="C147" s="213" t="s">
        <v>89</v>
      </c>
      <c r="D147" s="213" t="s">
        <v>152</v>
      </c>
      <c r="E147" s="214" t="s">
        <v>166</v>
      </c>
      <c r="F147" s="215" t="s">
        <v>167</v>
      </c>
      <c r="G147" s="216" t="s">
        <v>155</v>
      </c>
      <c r="H147" s="217">
        <v>6</v>
      </c>
      <c r="I147" s="218"/>
      <c r="J147" s="219">
        <f>ROUND(I147*H147,2)</f>
        <v>0</v>
      </c>
      <c r="K147" s="215" t="s">
        <v>156</v>
      </c>
      <c r="L147" s="45"/>
      <c r="M147" s="220" t="s">
        <v>1</v>
      </c>
      <c r="N147" s="221" t="s">
        <v>45</v>
      </c>
      <c r="O147" s="92"/>
      <c r="P147" s="222">
        <f>O147*H147</f>
        <v>0</v>
      </c>
      <c r="Q147" s="222">
        <v>0.043799999999999999</v>
      </c>
      <c r="R147" s="222">
        <f>Q147*H147</f>
        <v>0.26279999999999998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148</v>
      </c>
      <c r="AT147" s="224" t="s">
        <v>152</v>
      </c>
      <c r="AU147" s="224" t="s">
        <v>157</v>
      </c>
      <c r="AY147" s="18" t="s">
        <v>147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89</v>
      </c>
      <c r="BK147" s="225">
        <f>ROUND(I147*H147,2)</f>
        <v>0</v>
      </c>
      <c r="BL147" s="18" t="s">
        <v>148</v>
      </c>
      <c r="BM147" s="224" t="s">
        <v>168</v>
      </c>
    </row>
    <row r="148" s="13" customFormat="1">
      <c r="A148" s="13"/>
      <c r="B148" s="226"/>
      <c r="C148" s="227"/>
      <c r="D148" s="228" t="s">
        <v>159</v>
      </c>
      <c r="E148" s="229" t="s">
        <v>1</v>
      </c>
      <c r="F148" s="230" t="s">
        <v>169</v>
      </c>
      <c r="G148" s="227"/>
      <c r="H148" s="231">
        <v>6</v>
      </c>
      <c r="I148" s="232"/>
      <c r="J148" s="227"/>
      <c r="K148" s="227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159</v>
      </c>
      <c r="AU148" s="237" t="s">
        <v>157</v>
      </c>
      <c r="AV148" s="13" t="s">
        <v>89</v>
      </c>
      <c r="AW148" s="13" t="s">
        <v>35</v>
      </c>
      <c r="AX148" s="13" t="s">
        <v>79</v>
      </c>
      <c r="AY148" s="237" t="s">
        <v>147</v>
      </c>
    </row>
    <row r="149" s="14" customFormat="1">
      <c r="A149" s="14"/>
      <c r="B149" s="238"/>
      <c r="C149" s="239"/>
      <c r="D149" s="228" t="s">
        <v>159</v>
      </c>
      <c r="E149" s="240" t="s">
        <v>1</v>
      </c>
      <c r="F149" s="241" t="s">
        <v>161</v>
      </c>
      <c r="G149" s="239"/>
      <c r="H149" s="242">
        <v>6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8" t="s">
        <v>159</v>
      </c>
      <c r="AU149" s="248" t="s">
        <v>157</v>
      </c>
      <c r="AV149" s="14" t="s">
        <v>148</v>
      </c>
      <c r="AW149" s="14" t="s">
        <v>35</v>
      </c>
      <c r="AX149" s="14" t="s">
        <v>84</v>
      </c>
      <c r="AY149" s="248" t="s">
        <v>147</v>
      </c>
    </row>
    <row r="150" s="2" customFormat="1" ht="24.15" customHeight="1">
      <c r="A150" s="39"/>
      <c r="B150" s="40"/>
      <c r="C150" s="213" t="s">
        <v>157</v>
      </c>
      <c r="D150" s="213" t="s">
        <v>152</v>
      </c>
      <c r="E150" s="214" t="s">
        <v>170</v>
      </c>
      <c r="F150" s="215" t="s">
        <v>171</v>
      </c>
      <c r="G150" s="216" t="s">
        <v>172</v>
      </c>
      <c r="H150" s="217">
        <v>3</v>
      </c>
      <c r="I150" s="218"/>
      <c r="J150" s="219">
        <f>ROUND(I150*H150,2)</f>
        <v>0</v>
      </c>
      <c r="K150" s="215" t="s">
        <v>156</v>
      </c>
      <c r="L150" s="45"/>
      <c r="M150" s="220" t="s">
        <v>1</v>
      </c>
      <c r="N150" s="221" t="s">
        <v>45</v>
      </c>
      <c r="O150" s="92"/>
      <c r="P150" s="222">
        <f>O150*H150</f>
        <v>0</v>
      </c>
      <c r="Q150" s="222">
        <v>0.0044099999999999999</v>
      </c>
      <c r="R150" s="222">
        <f>Q150*H150</f>
        <v>0.013229999999999999</v>
      </c>
      <c r="S150" s="222">
        <v>0</v>
      </c>
      <c r="T150" s="223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4" t="s">
        <v>148</v>
      </c>
      <c r="AT150" s="224" t="s">
        <v>152</v>
      </c>
      <c r="AU150" s="224" t="s">
        <v>157</v>
      </c>
      <c r="AY150" s="18" t="s">
        <v>147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8" t="s">
        <v>89</v>
      </c>
      <c r="BK150" s="225">
        <f>ROUND(I150*H150,2)</f>
        <v>0</v>
      </c>
      <c r="BL150" s="18" t="s">
        <v>148</v>
      </c>
      <c r="BM150" s="224" t="s">
        <v>173</v>
      </c>
    </row>
    <row r="151" s="2" customFormat="1">
      <c r="A151" s="39"/>
      <c r="B151" s="40"/>
      <c r="C151" s="41"/>
      <c r="D151" s="228" t="s">
        <v>174</v>
      </c>
      <c r="E151" s="41"/>
      <c r="F151" s="249" t="s">
        <v>175</v>
      </c>
      <c r="G151" s="41"/>
      <c r="H151" s="41"/>
      <c r="I151" s="250"/>
      <c r="J151" s="41"/>
      <c r="K151" s="41"/>
      <c r="L151" s="45"/>
      <c r="M151" s="251"/>
      <c r="N151" s="252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174</v>
      </c>
      <c r="AU151" s="18" t="s">
        <v>157</v>
      </c>
    </row>
    <row r="152" s="13" customFormat="1">
      <c r="A152" s="13"/>
      <c r="B152" s="226"/>
      <c r="C152" s="227"/>
      <c r="D152" s="228" t="s">
        <v>159</v>
      </c>
      <c r="E152" s="229" t="s">
        <v>1</v>
      </c>
      <c r="F152" s="230" t="s">
        <v>176</v>
      </c>
      <c r="G152" s="227"/>
      <c r="H152" s="231">
        <v>3</v>
      </c>
      <c r="I152" s="232"/>
      <c r="J152" s="227"/>
      <c r="K152" s="227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159</v>
      </c>
      <c r="AU152" s="237" t="s">
        <v>157</v>
      </c>
      <c r="AV152" s="13" t="s">
        <v>89</v>
      </c>
      <c r="AW152" s="13" t="s">
        <v>35</v>
      </c>
      <c r="AX152" s="13" t="s">
        <v>84</v>
      </c>
      <c r="AY152" s="237" t="s">
        <v>147</v>
      </c>
    </row>
    <row r="153" s="2" customFormat="1" ht="16.5" customHeight="1">
      <c r="A153" s="39"/>
      <c r="B153" s="40"/>
      <c r="C153" s="213" t="s">
        <v>148</v>
      </c>
      <c r="D153" s="213" t="s">
        <v>152</v>
      </c>
      <c r="E153" s="214" t="s">
        <v>177</v>
      </c>
      <c r="F153" s="215" t="s">
        <v>178</v>
      </c>
      <c r="G153" s="216" t="s">
        <v>172</v>
      </c>
      <c r="H153" s="217">
        <v>60</v>
      </c>
      <c r="I153" s="218"/>
      <c r="J153" s="219">
        <f>ROUND(I153*H153,2)</f>
        <v>0</v>
      </c>
      <c r="K153" s="215" t="s">
        <v>156</v>
      </c>
      <c r="L153" s="45"/>
      <c r="M153" s="220" t="s">
        <v>1</v>
      </c>
      <c r="N153" s="221" t="s">
        <v>45</v>
      </c>
      <c r="O153" s="92"/>
      <c r="P153" s="222">
        <f>O153*H153</f>
        <v>0</v>
      </c>
      <c r="Q153" s="222">
        <v>0.00098999999999999999</v>
      </c>
      <c r="R153" s="222">
        <f>Q153*H153</f>
        <v>0.059400000000000001</v>
      </c>
      <c r="S153" s="222">
        <v>6.0000000000000002E-05</v>
      </c>
      <c r="T153" s="223">
        <f>S153*H153</f>
        <v>0.0035999999999999999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148</v>
      </c>
      <c r="AT153" s="224" t="s">
        <v>152</v>
      </c>
      <c r="AU153" s="224" t="s">
        <v>157</v>
      </c>
      <c r="AY153" s="18" t="s">
        <v>147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89</v>
      </c>
      <c r="BK153" s="225">
        <f>ROUND(I153*H153,2)</f>
        <v>0</v>
      </c>
      <c r="BL153" s="18" t="s">
        <v>148</v>
      </c>
      <c r="BM153" s="224" t="s">
        <v>179</v>
      </c>
    </row>
    <row r="154" s="13" customFormat="1">
      <c r="A154" s="13"/>
      <c r="B154" s="226"/>
      <c r="C154" s="227"/>
      <c r="D154" s="228" t="s">
        <v>159</v>
      </c>
      <c r="E154" s="229" t="s">
        <v>1</v>
      </c>
      <c r="F154" s="230" t="s">
        <v>180</v>
      </c>
      <c r="G154" s="227"/>
      <c r="H154" s="231">
        <v>60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159</v>
      </c>
      <c r="AU154" s="237" t="s">
        <v>157</v>
      </c>
      <c r="AV154" s="13" t="s">
        <v>89</v>
      </c>
      <c r="AW154" s="13" t="s">
        <v>35</v>
      </c>
      <c r="AX154" s="13" t="s">
        <v>84</v>
      </c>
      <c r="AY154" s="237" t="s">
        <v>147</v>
      </c>
    </row>
    <row r="155" s="12" customFormat="1" ht="22.8" customHeight="1">
      <c r="A155" s="12"/>
      <c r="B155" s="197"/>
      <c r="C155" s="198"/>
      <c r="D155" s="199" t="s">
        <v>78</v>
      </c>
      <c r="E155" s="211" t="s">
        <v>181</v>
      </c>
      <c r="F155" s="211" t="s">
        <v>182</v>
      </c>
      <c r="G155" s="198"/>
      <c r="H155" s="198"/>
      <c r="I155" s="201"/>
      <c r="J155" s="212">
        <f>BK155</f>
        <v>0</v>
      </c>
      <c r="K155" s="198"/>
      <c r="L155" s="203"/>
      <c r="M155" s="204"/>
      <c r="N155" s="205"/>
      <c r="O155" s="205"/>
      <c r="P155" s="206">
        <f>P156+P166</f>
        <v>0</v>
      </c>
      <c r="Q155" s="205"/>
      <c r="R155" s="206">
        <f>R156+R166</f>
        <v>0.0024000000000000002</v>
      </c>
      <c r="S155" s="205"/>
      <c r="T155" s="207">
        <f>T156+T166</f>
        <v>0.45600000000000002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8" t="s">
        <v>84</v>
      </c>
      <c r="AT155" s="209" t="s">
        <v>78</v>
      </c>
      <c r="AU155" s="209" t="s">
        <v>84</v>
      </c>
      <c r="AY155" s="208" t="s">
        <v>147</v>
      </c>
      <c r="BK155" s="210">
        <f>BK156+BK166</f>
        <v>0</v>
      </c>
    </row>
    <row r="156" s="12" customFormat="1" ht="20.88" customHeight="1">
      <c r="A156" s="12"/>
      <c r="B156" s="197"/>
      <c r="C156" s="198"/>
      <c r="D156" s="199" t="s">
        <v>78</v>
      </c>
      <c r="E156" s="211" t="s">
        <v>183</v>
      </c>
      <c r="F156" s="211" t="s">
        <v>184</v>
      </c>
      <c r="G156" s="198"/>
      <c r="H156" s="198"/>
      <c r="I156" s="201"/>
      <c r="J156" s="212">
        <f>BK156</f>
        <v>0</v>
      </c>
      <c r="K156" s="198"/>
      <c r="L156" s="203"/>
      <c r="M156" s="204"/>
      <c r="N156" s="205"/>
      <c r="O156" s="205"/>
      <c r="P156" s="206">
        <f>SUM(P157:P165)</f>
        <v>0</v>
      </c>
      <c r="Q156" s="205"/>
      <c r="R156" s="206">
        <f>SUM(R157:R165)</f>
        <v>0.0024000000000000002</v>
      </c>
      <c r="S156" s="205"/>
      <c r="T156" s="207">
        <f>SUM(T157:T165)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8" t="s">
        <v>84</v>
      </c>
      <c r="AT156" s="209" t="s">
        <v>78</v>
      </c>
      <c r="AU156" s="209" t="s">
        <v>89</v>
      </c>
      <c r="AY156" s="208" t="s">
        <v>147</v>
      </c>
      <c r="BK156" s="210">
        <f>SUM(BK157:BK165)</f>
        <v>0</v>
      </c>
    </row>
    <row r="157" s="2" customFormat="1" ht="24.15" customHeight="1">
      <c r="A157" s="39"/>
      <c r="B157" s="40"/>
      <c r="C157" s="213" t="s">
        <v>185</v>
      </c>
      <c r="D157" s="213" t="s">
        <v>152</v>
      </c>
      <c r="E157" s="214" t="s">
        <v>186</v>
      </c>
      <c r="F157" s="215" t="s">
        <v>187</v>
      </c>
      <c r="G157" s="216" t="s">
        <v>172</v>
      </c>
      <c r="H157" s="217">
        <v>60</v>
      </c>
      <c r="I157" s="218"/>
      <c r="J157" s="219">
        <f>ROUND(I157*H157,2)</f>
        <v>0</v>
      </c>
      <c r="K157" s="215" t="s">
        <v>156</v>
      </c>
      <c r="L157" s="45"/>
      <c r="M157" s="220" t="s">
        <v>1</v>
      </c>
      <c r="N157" s="221" t="s">
        <v>45</v>
      </c>
      <c r="O157" s="92"/>
      <c r="P157" s="222">
        <f>O157*H157</f>
        <v>0</v>
      </c>
      <c r="Q157" s="222">
        <v>4.0000000000000003E-05</v>
      </c>
      <c r="R157" s="222">
        <f>Q157*H157</f>
        <v>0.0024000000000000002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148</v>
      </c>
      <c r="AT157" s="224" t="s">
        <v>152</v>
      </c>
      <c r="AU157" s="224" t="s">
        <v>157</v>
      </c>
      <c r="AY157" s="18" t="s">
        <v>147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89</v>
      </c>
      <c r="BK157" s="225">
        <f>ROUND(I157*H157,2)</f>
        <v>0</v>
      </c>
      <c r="BL157" s="18" t="s">
        <v>148</v>
      </c>
      <c r="BM157" s="224" t="s">
        <v>188</v>
      </c>
    </row>
    <row r="158" s="13" customFormat="1">
      <c r="A158" s="13"/>
      <c r="B158" s="226"/>
      <c r="C158" s="227"/>
      <c r="D158" s="228" t="s">
        <v>159</v>
      </c>
      <c r="E158" s="229" t="s">
        <v>1</v>
      </c>
      <c r="F158" s="230" t="s">
        <v>189</v>
      </c>
      <c r="G158" s="227"/>
      <c r="H158" s="231">
        <v>60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159</v>
      </c>
      <c r="AU158" s="237" t="s">
        <v>157</v>
      </c>
      <c r="AV158" s="13" t="s">
        <v>89</v>
      </c>
      <c r="AW158" s="13" t="s">
        <v>35</v>
      </c>
      <c r="AX158" s="13" t="s">
        <v>79</v>
      </c>
      <c r="AY158" s="237" t="s">
        <v>147</v>
      </c>
    </row>
    <row r="159" s="14" customFormat="1">
      <c r="A159" s="14"/>
      <c r="B159" s="238"/>
      <c r="C159" s="239"/>
      <c r="D159" s="228" t="s">
        <v>159</v>
      </c>
      <c r="E159" s="240" t="s">
        <v>1</v>
      </c>
      <c r="F159" s="241" t="s">
        <v>161</v>
      </c>
      <c r="G159" s="239"/>
      <c r="H159" s="242">
        <v>60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159</v>
      </c>
      <c r="AU159" s="248" t="s">
        <v>157</v>
      </c>
      <c r="AV159" s="14" t="s">
        <v>148</v>
      </c>
      <c r="AW159" s="14" t="s">
        <v>35</v>
      </c>
      <c r="AX159" s="14" t="s">
        <v>84</v>
      </c>
      <c r="AY159" s="248" t="s">
        <v>147</v>
      </c>
    </row>
    <row r="160" s="2" customFormat="1" ht="16.5" customHeight="1">
      <c r="A160" s="39"/>
      <c r="B160" s="40"/>
      <c r="C160" s="213" t="s">
        <v>162</v>
      </c>
      <c r="D160" s="213" t="s">
        <v>152</v>
      </c>
      <c r="E160" s="214" t="s">
        <v>190</v>
      </c>
      <c r="F160" s="215" t="s">
        <v>191</v>
      </c>
      <c r="G160" s="216" t="s">
        <v>172</v>
      </c>
      <c r="H160" s="217">
        <v>1338.069</v>
      </c>
      <c r="I160" s="218"/>
      <c r="J160" s="219">
        <f>ROUND(I160*H160,2)</f>
        <v>0</v>
      </c>
      <c r="K160" s="215" t="s">
        <v>156</v>
      </c>
      <c r="L160" s="45"/>
      <c r="M160" s="220" t="s">
        <v>1</v>
      </c>
      <c r="N160" s="221" t="s">
        <v>45</v>
      </c>
      <c r="O160" s="92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148</v>
      </c>
      <c r="AT160" s="224" t="s">
        <v>152</v>
      </c>
      <c r="AU160" s="224" t="s">
        <v>157</v>
      </c>
      <c r="AY160" s="18" t="s">
        <v>147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89</v>
      </c>
      <c r="BK160" s="225">
        <f>ROUND(I160*H160,2)</f>
        <v>0</v>
      </c>
      <c r="BL160" s="18" t="s">
        <v>148</v>
      </c>
      <c r="BM160" s="224" t="s">
        <v>192</v>
      </c>
    </row>
    <row r="161" s="15" customFormat="1">
      <c r="A161" s="15"/>
      <c r="B161" s="253"/>
      <c r="C161" s="254"/>
      <c r="D161" s="228" t="s">
        <v>159</v>
      </c>
      <c r="E161" s="255" t="s">
        <v>1</v>
      </c>
      <c r="F161" s="256" t="s">
        <v>193</v>
      </c>
      <c r="G161" s="254"/>
      <c r="H161" s="255" t="s">
        <v>1</v>
      </c>
      <c r="I161" s="257"/>
      <c r="J161" s="254"/>
      <c r="K161" s="254"/>
      <c r="L161" s="258"/>
      <c r="M161" s="259"/>
      <c r="N161" s="260"/>
      <c r="O161" s="260"/>
      <c r="P161" s="260"/>
      <c r="Q161" s="260"/>
      <c r="R161" s="260"/>
      <c r="S161" s="260"/>
      <c r="T161" s="26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2" t="s">
        <v>159</v>
      </c>
      <c r="AU161" s="262" t="s">
        <v>157</v>
      </c>
      <c r="AV161" s="15" t="s">
        <v>84</v>
      </c>
      <c r="AW161" s="15" t="s">
        <v>35</v>
      </c>
      <c r="AX161" s="15" t="s">
        <v>79</v>
      </c>
      <c r="AY161" s="262" t="s">
        <v>147</v>
      </c>
    </row>
    <row r="162" s="13" customFormat="1">
      <c r="A162" s="13"/>
      <c r="B162" s="226"/>
      <c r="C162" s="227"/>
      <c r="D162" s="228" t="s">
        <v>159</v>
      </c>
      <c r="E162" s="229" t="s">
        <v>1</v>
      </c>
      <c r="F162" s="230" t="s">
        <v>194</v>
      </c>
      <c r="G162" s="227"/>
      <c r="H162" s="231">
        <v>451.02800000000002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159</v>
      </c>
      <c r="AU162" s="237" t="s">
        <v>157</v>
      </c>
      <c r="AV162" s="13" t="s">
        <v>89</v>
      </c>
      <c r="AW162" s="13" t="s">
        <v>35</v>
      </c>
      <c r="AX162" s="13" t="s">
        <v>79</v>
      </c>
      <c r="AY162" s="237" t="s">
        <v>147</v>
      </c>
    </row>
    <row r="163" s="13" customFormat="1">
      <c r="A163" s="13"/>
      <c r="B163" s="226"/>
      <c r="C163" s="227"/>
      <c r="D163" s="228" t="s">
        <v>159</v>
      </c>
      <c r="E163" s="229" t="s">
        <v>1</v>
      </c>
      <c r="F163" s="230" t="s">
        <v>195</v>
      </c>
      <c r="G163" s="227"/>
      <c r="H163" s="231">
        <v>436.01299999999998</v>
      </c>
      <c r="I163" s="232"/>
      <c r="J163" s="227"/>
      <c r="K163" s="227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159</v>
      </c>
      <c r="AU163" s="237" t="s">
        <v>157</v>
      </c>
      <c r="AV163" s="13" t="s">
        <v>89</v>
      </c>
      <c r="AW163" s="13" t="s">
        <v>35</v>
      </c>
      <c r="AX163" s="13" t="s">
        <v>79</v>
      </c>
      <c r="AY163" s="237" t="s">
        <v>147</v>
      </c>
    </row>
    <row r="164" s="13" customFormat="1">
      <c r="A164" s="13"/>
      <c r="B164" s="226"/>
      <c r="C164" s="227"/>
      <c r="D164" s="228" t="s">
        <v>159</v>
      </c>
      <c r="E164" s="229" t="s">
        <v>1</v>
      </c>
      <c r="F164" s="230" t="s">
        <v>196</v>
      </c>
      <c r="G164" s="227"/>
      <c r="H164" s="231">
        <v>451.02800000000002</v>
      </c>
      <c r="I164" s="232"/>
      <c r="J164" s="227"/>
      <c r="K164" s="227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159</v>
      </c>
      <c r="AU164" s="237" t="s">
        <v>157</v>
      </c>
      <c r="AV164" s="13" t="s">
        <v>89</v>
      </c>
      <c r="AW164" s="13" t="s">
        <v>35</v>
      </c>
      <c r="AX164" s="13" t="s">
        <v>79</v>
      </c>
      <c r="AY164" s="237" t="s">
        <v>147</v>
      </c>
    </row>
    <row r="165" s="14" customFormat="1">
      <c r="A165" s="14"/>
      <c r="B165" s="238"/>
      <c r="C165" s="239"/>
      <c r="D165" s="228" t="s">
        <v>159</v>
      </c>
      <c r="E165" s="240" t="s">
        <v>1</v>
      </c>
      <c r="F165" s="241" t="s">
        <v>161</v>
      </c>
      <c r="G165" s="239"/>
      <c r="H165" s="242">
        <v>1338.069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159</v>
      </c>
      <c r="AU165" s="248" t="s">
        <v>157</v>
      </c>
      <c r="AV165" s="14" t="s">
        <v>148</v>
      </c>
      <c r="AW165" s="14" t="s">
        <v>35</v>
      </c>
      <c r="AX165" s="14" t="s">
        <v>84</v>
      </c>
      <c r="AY165" s="248" t="s">
        <v>147</v>
      </c>
    </row>
    <row r="166" s="12" customFormat="1" ht="20.88" customHeight="1">
      <c r="A166" s="12"/>
      <c r="B166" s="197"/>
      <c r="C166" s="198"/>
      <c r="D166" s="199" t="s">
        <v>78</v>
      </c>
      <c r="E166" s="211" t="s">
        <v>197</v>
      </c>
      <c r="F166" s="211" t="s">
        <v>198</v>
      </c>
      <c r="G166" s="198"/>
      <c r="H166" s="198"/>
      <c r="I166" s="201"/>
      <c r="J166" s="212">
        <f>BK166</f>
        <v>0</v>
      </c>
      <c r="K166" s="198"/>
      <c r="L166" s="203"/>
      <c r="M166" s="204"/>
      <c r="N166" s="205"/>
      <c r="O166" s="205"/>
      <c r="P166" s="206">
        <f>SUM(P167:P172)</f>
        <v>0</v>
      </c>
      <c r="Q166" s="205"/>
      <c r="R166" s="206">
        <f>SUM(R167:R172)</f>
        <v>0</v>
      </c>
      <c r="S166" s="205"/>
      <c r="T166" s="207">
        <f>SUM(T167:T172)</f>
        <v>0.45600000000000002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8" t="s">
        <v>84</v>
      </c>
      <c r="AT166" s="209" t="s">
        <v>78</v>
      </c>
      <c r="AU166" s="209" t="s">
        <v>89</v>
      </c>
      <c r="AY166" s="208" t="s">
        <v>147</v>
      </c>
      <c r="BK166" s="210">
        <f>SUM(BK167:BK172)</f>
        <v>0</v>
      </c>
    </row>
    <row r="167" s="2" customFormat="1" ht="24.15" customHeight="1">
      <c r="A167" s="39"/>
      <c r="B167" s="40"/>
      <c r="C167" s="213" t="s">
        <v>199</v>
      </c>
      <c r="D167" s="213" t="s">
        <v>152</v>
      </c>
      <c r="E167" s="214" t="s">
        <v>200</v>
      </c>
      <c r="F167" s="215" t="s">
        <v>201</v>
      </c>
      <c r="G167" s="216" t="s">
        <v>155</v>
      </c>
      <c r="H167" s="217">
        <v>6</v>
      </c>
      <c r="I167" s="218"/>
      <c r="J167" s="219">
        <f>ROUND(I167*H167,2)</f>
        <v>0</v>
      </c>
      <c r="K167" s="215" t="s">
        <v>156</v>
      </c>
      <c r="L167" s="45"/>
      <c r="M167" s="220" t="s">
        <v>1</v>
      </c>
      <c r="N167" s="221" t="s">
        <v>45</v>
      </c>
      <c r="O167" s="92"/>
      <c r="P167" s="222">
        <f>O167*H167</f>
        <v>0</v>
      </c>
      <c r="Q167" s="222">
        <v>0</v>
      </c>
      <c r="R167" s="222">
        <f>Q167*H167</f>
        <v>0</v>
      </c>
      <c r="S167" s="222">
        <v>0.025000000000000001</v>
      </c>
      <c r="T167" s="223">
        <f>S167*H167</f>
        <v>0.15000000000000002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148</v>
      </c>
      <c r="AT167" s="224" t="s">
        <v>152</v>
      </c>
      <c r="AU167" s="224" t="s">
        <v>157</v>
      </c>
      <c r="AY167" s="18" t="s">
        <v>147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89</v>
      </c>
      <c r="BK167" s="225">
        <f>ROUND(I167*H167,2)</f>
        <v>0</v>
      </c>
      <c r="BL167" s="18" t="s">
        <v>148</v>
      </c>
      <c r="BM167" s="224" t="s">
        <v>202</v>
      </c>
    </row>
    <row r="168" s="2" customFormat="1">
      <c r="A168" s="39"/>
      <c r="B168" s="40"/>
      <c r="C168" s="41"/>
      <c r="D168" s="228" t="s">
        <v>174</v>
      </c>
      <c r="E168" s="41"/>
      <c r="F168" s="249" t="s">
        <v>203</v>
      </c>
      <c r="G168" s="41"/>
      <c r="H168" s="41"/>
      <c r="I168" s="250"/>
      <c r="J168" s="41"/>
      <c r="K168" s="41"/>
      <c r="L168" s="45"/>
      <c r="M168" s="251"/>
      <c r="N168" s="252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174</v>
      </c>
      <c r="AU168" s="18" t="s">
        <v>157</v>
      </c>
    </row>
    <row r="169" s="13" customFormat="1">
      <c r="A169" s="13"/>
      <c r="B169" s="226"/>
      <c r="C169" s="227"/>
      <c r="D169" s="228" t="s">
        <v>159</v>
      </c>
      <c r="E169" s="229" t="s">
        <v>1</v>
      </c>
      <c r="F169" s="230" t="s">
        <v>204</v>
      </c>
      <c r="G169" s="227"/>
      <c r="H169" s="231">
        <v>6</v>
      </c>
      <c r="I169" s="232"/>
      <c r="J169" s="227"/>
      <c r="K169" s="227"/>
      <c r="L169" s="233"/>
      <c r="M169" s="234"/>
      <c r="N169" s="235"/>
      <c r="O169" s="235"/>
      <c r="P169" s="235"/>
      <c r="Q169" s="235"/>
      <c r="R169" s="235"/>
      <c r="S169" s="235"/>
      <c r="T169" s="23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7" t="s">
        <v>159</v>
      </c>
      <c r="AU169" s="237" t="s">
        <v>157</v>
      </c>
      <c r="AV169" s="13" t="s">
        <v>89</v>
      </c>
      <c r="AW169" s="13" t="s">
        <v>35</v>
      </c>
      <c r="AX169" s="13" t="s">
        <v>79</v>
      </c>
      <c r="AY169" s="237" t="s">
        <v>147</v>
      </c>
    </row>
    <row r="170" s="14" customFormat="1">
      <c r="A170" s="14"/>
      <c r="B170" s="238"/>
      <c r="C170" s="239"/>
      <c r="D170" s="228" t="s">
        <v>159</v>
      </c>
      <c r="E170" s="240" t="s">
        <v>1</v>
      </c>
      <c r="F170" s="241" t="s">
        <v>161</v>
      </c>
      <c r="G170" s="239"/>
      <c r="H170" s="242">
        <v>6</v>
      </c>
      <c r="I170" s="243"/>
      <c r="J170" s="239"/>
      <c r="K170" s="239"/>
      <c r="L170" s="244"/>
      <c r="M170" s="245"/>
      <c r="N170" s="246"/>
      <c r="O170" s="246"/>
      <c r="P170" s="246"/>
      <c r="Q170" s="246"/>
      <c r="R170" s="246"/>
      <c r="S170" s="246"/>
      <c r="T170" s="24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8" t="s">
        <v>159</v>
      </c>
      <c r="AU170" s="248" t="s">
        <v>157</v>
      </c>
      <c r="AV170" s="14" t="s">
        <v>148</v>
      </c>
      <c r="AW170" s="14" t="s">
        <v>35</v>
      </c>
      <c r="AX170" s="14" t="s">
        <v>84</v>
      </c>
      <c r="AY170" s="248" t="s">
        <v>147</v>
      </c>
    </row>
    <row r="171" s="2" customFormat="1" ht="33" customHeight="1">
      <c r="A171" s="39"/>
      <c r="B171" s="40"/>
      <c r="C171" s="213" t="s">
        <v>205</v>
      </c>
      <c r="D171" s="213" t="s">
        <v>152</v>
      </c>
      <c r="E171" s="214" t="s">
        <v>206</v>
      </c>
      <c r="F171" s="215" t="s">
        <v>207</v>
      </c>
      <c r="G171" s="216" t="s">
        <v>172</v>
      </c>
      <c r="H171" s="217">
        <v>3</v>
      </c>
      <c r="I171" s="218"/>
      <c r="J171" s="219">
        <f>ROUND(I171*H171,2)</f>
        <v>0</v>
      </c>
      <c r="K171" s="215" t="s">
        <v>156</v>
      </c>
      <c r="L171" s="45"/>
      <c r="M171" s="220" t="s">
        <v>1</v>
      </c>
      <c r="N171" s="221" t="s">
        <v>45</v>
      </c>
      <c r="O171" s="92"/>
      <c r="P171" s="222">
        <f>O171*H171</f>
        <v>0</v>
      </c>
      <c r="Q171" s="222">
        <v>0</v>
      </c>
      <c r="R171" s="222">
        <f>Q171*H171</f>
        <v>0</v>
      </c>
      <c r="S171" s="222">
        <v>0.10199999999999999</v>
      </c>
      <c r="T171" s="223">
        <f>S171*H171</f>
        <v>0.30599999999999999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148</v>
      </c>
      <c r="AT171" s="224" t="s">
        <v>152</v>
      </c>
      <c r="AU171" s="224" t="s">
        <v>157</v>
      </c>
      <c r="AY171" s="18" t="s">
        <v>147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89</v>
      </c>
      <c r="BK171" s="225">
        <f>ROUND(I171*H171,2)</f>
        <v>0</v>
      </c>
      <c r="BL171" s="18" t="s">
        <v>148</v>
      </c>
      <c r="BM171" s="224" t="s">
        <v>208</v>
      </c>
    </row>
    <row r="172" s="13" customFormat="1">
      <c r="A172" s="13"/>
      <c r="B172" s="226"/>
      <c r="C172" s="227"/>
      <c r="D172" s="228" t="s">
        <v>159</v>
      </c>
      <c r="E172" s="229" t="s">
        <v>1</v>
      </c>
      <c r="F172" s="230" t="s">
        <v>209</v>
      </c>
      <c r="G172" s="227"/>
      <c r="H172" s="231">
        <v>3</v>
      </c>
      <c r="I172" s="232"/>
      <c r="J172" s="227"/>
      <c r="K172" s="227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159</v>
      </c>
      <c r="AU172" s="237" t="s">
        <v>157</v>
      </c>
      <c r="AV172" s="13" t="s">
        <v>89</v>
      </c>
      <c r="AW172" s="13" t="s">
        <v>35</v>
      </c>
      <c r="AX172" s="13" t="s">
        <v>84</v>
      </c>
      <c r="AY172" s="237" t="s">
        <v>147</v>
      </c>
    </row>
    <row r="173" s="12" customFormat="1" ht="22.8" customHeight="1">
      <c r="A173" s="12"/>
      <c r="B173" s="197"/>
      <c r="C173" s="198"/>
      <c r="D173" s="199" t="s">
        <v>78</v>
      </c>
      <c r="E173" s="211" t="s">
        <v>210</v>
      </c>
      <c r="F173" s="211" t="s">
        <v>211</v>
      </c>
      <c r="G173" s="198"/>
      <c r="H173" s="198"/>
      <c r="I173" s="201"/>
      <c r="J173" s="212">
        <f>BK173</f>
        <v>0</v>
      </c>
      <c r="K173" s="198"/>
      <c r="L173" s="203"/>
      <c r="M173" s="204"/>
      <c r="N173" s="205"/>
      <c r="O173" s="205"/>
      <c r="P173" s="206">
        <f>SUM(P174:P181)</f>
        <v>0</v>
      </c>
      <c r="Q173" s="205"/>
      <c r="R173" s="206">
        <f>SUM(R174:R181)</f>
        <v>0</v>
      </c>
      <c r="S173" s="205"/>
      <c r="T173" s="207">
        <f>SUM(T174:T181)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8" t="s">
        <v>84</v>
      </c>
      <c r="AT173" s="209" t="s">
        <v>78</v>
      </c>
      <c r="AU173" s="209" t="s">
        <v>84</v>
      </c>
      <c r="AY173" s="208" t="s">
        <v>147</v>
      </c>
      <c r="BK173" s="210">
        <f>SUM(BK174:BK181)</f>
        <v>0</v>
      </c>
    </row>
    <row r="174" s="2" customFormat="1" ht="24.15" customHeight="1">
      <c r="A174" s="39"/>
      <c r="B174" s="40"/>
      <c r="C174" s="213" t="s">
        <v>181</v>
      </c>
      <c r="D174" s="213" t="s">
        <v>152</v>
      </c>
      <c r="E174" s="214" t="s">
        <v>212</v>
      </c>
      <c r="F174" s="215" t="s">
        <v>213</v>
      </c>
      <c r="G174" s="216" t="s">
        <v>214</v>
      </c>
      <c r="H174" s="217">
        <v>9.5009999999999994</v>
      </c>
      <c r="I174" s="218"/>
      <c r="J174" s="219">
        <f>ROUND(I174*H174,2)</f>
        <v>0</v>
      </c>
      <c r="K174" s="215" t="s">
        <v>156</v>
      </c>
      <c r="L174" s="45"/>
      <c r="M174" s="220" t="s">
        <v>1</v>
      </c>
      <c r="N174" s="221" t="s">
        <v>45</v>
      </c>
      <c r="O174" s="92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4" t="s">
        <v>148</v>
      </c>
      <c r="AT174" s="224" t="s">
        <v>152</v>
      </c>
      <c r="AU174" s="224" t="s">
        <v>89</v>
      </c>
      <c r="AY174" s="18" t="s">
        <v>147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8" t="s">
        <v>89</v>
      </c>
      <c r="BK174" s="225">
        <f>ROUND(I174*H174,2)</f>
        <v>0</v>
      </c>
      <c r="BL174" s="18" t="s">
        <v>148</v>
      </c>
      <c r="BM174" s="224" t="s">
        <v>215</v>
      </c>
    </row>
    <row r="175" s="2" customFormat="1" ht="24.15" customHeight="1">
      <c r="A175" s="39"/>
      <c r="B175" s="40"/>
      <c r="C175" s="213" t="s">
        <v>216</v>
      </c>
      <c r="D175" s="213" t="s">
        <v>152</v>
      </c>
      <c r="E175" s="214" t="s">
        <v>217</v>
      </c>
      <c r="F175" s="215" t="s">
        <v>218</v>
      </c>
      <c r="G175" s="216" t="s">
        <v>214</v>
      </c>
      <c r="H175" s="217">
        <v>9.5009999999999994</v>
      </c>
      <c r="I175" s="218"/>
      <c r="J175" s="219">
        <f>ROUND(I175*H175,2)</f>
        <v>0</v>
      </c>
      <c r="K175" s="215" t="s">
        <v>156</v>
      </c>
      <c r="L175" s="45"/>
      <c r="M175" s="220" t="s">
        <v>1</v>
      </c>
      <c r="N175" s="221" t="s">
        <v>45</v>
      </c>
      <c r="O175" s="92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4" t="s">
        <v>148</v>
      </c>
      <c r="AT175" s="224" t="s">
        <v>152</v>
      </c>
      <c r="AU175" s="224" t="s">
        <v>89</v>
      </c>
      <c r="AY175" s="18" t="s">
        <v>147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8" t="s">
        <v>89</v>
      </c>
      <c r="BK175" s="225">
        <f>ROUND(I175*H175,2)</f>
        <v>0</v>
      </c>
      <c r="BL175" s="18" t="s">
        <v>148</v>
      </c>
      <c r="BM175" s="224" t="s">
        <v>219</v>
      </c>
    </row>
    <row r="176" s="2" customFormat="1" ht="24.15" customHeight="1">
      <c r="A176" s="39"/>
      <c r="B176" s="40"/>
      <c r="C176" s="213" t="s">
        <v>220</v>
      </c>
      <c r="D176" s="213" t="s">
        <v>152</v>
      </c>
      <c r="E176" s="214" t="s">
        <v>221</v>
      </c>
      <c r="F176" s="215" t="s">
        <v>222</v>
      </c>
      <c r="G176" s="216" t="s">
        <v>214</v>
      </c>
      <c r="H176" s="217">
        <v>57.006</v>
      </c>
      <c r="I176" s="218"/>
      <c r="J176" s="219">
        <f>ROUND(I176*H176,2)</f>
        <v>0</v>
      </c>
      <c r="K176" s="215" t="s">
        <v>156</v>
      </c>
      <c r="L176" s="45"/>
      <c r="M176" s="220" t="s">
        <v>1</v>
      </c>
      <c r="N176" s="221" t="s">
        <v>45</v>
      </c>
      <c r="O176" s="92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148</v>
      </c>
      <c r="AT176" s="224" t="s">
        <v>152</v>
      </c>
      <c r="AU176" s="224" t="s">
        <v>89</v>
      </c>
      <c r="AY176" s="18" t="s">
        <v>147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89</v>
      </c>
      <c r="BK176" s="225">
        <f>ROUND(I176*H176,2)</f>
        <v>0</v>
      </c>
      <c r="BL176" s="18" t="s">
        <v>148</v>
      </c>
      <c r="BM176" s="224" t="s">
        <v>223</v>
      </c>
    </row>
    <row r="177" s="2" customFormat="1">
      <c r="A177" s="39"/>
      <c r="B177" s="40"/>
      <c r="C177" s="41"/>
      <c r="D177" s="228" t="s">
        <v>174</v>
      </c>
      <c r="E177" s="41"/>
      <c r="F177" s="249" t="s">
        <v>224</v>
      </c>
      <c r="G177" s="41"/>
      <c r="H177" s="41"/>
      <c r="I177" s="250"/>
      <c r="J177" s="41"/>
      <c r="K177" s="41"/>
      <c r="L177" s="45"/>
      <c r="M177" s="251"/>
      <c r="N177" s="252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174</v>
      </c>
      <c r="AU177" s="18" t="s">
        <v>89</v>
      </c>
    </row>
    <row r="178" s="13" customFormat="1">
      <c r="A178" s="13"/>
      <c r="B178" s="226"/>
      <c r="C178" s="227"/>
      <c r="D178" s="228" t="s">
        <v>159</v>
      </c>
      <c r="E178" s="227"/>
      <c r="F178" s="230" t="s">
        <v>225</v>
      </c>
      <c r="G178" s="227"/>
      <c r="H178" s="231">
        <v>57.006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159</v>
      </c>
      <c r="AU178" s="237" t="s">
        <v>89</v>
      </c>
      <c r="AV178" s="13" t="s">
        <v>89</v>
      </c>
      <c r="AW178" s="13" t="s">
        <v>4</v>
      </c>
      <c r="AX178" s="13" t="s">
        <v>84</v>
      </c>
      <c r="AY178" s="237" t="s">
        <v>147</v>
      </c>
    </row>
    <row r="179" s="2" customFormat="1" ht="33" customHeight="1">
      <c r="A179" s="39"/>
      <c r="B179" s="40"/>
      <c r="C179" s="213" t="s">
        <v>8</v>
      </c>
      <c r="D179" s="213" t="s">
        <v>152</v>
      </c>
      <c r="E179" s="214" t="s">
        <v>226</v>
      </c>
      <c r="F179" s="215" t="s">
        <v>227</v>
      </c>
      <c r="G179" s="216" t="s">
        <v>214</v>
      </c>
      <c r="H179" s="217">
        <v>1.145</v>
      </c>
      <c r="I179" s="218"/>
      <c r="J179" s="219">
        <f>ROUND(I179*H179,2)</f>
        <v>0</v>
      </c>
      <c r="K179" s="215" t="s">
        <v>156</v>
      </c>
      <c r="L179" s="45"/>
      <c r="M179" s="220" t="s">
        <v>1</v>
      </c>
      <c r="N179" s="221" t="s">
        <v>45</v>
      </c>
      <c r="O179" s="92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148</v>
      </c>
      <c r="AT179" s="224" t="s">
        <v>152</v>
      </c>
      <c r="AU179" s="224" t="s">
        <v>89</v>
      </c>
      <c r="AY179" s="18" t="s">
        <v>147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89</v>
      </c>
      <c r="BK179" s="225">
        <f>ROUND(I179*H179,2)</f>
        <v>0</v>
      </c>
      <c r="BL179" s="18" t="s">
        <v>148</v>
      </c>
      <c r="BM179" s="224" t="s">
        <v>228</v>
      </c>
    </row>
    <row r="180" s="2" customFormat="1" ht="37.8" customHeight="1">
      <c r="A180" s="39"/>
      <c r="B180" s="40"/>
      <c r="C180" s="213" t="s">
        <v>229</v>
      </c>
      <c r="D180" s="213" t="s">
        <v>152</v>
      </c>
      <c r="E180" s="214" t="s">
        <v>230</v>
      </c>
      <c r="F180" s="215" t="s">
        <v>231</v>
      </c>
      <c r="G180" s="216" t="s">
        <v>214</v>
      </c>
      <c r="H180" s="217">
        <v>4.9530000000000003</v>
      </c>
      <c r="I180" s="218"/>
      <c r="J180" s="219">
        <f>ROUND(I180*H180,2)</f>
        <v>0</v>
      </c>
      <c r="K180" s="215" t="s">
        <v>156</v>
      </c>
      <c r="L180" s="45"/>
      <c r="M180" s="220" t="s">
        <v>1</v>
      </c>
      <c r="N180" s="221" t="s">
        <v>45</v>
      </c>
      <c r="O180" s="92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148</v>
      </c>
      <c r="AT180" s="224" t="s">
        <v>152</v>
      </c>
      <c r="AU180" s="224" t="s">
        <v>89</v>
      </c>
      <c r="AY180" s="18" t="s">
        <v>147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89</v>
      </c>
      <c r="BK180" s="225">
        <f>ROUND(I180*H180,2)</f>
        <v>0</v>
      </c>
      <c r="BL180" s="18" t="s">
        <v>148</v>
      </c>
      <c r="BM180" s="224" t="s">
        <v>232</v>
      </c>
    </row>
    <row r="181" s="2" customFormat="1" ht="33" customHeight="1">
      <c r="A181" s="39"/>
      <c r="B181" s="40"/>
      <c r="C181" s="213" t="s">
        <v>233</v>
      </c>
      <c r="D181" s="213" t="s">
        <v>152</v>
      </c>
      <c r="E181" s="214" t="s">
        <v>234</v>
      </c>
      <c r="F181" s="215" t="s">
        <v>235</v>
      </c>
      <c r="G181" s="216" t="s">
        <v>214</v>
      </c>
      <c r="H181" s="217">
        <v>3.4020000000000001</v>
      </c>
      <c r="I181" s="218"/>
      <c r="J181" s="219">
        <f>ROUND(I181*H181,2)</f>
        <v>0</v>
      </c>
      <c r="K181" s="215" t="s">
        <v>156</v>
      </c>
      <c r="L181" s="45"/>
      <c r="M181" s="220" t="s">
        <v>1</v>
      </c>
      <c r="N181" s="221" t="s">
        <v>45</v>
      </c>
      <c r="O181" s="92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4" t="s">
        <v>148</v>
      </c>
      <c r="AT181" s="224" t="s">
        <v>152</v>
      </c>
      <c r="AU181" s="224" t="s">
        <v>89</v>
      </c>
      <c r="AY181" s="18" t="s">
        <v>147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8" t="s">
        <v>89</v>
      </c>
      <c r="BK181" s="225">
        <f>ROUND(I181*H181,2)</f>
        <v>0</v>
      </c>
      <c r="BL181" s="18" t="s">
        <v>148</v>
      </c>
      <c r="BM181" s="224" t="s">
        <v>236</v>
      </c>
    </row>
    <row r="182" s="12" customFormat="1" ht="22.8" customHeight="1">
      <c r="A182" s="12"/>
      <c r="B182" s="197"/>
      <c r="C182" s="198"/>
      <c r="D182" s="199" t="s">
        <v>78</v>
      </c>
      <c r="E182" s="211" t="s">
        <v>237</v>
      </c>
      <c r="F182" s="211" t="s">
        <v>238</v>
      </c>
      <c r="G182" s="198"/>
      <c r="H182" s="198"/>
      <c r="I182" s="201"/>
      <c r="J182" s="212">
        <f>BK182</f>
        <v>0</v>
      </c>
      <c r="K182" s="198"/>
      <c r="L182" s="203"/>
      <c r="M182" s="204"/>
      <c r="N182" s="205"/>
      <c r="O182" s="205"/>
      <c r="P182" s="206">
        <f>P183</f>
        <v>0</v>
      </c>
      <c r="Q182" s="205"/>
      <c r="R182" s="206">
        <f>R183</f>
        <v>0</v>
      </c>
      <c r="S182" s="205"/>
      <c r="T182" s="207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8" t="s">
        <v>84</v>
      </c>
      <c r="AT182" s="209" t="s">
        <v>78</v>
      </c>
      <c r="AU182" s="209" t="s">
        <v>84</v>
      </c>
      <c r="AY182" s="208" t="s">
        <v>147</v>
      </c>
      <c r="BK182" s="210">
        <f>BK183</f>
        <v>0</v>
      </c>
    </row>
    <row r="183" s="2" customFormat="1" ht="21.75" customHeight="1">
      <c r="A183" s="39"/>
      <c r="B183" s="40"/>
      <c r="C183" s="213" t="s">
        <v>239</v>
      </c>
      <c r="D183" s="213" t="s">
        <v>152</v>
      </c>
      <c r="E183" s="214" t="s">
        <v>240</v>
      </c>
      <c r="F183" s="215" t="s">
        <v>241</v>
      </c>
      <c r="G183" s="216" t="s">
        <v>214</v>
      </c>
      <c r="H183" s="217">
        <v>0.45600000000000002</v>
      </c>
      <c r="I183" s="218"/>
      <c r="J183" s="219">
        <f>ROUND(I183*H183,2)</f>
        <v>0</v>
      </c>
      <c r="K183" s="215" t="s">
        <v>156</v>
      </c>
      <c r="L183" s="45"/>
      <c r="M183" s="220" t="s">
        <v>1</v>
      </c>
      <c r="N183" s="221" t="s">
        <v>45</v>
      </c>
      <c r="O183" s="92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148</v>
      </c>
      <c r="AT183" s="224" t="s">
        <v>152</v>
      </c>
      <c r="AU183" s="224" t="s">
        <v>89</v>
      </c>
      <c r="AY183" s="18" t="s">
        <v>147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89</v>
      </c>
      <c r="BK183" s="225">
        <f>ROUND(I183*H183,2)</f>
        <v>0</v>
      </c>
      <c r="BL183" s="18" t="s">
        <v>148</v>
      </c>
      <c r="BM183" s="224" t="s">
        <v>242</v>
      </c>
    </row>
    <row r="184" s="12" customFormat="1" ht="25.92" customHeight="1">
      <c r="A184" s="12"/>
      <c r="B184" s="197"/>
      <c r="C184" s="198"/>
      <c r="D184" s="199" t="s">
        <v>78</v>
      </c>
      <c r="E184" s="200" t="s">
        <v>243</v>
      </c>
      <c r="F184" s="200" t="s">
        <v>244</v>
      </c>
      <c r="G184" s="198"/>
      <c r="H184" s="198"/>
      <c r="I184" s="201"/>
      <c r="J184" s="202">
        <f>BK184</f>
        <v>0</v>
      </c>
      <c r="K184" s="198"/>
      <c r="L184" s="203"/>
      <c r="M184" s="204"/>
      <c r="N184" s="205"/>
      <c r="O184" s="205"/>
      <c r="P184" s="206">
        <f>P185+P238+P279+P292+P297+P305+P321+P331</f>
        <v>0</v>
      </c>
      <c r="Q184" s="205"/>
      <c r="R184" s="206">
        <f>R185+R238+R279+R292+R297+R305+R321+R331</f>
        <v>16.979060229999998</v>
      </c>
      <c r="S184" s="205"/>
      <c r="T184" s="207">
        <f>T185+T238+T279+T292+T297+T305+T321+T331</f>
        <v>9.0410062999999976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8" t="s">
        <v>89</v>
      </c>
      <c r="AT184" s="209" t="s">
        <v>78</v>
      </c>
      <c r="AU184" s="209" t="s">
        <v>79</v>
      </c>
      <c r="AY184" s="208" t="s">
        <v>147</v>
      </c>
      <c r="BK184" s="210">
        <f>BK185+BK238+BK279+BK292+BK297+BK305+BK321+BK331</f>
        <v>0</v>
      </c>
    </row>
    <row r="185" s="12" customFormat="1" ht="22.8" customHeight="1">
      <c r="A185" s="12"/>
      <c r="B185" s="197"/>
      <c r="C185" s="198"/>
      <c r="D185" s="199" t="s">
        <v>78</v>
      </c>
      <c r="E185" s="211" t="s">
        <v>245</v>
      </c>
      <c r="F185" s="211" t="s">
        <v>246</v>
      </c>
      <c r="G185" s="198"/>
      <c r="H185" s="198"/>
      <c r="I185" s="201"/>
      <c r="J185" s="212">
        <f>BK185</f>
        <v>0</v>
      </c>
      <c r="K185" s="198"/>
      <c r="L185" s="203"/>
      <c r="M185" s="204"/>
      <c r="N185" s="205"/>
      <c r="O185" s="205"/>
      <c r="P185" s="206">
        <f>SUM(P186:P237)</f>
        <v>0</v>
      </c>
      <c r="Q185" s="205"/>
      <c r="R185" s="206">
        <f>SUM(R186:R237)</f>
        <v>10.142141979999998</v>
      </c>
      <c r="S185" s="205"/>
      <c r="T185" s="207">
        <f>SUM(T186:T237)</f>
        <v>4.9619087999999998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8" t="s">
        <v>89</v>
      </c>
      <c r="AT185" s="209" t="s">
        <v>78</v>
      </c>
      <c r="AU185" s="209" t="s">
        <v>84</v>
      </c>
      <c r="AY185" s="208" t="s">
        <v>147</v>
      </c>
      <c r="BK185" s="210">
        <f>SUM(BK186:BK237)</f>
        <v>0</v>
      </c>
    </row>
    <row r="186" s="2" customFormat="1" ht="24.15" customHeight="1">
      <c r="A186" s="39"/>
      <c r="B186" s="40"/>
      <c r="C186" s="213" t="s">
        <v>247</v>
      </c>
      <c r="D186" s="213" t="s">
        <v>152</v>
      </c>
      <c r="E186" s="214" t="s">
        <v>248</v>
      </c>
      <c r="F186" s="215" t="s">
        <v>249</v>
      </c>
      <c r="G186" s="216" t="s">
        <v>155</v>
      </c>
      <c r="H186" s="217">
        <v>30</v>
      </c>
      <c r="I186" s="218"/>
      <c r="J186" s="219">
        <f>ROUND(I186*H186,2)</f>
        <v>0</v>
      </c>
      <c r="K186" s="215" t="s">
        <v>156</v>
      </c>
      <c r="L186" s="45"/>
      <c r="M186" s="220" t="s">
        <v>1</v>
      </c>
      <c r="N186" s="221" t="s">
        <v>45</v>
      </c>
      <c r="O186" s="92"/>
      <c r="P186" s="222">
        <f>O186*H186</f>
        <v>0</v>
      </c>
      <c r="Q186" s="222">
        <v>0</v>
      </c>
      <c r="R186" s="222">
        <f>Q186*H186</f>
        <v>0</v>
      </c>
      <c r="S186" s="222">
        <v>0.00029999999999999997</v>
      </c>
      <c r="T186" s="223">
        <f>S186*H186</f>
        <v>0.0089999999999999993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247</v>
      </c>
      <c r="AT186" s="224" t="s">
        <v>152</v>
      </c>
      <c r="AU186" s="224" t="s">
        <v>89</v>
      </c>
      <c r="AY186" s="18" t="s">
        <v>147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89</v>
      </c>
      <c r="BK186" s="225">
        <f>ROUND(I186*H186,2)</f>
        <v>0</v>
      </c>
      <c r="BL186" s="18" t="s">
        <v>247</v>
      </c>
      <c r="BM186" s="224" t="s">
        <v>250</v>
      </c>
    </row>
    <row r="187" s="13" customFormat="1">
      <c r="A187" s="13"/>
      <c r="B187" s="226"/>
      <c r="C187" s="227"/>
      <c r="D187" s="228" t="s">
        <v>159</v>
      </c>
      <c r="E187" s="229" t="s">
        <v>1</v>
      </c>
      <c r="F187" s="230" t="s">
        <v>251</v>
      </c>
      <c r="G187" s="227"/>
      <c r="H187" s="231">
        <v>10</v>
      </c>
      <c r="I187" s="232"/>
      <c r="J187" s="227"/>
      <c r="K187" s="227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159</v>
      </c>
      <c r="AU187" s="237" t="s">
        <v>89</v>
      </c>
      <c r="AV187" s="13" t="s">
        <v>89</v>
      </c>
      <c r="AW187" s="13" t="s">
        <v>35</v>
      </c>
      <c r="AX187" s="13" t="s">
        <v>79</v>
      </c>
      <c r="AY187" s="237" t="s">
        <v>147</v>
      </c>
    </row>
    <row r="188" s="13" customFormat="1">
      <c r="A188" s="13"/>
      <c r="B188" s="226"/>
      <c r="C188" s="227"/>
      <c r="D188" s="228" t="s">
        <v>159</v>
      </c>
      <c r="E188" s="229" t="s">
        <v>1</v>
      </c>
      <c r="F188" s="230" t="s">
        <v>252</v>
      </c>
      <c r="G188" s="227"/>
      <c r="H188" s="231">
        <v>10</v>
      </c>
      <c r="I188" s="232"/>
      <c r="J188" s="227"/>
      <c r="K188" s="227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159</v>
      </c>
      <c r="AU188" s="237" t="s">
        <v>89</v>
      </c>
      <c r="AV188" s="13" t="s">
        <v>89</v>
      </c>
      <c r="AW188" s="13" t="s">
        <v>35</v>
      </c>
      <c r="AX188" s="13" t="s">
        <v>79</v>
      </c>
      <c r="AY188" s="237" t="s">
        <v>147</v>
      </c>
    </row>
    <row r="189" s="13" customFormat="1">
      <c r="A189" s="13"/>
      <c r="B189" s="226"/>
      <c r="C189" s="227"/>
      <c r="D189" s="228" t="s">
        <v>159</v>
      </c>
      <c r="E189" s="229" t="s">
        <v>1</v>
      </c>
      <c r="F189" s="230" t="s">
        <v>253</v>
      </c>
      <c r="G189" s="227"/>
      <c r="H189" s="231">
        <v>10</v>
      </c>
      <c r="I189" s="232"/>
      <c r="J189" s="227"/>
      <c r="K189" s="227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159</v>
      </c>
      <c r="AU189" s="237" t="s">
        <v>89</v>
      </c>
      <c r="AV189" s="13" t="s">
        <v>89</v>
      </c>
      <c r="AW189" s="13" t="s">
        <v>35</v>
      </c>
      <c r="AX189" s="13" t="s">
        <v>79</v>
      </c>
      <c r="AY189" s="237" t="s">
        <v>147</v>
      </c>
    </row>
    <row r="190" s="14" customFormat="1">
      <c r="A190" s="14"/>
      <c r="B190" s="238"/>
      <c r="C190" s="239"/>
      <c r="D190" s="228" t="s">
        <v>159</v>
      </c>
      <c r="E190" s="240" t="s">
        <v>1</v>
      </c>
      <c r="F190" s="241" t="s">
        <v>161</v>
      </c>
      <c r="G190" s="239"/>
      <c r="H190" s="242">
        <v>30</v>
      </c>
      <c r="I190" s="243"/>
      <c r="J190" s="239"/>
      <c r="K190" s="239"/>
      <c r="L190" s="244"/>
      <c r="M190" s="245"/>
      <c r="N190" s="246"/>
      <c r="O190" s="246"/>
      <c r="P190" s="246"/>
      <c r="Q190" s="246"/>
      <c r="R190" s="246"/>
      <c r="S190" s="246"/>
      <c r="T190" s="24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8" t="s">
        <v>159</v>
      </c>
      <c r="AU190" s="248" t="s">
        <v>89</v>
      </c>
      <c r="AV190" s="14" t="s">
        <v>148</v>
      </c>
      <c r="AW190" s="14" t="s">
        <v>35</v>
      </c>
      <c r="AX190" s="14" t="s">
        <v>84</v>
      </c>
      <c r="AY190" s="248" t="s">
        <v>147</v>
      </c>
    </row>
    <row r="191" s="2" customFormat="1" ht="24.15" customHeight="1">
      <c r="A191" s="39"/>
      <c r="B191" s="40"/>
      <c r="C191" s="213" t="s">
        <v>254</v>
      </c>
      <c r="D191" s="213" t="s">
        <v>152</v>
      </c>
      <c r="E191" s="214" t="s">
        <v>255</v>
      </c>
      <c r="F191" s="215" t="s">
        <v>256</v>
      </c>
      <c r="G191" s="216" t="s">
        <v>172</v>
      </c>
      <c r="H191" s="217">
        <v>302.51999999999998</v>
      </c>
      <c r="I191" s="218"/>
      <c r="J191" s="219">
        <f>ROUND(I191*H191,2)</f>
        <v>0</v>
      </c>
      <c r="K191" s="215" t="s">
        <v>156</v>
      </c>
      <c r="L191" s="45"/>
      <c r="M191" s="220" t="s">
        <v>1</v>
      </c>
      <c r="N191" s="221" t="s">
        <v>45</v>
      </c>
      <c r="O191" s="92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247</v>
      </c>
      <c r="AT191" s="224" t="s">
        <v>152</v>
      </c>
      <c r="AU191" s="224" t="s">
        <v>89</v>
      </c>
      <c r="AY191" s="18" t="s">
        <v>147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89</v>
      </c>
      <c r="BK191" s="225">
        <f>ROUND(I191*H191,2)</f>
        <v>0</v>
      </c>
      <c r="BL191" s="18" t="s">
        <v>247</v>
      </c>
      <c r="BM191" s="224" t="s">
        <v>257</v>
      </c>
    </row>
    <row r="192" s="13" customFormat="1">
      <c r="A192" s="13"/>
      <c r="B192" s="226"/>
      <c r="C192" s="227"/>
      <c r="D192" s="228" t="s">
        <v>159</v>
      </c>
      <c r="E192" s="229" t="s">
        <v>1</v>
      </c>
      <c r="F192" s="230" t="s">
        <v>258</v>
      </c>
      <c r="G192" s="227"/>
      <c r="H192" s="231">
        <v>302.51999999999998</v>
      </c>
      <c r="I192" s="232"/>
      <c r="J192" s="227"/>
      <c r="K192" s="227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159</v>
      </c>
      <c r="AU192" s="237" t="s">
        <v>89</v>
      </c>
      <c r="AV192" s="13" t="s">
        <v>89</v>
      </c>
      <c r="AW192" s="13" t="s">
        <v>35</v>
      </c>
      <c r="AX192" s="13" t="s">
        <v>79</v>
      </c>
      <c r="AY192" s="237" t="s">
        <v>147</v>
      </c>
    </row>
    <row r="193" s="14" customFormat="1">
      <c r="A193" s="14"/>
      <c r="B193" s="238"/>
      <c r="C193" s="239"/>
      <c r="D193" s="228" t="s">
        <v>159</v>
      </c>
      <c r="E193" s="240" t="s">
        <v>1</v>
      </c>
      <c r="F193" s="241" t="s">
        <v>161</v>
      </c>
      <c r="G193" s="239"/>
      <c r="H193" s="242">
        <v>302.51999999999998</v>
      </c>
      <c r="I193" s="243"/>
      <c r="J193" s="239"/>
      <c r="K193" s="239"/>
      <c r="L193" s="244"/>
      <c r="M193" s="245"/>
      <c r="N193" s="246"/>
      <c r="O193" s="246"/>
      <c r="P193" s="246"/>
      <c r="Q193" s="246"/>
      <c r="R193" s="246"/>
      <c r="S193" s="246"/>
      <c r="T193" s="24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8" t="s">
        <v>159</v>
      </c>
      <c r="AU193" s="248" t="s">
        <v>89</v>
      </c>
      <c r="AV193" s="14" t="s">
        <v>148</v>
      </c>
      <c r="AW193" s="14" t="s">
        <v>35</v>
      </c>
      <c r="AX193" s="14" t="s">
        <v>84</v>
      </c>
      <c r="AY193" s="248" t="s">
        <v>147</v>
      </c>
    </row>
    <row r="194" s="2" customFormat="1" ht="49.05" customHeight="1">
      <c r="A194" s="39"/>
      <c r="B194" s="40"/>
      <c r="C194" s="263" t="s">
        <v>259</v>
      </c>
      <c r="D194" s="263" t="s">
        <v>260</v>
      </c>
      <c r="E194" s="264" t="s">
        <v>261</v>
      </c>
      <c r="F194" s="265" t="s">
        <v>262</v>
      </c>
      <c r="G194" s="266" t="s">
        <v>172</v>
      </c>
      <c r="H194" s="267">
        <v>352.58699999999999</v>
      </c>
      <c r="I194" s="268"/>
      <c r="J194" s="269">
        <f>ROUND(I194*H194,2)</f>
        <v>0</v>
      </c>
      <c r="K194" s="265" t="s">
        <v>156</v>
      </c>
      <c r="L194" s="270"/>
      <c r="M194" s="271" t="s">
        <v>1</v>
      </c>
      <c r="N194" s="272" t="s">
        <v>45</v>
      </c>
      <c r="O194" s="92"/>
      <c r="P194" s="222">
        <f>O194*H194</f>
        <v>0</v>
      </c>
      <c r="Q194" s="222">
        <v>0.0047999999999999996</v>
      </c>
      <c r="R194" s="222">
        <f>Q194*H194</f>
        <v>1.6924175999999997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263</v>
      </c>
      <c r="AT194" s="224" t="s">
        <v>260</v>
      </c>
      <c r="AU194" s="224" t="s">
        <v>89</v>
      </c>
      <c r="AY194" s="18" t="s">
        <v>147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89</v>
      </c>
      <c r="BK194" s="225">
        <f>ROUND(I194*H194,2)</f>
        <v>0</v>
      </c>
      <c r="BL194" s="18" t="s">
        <v>247</v>
      </c>
      <c r="BM194" s="224" t="s">
        <v>264</v>
      </c>
    </row>
    <row r="195" s="13" customFormat="1">
      <c r="A195" s="13"/>
      <c r="B195" s="226"/>
      <c r="C195" s="227"/>
      <c r="D195" s="228" t="s">
        <v>159</v>
      </c>
      <c r="E195" s="227"/>
      <c r="F195" s="230" t="s">
        <v>265</v>
      </c>
      <c r="G195" s="227"/>
      <c r="H195" s="231">
        <v>352.58699999999999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159</v>
      </c>
      <c r="AU195" s="237" t="s">
        <v>89</v>
      </c>
      <c r="AV195" s="13" t="s">
        <v>89</v>
      </c>
      <c r="AW195" s="13" t="s">
        <v>4</v>
      </c>
      <c r="AX195" s="13" t="s">
        <v>84</v>
      </c>
      <c r="AY195" s="237" t="s">
        <v>147</v>
      </c>
    </row>
    <row r="196" s="2" customFormat="1" ht="33" customHeight="1">
      <c r="A196" s="39"/>
      <c r="B196" s="40"/>
      <c r="C196" s="213" t="s">
        <v>266</v>
      </c>
      <c r="D196" s="213" t="s">
        <v>152</v>
      </c>
      <c r="E196" s="214" t="s">
        <v>267</v>
      </c>
      <c r="F196" s="215" t="s">
        <v>268</v>
      </c>
      <c r="G196" s="216" t="s">
        <v>172</v>
      </c>
      <c r="H196" s="217">
        <v>1341.1220000000001</v>
      </c>
      <c r="I196" s="218"/>
      <c r="J196" s="219">
        <f>ROUND(I196*H196,2)</f>
        <v>0</v>
      </c>
      <c r="K196" s="215" t="s">
        <v>1</v>
      </c>
      <c r="L196" s="45"/>
      <c r="M196" s="220" t="s">
        <v>1</v>
      </c>
      <c r="N196" s="221" t="s">
        <v>45</v>
      </c>
      <c r="O196" s="92"/>
      <c r="P196" s="222">
        <f>O196*H196</f>
        <v>0</v>
      </c>
      <c r="Q196" s="222">
        <v>0.00231</v>
      </c>
      <c r="R196" s="222">
        <f>Q196*H196</f>
        <v>3.0979918200000003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247</v>
      </c>
      <c r="AT196" s="224" t="s">
        <v>152</v>
      </c>
      <c r="AU196" s="224" t="s">
        <v>89</v>
      </c>
      <c r="AY196" s="18" t="s">
        <v>147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89</v>
      </c>
      <c r="BK196" s="225">
        <f>ROUND(I196*H196,2)</f>
        <v>0</v>
      </c>
      <c r="BL196" s="18" t="s">
        <v>247</v>
      </c>
      <c r="BM196" s="224" t="s">
        <v>269</v>
      </c>
    </row>
    <row r="197" s="13" customFormat="1">
      <c r="A197" s="13"/>
      <c r="B197" s="226"/>
      <c r="C197" s="227"/>
      <c r="D197" s="228" t="s">
        <v>159</v>
      </c>
      <c r="E197" s="229" t="s">
        <v>1</v>
      </c>
      <c r="F197" s="230" t="s">
        <v>270</v>
      </c>
      <c r="G197" s="227"/>
      <c r="H197" s="231">
        <v>1347.8720000000001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159</v>
      </c>
      <c r="AU197" s="237" t="s">
        <v>89</v>
      </c>
      <c r="AV197" s="13" t="s">
        <v>89</v>
      </c>
      <c r="AW197" s="13" t="s">
        <v>35</v>
      </c>
      <c r="AX197" s="13" t="s">
        <v>79</v>
      </c>
      <c r="AY197" s="237" t="s">
        <v>147</v>
      </c>
    </row>
    <row r="198" s="13" customFormat="1">
      <c r="A198" s="13"/>
      <c r="B198" s="226"/>
      <c r="C198" s="227"/>
      <c r="D198" s="228" t="s">
        <v>159</v>
      </c>
      <c r="E198" s="229" t="s">
        <v>1</v>
      </c>
      <c r="F198" s="230" t="s">
        <v>271</v>
      </c>
      <c r="G198" s="227"/>
      <c r="H198" s="231">
        <v>-6.75</v>
      </c>
      <c r="I198" s="232"/>
      <c r="J198" s="227"/>
      <c r="K198" s="227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159</v>
      </c>
      <c r="AU198" s="237" t="s">
        <v>89</v>
      </c>
      <c r="AV198" s="13" t="s">
        <v>89</v>
      </c>
      <c r="AW198" s="13" t="s">
        <v>35</v>
      </c>
      <c r="AX198" s="13" t="s">
        <v>79</v>
      </c>
      <c r="AY198" s="237" t="s">
        <v>147</v>
      </c>
    </row>
    <row r="199" s="14" customFormat="1">
      <c r="A199" s="14"/>
      <c r="B199" s="238"/>
      <c r="C199" s="239"/>
      <c r="D199" s="228" t="s">
        <v>159</v>
      </c>
      <c r="E199" s="240" t="s">
        <v>94</v>
      </c>
      <c r="F199" s="241" t="s">
        <v>161</v>
      </c>
      <c r="G199" s="239"/>
      <c r="H199" s="242">
        <v>1341.1220000000001</v>
      </c>
      <c r="I199" s="243"/>
      <c r="J199" s="239"/>
      <c r="K199" s="239"/>
      <c r="L199" s="244"/>
      <c r="M199" s="245"/>
      <c r="N199" s="246"/>
      <c r="O199" s="246"/>
      <c r="P199" s="246"/>
      <c r="Q199" s="246"/>
      <c r="R199" s="246"/>
      <c r="S199" s="246"/>
      <c r="T199" s="24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8" t="s">
        <v>159</v>
      </c>
      <c r="AU199" s="248" t="s">
        <v>89</v>
      </c>
      <c r="AV199" s="14" t="s">
        <v>148</v>
      </c>
      <c r="AW199" s="14" t="s">
        <v>35</v>
      </c>
      <c r="AX199" s="14" t="s">
        <v>84</v>
      </c>
      <c r="AY199" s="248" t="s">
        <v>147</v>
      </c>
    </row>
    <row r="200" s="2" customFormat="1" ht="37.8" customHeight="1">
      <c r="A200" s="39"/>
      <c r="B200" s="40"/>
      <c r="C200" s="263" t="s">
        <v>272</v>
      </c>
      <c r="D200" s="263" t="s">
        <v>260</v>
      </c>
      <c r="E200" s="264" t="s">
        <v>273</v>
      </c>
      <c r="F200" s="265" t="s">
        <v>274</v>
      </c>
      <c r="G200" s="266" t="s">
        <v>172</v>
      </c>
      <c r="H200" s="267">
        <v>1569.1130000000001</v>
      </c>
      <c r="I200" s="268"/>
      <c r="J200" s="269">
        <f>ROUND(I200*H200,2)</f>
        <v>0</v>
      </c>
      <c r="K200" s="265" t="s">
        <v>156</v>
      </c>
      <c r="L200" s="270"/>
      <c r="M200" s="271" t="s">
        <v>1</v>
      </c>
      <c r="N200" s="272" t="s">
        <v>45</v>
      </c>
      <c r="O200" s="92"/>
      <c r="P200" s="222">
        <f>O200*H200</f>
        <v>0</v>
      </c>
      <c r="Q200" s="222">
        <v>0.002</v>
      </c>
      <c r="R200" s="222">
        <f>Q200*H200</f>
        <v>3.138226</v>
      </c>
      <c r="S200" s="222">
        <v>0</v>
      </c>
      <c r="T200" s="223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4" t="s">
        <v>263</v>
      </c>
      <c r="AT200" s="224" t="s">
        <v>260</v>
      </c>
      <c r="AU200" s="224" t="s">
        <v>89</v>
      </c>
      <c r="AY200" s="18" t="s">
        <v>147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8" t="s">
        <v>89</v>
      </c>
      <c r="BK200" s="225">
        <f>ROUND(I200*H200,2)</f>
        <v>0</v>
      </c>
      <c r="BL200" s="18" t="s">
        <v>247</v>
      </c>
      <c r="BM200" s="224" t="s">
        <v>275</v>
      </c>
    </row>
    <row r="201" s="13" customFormat="1">
      <c r="A201" s="13"/>
      <c r="B201" s="226"/>
      <c r="C201" s="227"/>
      <c r="D201" s="228" t="s">
        <v>159</v>
      </c>
      <c r="E201" s="227"/>
      <c r="F201" s="230" t="s">
        <v>276</v>
      </c>
      <c r="G201" s="227"/>
      <c r="H201" s="231">
        <v>1569.1130000000001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159</v>
      </c>
      <c r="AU201" s="237" t="s">
        <v>89</v>
      </c>
      <c r="AV201" s="13" t="s">
        <v>89</v>
      </c>
      <c r="AW201" s="13" t="s">
        <v>4</v>
      </c>
      <c r="AX201" s="13" t="s">
        <v>84</v>
      </c>
      <c r="AY201" s="237" t="s">
        <v>147</v>
      </c>
    </row>
    <row r="202" s="2" customFormat="1" ht="37.8" customHeight="1">
      <c r="A202" s="39"/>
      <c r="B202" s="40"/>
      <c r="C202" s="213" t="s">
        <v>7</v>
      </c>
      <c r="D202" s="213" t="s">
        <v>152</v>
      </c>
      <c r="E202" s="214" t="s">
        <v>277</v>
      </c>
      <c r="F202" s="215" t="s">
        <v>278</v>
      </c>
      <c r="G202" s="216" t="s">
        <v>279</v>
      </c>
      <c r="H202" s="217">
        <v>18</v>
      </c>
      <c r="I202" s="218"/>
      <c r="J202" s="219">
        <f>ROUND(I202*H202,2)</f>
        <v>0</v>
      </c>
      <c r="K202" s="215" t="s">
        <v>156</v>
      </c>
      <c r="L202" s="45"/>
      <c r="M202" s="220" t="s">
        <v>1</v>
      </c>
      <c r="N202" s="221" t="s">
        <v>45</v>
      </c>
      <c r="O202" s="92"/>
      <c r="P202" s="222">
        <f>O202*H202</f>
        <v>0</v>
      </c>
      <c r="Q202" s="222">
        <v>0.00115</v>
      </c>
      <c r="R202" s="222">
        <f>Q202*H202</f>
        <v>0.0207</v>
      </c>
      <c r="S202" s="222">
        <v>0</v>
      </c>
      <c r="T202" s="223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4" t="s">
        <v>247</v>
      </c>
      <c r="AT202" s="224" t="s">
        <v>152</v>
      </c>
      <c r="AU202" s="224" t="s">
        <v>89</v>
      </c>
      <c r="AY202" s="18" t="s">
        <v>147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8" t="s">
        <v>89</v>
      </c>
      <c r="BK202" s="225">
        <f>ROUND(I202*H202,2)</f>
        <v>0</v>
      </c>
      <c r="BL202" s="18" t="s">
        <v>247</v>
      </c>
      <c r="BM202" s="224" t="s">
        <v>280</v>
      </c>
    </row>
    <row r="203" s="13" customFormat="1">
      <c r="A203" s="13"/>
      <c r="B203" s="226"/>
      <c r="C203" s="227"/>
      <c r="D203" s="228" t="s">
        <v>159</v>
      </c>
      <c r="E203" s="229" t="s">
        <v>1</v>
      </c>
      <c r="F203" s="230" t="s">
        <v>281</v>
      </c>
      <c r="G203" s="227"/>
      <c r="H203" s="231">
        <v>18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159</v>
      </c>
      <c r="AU203" s="237" t="s">
        <v>89</v>
      </c>
      <c r="AV203" s="13" t="s">
        <v>89</v>
      </c>
      <c r="AW203" s="13" t="s">
        <v>35</v>
      </c>
      <c r="AX203" s="13" t="s">
        <v>84</v>
      </c>
      <c r="AY203" s="237" t="s">
        <v>147</v>
      </c>
    </row>
    <row r="204" s="2" customFormat="1" ht="37.8" customHeight="1">
      <c r="A204" s="39"/>
      <c r="B204" s="40"/>
      <c r="C204" s="213" t="s">
        <v>282</v>
      </c>
      <c r="D204" s="213" t="s">
        <v>152</v>
      </c>
      <c r="E204" s="214" t="s">
        <v>283</v>
      </c>
      <c r="F204" s="215" t="s">
        <v>284</v>
      </c>
      <c r="G204" s="216" t="s">
        <v>279</v>
      </c>
      <c r="H204" s="217">
        <v>36</v>
      </c>
      <c r="I204" s="218"/>
      <c r="J204" s="219">
        <f>ROUND(I204*H204,2)</f>
        <v>0</v>
      </c>
      <c r="K204" s="215" t="s">
        <v>156</v>
      </c>
      <c r="L204" s="45"/>
      <c r="M204" s="220" t="s">
        <v>1</v>
      </c>
      <c r="N204" s="221" t="s">
        <v>45</v>
      </c>
      <c r="O204" s="92"/>
      <c r="P204" s="222">
        <f>O204*H204</f>
        <v>0</v>
      </c>
      <c r="Q204" s="222">
        <v>0.00063000000000000003</v>
      </c>
      <c r="R204" s="222">
        <f>Q204*H204</f>
        <v>0.022680000000000002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247</v>
      </c>
      <c r="AT204" s="224" t="s">
        <v>152</v>
      </c>
      <c r="AU204" s="224" t="s">
        <v>89</v>
      </c>
      <c r="AY204" s="18" t="s">
        <v>147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89</v>
      </c>
      <c r="BK204" s="225">
        <f>ROUND(I204*H204,2)</f>
        <v>0</v>
      </c>
      <c r="BL204" s="18" t="s">
        <v>247</v>
      </c>
      <c r="BM204" s="224" t="s">
        <v>285</v>
      </c>
    </row>
    <row r="205" s="13" customFormat="1">
      <c r="A205" s="13"/>
      <c r="B205" s="226"/>
      <c r="C205" s="227"/>
      <c r="D205" s="228" t="s">
        <v>159</v>
      </c>
      <c r="E205" s="229" t="s">
        <v>1</v>
      </c>
      <c r="F205" s="230" t="s">
        <v>286</v>
      </c>
      <c r="G205" s="227"/>
      <c r="H205" s="231">
        <v>36</v>
      </c>
      <c r="I205" s="232"/>
      <c r="J205" s="227"/>
      <c r="K205" s="227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159</v>
      </c>
      <c r="AU205" s="237" t="s">
        <v>89</v>
      </c>
      <c r="AV205" s="13" t="s">
        <v>89</v>
      </c>
      <c r="AW205" s="13" t="s">
        <v>35</v>
      </c>
      <c r="AX205" s="13" t="s">
        <v>84</v>
      </c>
      <c r="AY205" s="237" t="s">
        <v>147</v>
      </c>
    </row>
    <row r="206" s="2" customFormat="1" ht="33" customHeight="1">
      <c r="A206" s="39"/>
      <c r="B206" s="40"/>
      <c r="C206" s="213" t="s">
        <v>287</v>
      </c>
      <c r="D206" s="213" t="s">
        <v>152</v>
      </c>
      <c r="E206" s="214" t="s">
        <v>288</v>
      </c>
      <c r="F206" s="215" t="s">
        <v>289</v>
      </c>
      <c r="G206" s="216" t="s">
        <v>172</v>
      </c>
      <c r="H206" s="217">
        <v>1375.808</v>
      </c>
      <c r="I206" s="218"/>
      <c r="J206" s="219">
        <f>ROUND(I206*H206,2)</f>
        <v>0</v>
      </c>
      <c r="K206" s="215" t="s">
        <v>1</v>
      </c>
      <c r="L206" s="45"/>
      <c r="M206" s="220" t="s">
        <v>1</v>
      </c>
      <c r="N206" s="221" t="s">
        <v>45</v>
      </c>
      <c r="O206" s="92"/>
      <c r="P206" s="222">
        <f>O206*H206</f>
        <v>0</v>
      </c>
      <c r="Q206" s="222">
        <v>0</v>
      </c>
      <c r="R206" s="222">
        <f>Q206*H206</f>
        <v>0</v>
      </c>
      <c r="S206" s="222">
        <v>0.0035999999999999999</v>
      </c>
      <c r="T206" s="223">
        <f>S206*H206</f>
        <v>4.9529087999999994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247</v>
      </c>
      <c r="AT206" s="224" t="s">
        <v>152</v>
      </c>
      <c r="AU206" s="224" t="s">
        <v>89</v>
      </c>
      <c r="AY206" s="18" t="s">
        <v>147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89</v>
      </c>
      <c r="BK206" s="225">
        <f>ROUND(I206*H206,2)</f>
        <v>0</v>
      </c>
      <c r="BL206" s="18" t="s">
        <v>247</v>
      </c>
      <c r="BM206" s="224" t="s">
        <v>290</v>
      </c>
    </row>
    <row r="207" s="13" customFormat="1">
      <c r="A207" s="13"/>
      <c r="B207" s="226"/>
      <c r="C207" s="227"/>
      <c r="D207" s="228" t="s">
        <v>159</v>
      </c>
      <c r="E207" s="229" t="s">
        <v>1</v>
      </c>
      <c r="F207" s="230" t="s">
        <v>270</v>
      </c>
      <c r="G207" s="227"/>
      <c r="H207" s="231">
        <v>1347.8720000000001</v>
      </c>
      <c r="I207" s="232"/>
      <c r="J207" s="227"/>
      <c r="K207" s="227"/>
      <c r="L207" s="233"/>
      <c r="M207" s="234"/>
      <c r="N207" s="235"/>
      <c r="O207" s="235"/>
      <c r="P207" s="235"/>
      <c r="Q207" s="235"/>
      <c r="R207" s="235"/>
      <c r="S207" s="235"/>
      <c r="T207" s="23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7" t="s">
        <v>159</v>
      </c>
      <c r="AU207" s="237" t="s">
        <v>89</v>
      </c>
      <c r="AV207" s="13" t="s">
        <v>89</v>
      </c>
      <c r="AW207" s="13" t="s">
        <v>35</v>
      </c>
      <c r="AX207" s="13" t="s">
        <v>79</v>
      </c>
      <c r="AY207" s="237" t="s">
        <v>147</v>
      </c>
    </row>
    <row r="208" s="13" customFormat="1">
      <c r="A208" s="13"/>
      <c r="B208" s="226"/>
      <c r="C208" s="227"/>
      <c r="D208" s="228" t="s">
        <v>159</v>
      </c>
      <c r="E208" s="229" t="s">
        <v>1</v>
      </c>
      <c r="F208" s="230" t="s">
        <v>271</v>
      </c>
      <c r="G208" s="227"/>
      <c r="H208" s="231">
        <v>-6.75</v>
      </c>
      <c r="I208" s="232"/>
      <c r="J208" s="227"/>
      <c r="K208" s="227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159</v>
      </c>
      <c r="AU208" s="237" t="s">
        <v>89</v>
      </c>
      <c r="AV208" s="13" t="s">
        <v>89</v>
      </c>
      <c r="AW208" s="13" t="s">
        <v>35</v>
      </c>
      <c r="AX208" s="13" t="s">
        <v>79</v>
      </c>
      <c r="AY208" s="237" t="s">
        <v>147</v>
      </c>
    </row>
    <row r="209" s="13" customFormat="1">
      <c r="A209" s="13"/>
      <c r="B209" s="226"/>
      <c r="C209" s="227"/>
      <c r="D209" s="228" t="s">
        <v>159</v>
      </c>
      <c r="E209" s="229" t="s">
        <v>1</v>
      </c>
      <c r="F209" s="230" t="s">
        <v>291</v>
      </c>
      <c r="G209" s="227"/>
      <c r="H209" s="231">
        <v>15.319000000000001</v>
      </c>
      <c r="I209" s="232"/>
      <c r="J209" s="227"/>
      <c r="K209" s="227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159</v>
      </c>
      <c r="AU209" s="237" t="s">
        <v>89</v>
      </c>
      <c r="AV209" s="13" t="s">
        <v>89</v>
      </c>
      <c r="AW209" s="13" t="s">
        <v>35</v>
      </c>
      <c r="AX209" s="13" t="s">
        <v>79</v>
      </c>
      <c r="AY209" s="237" t="s">
        <v>147</v>
      </c>
    </row>
    <row r="210" s="13" customFormat="1">
      <c r="A210" s="13"/>
      <c r="B210" s="226"/>
      <c r="C210" s="227"/>
      <c r="D210" s="228" t="s">
        <v>159</v>
      </c>
      <c r="E210" s="229" t="s">
        <v>1</v>
      </c>
      <c r="F210" s="230" t="s">
        <v>292</v>
      </c>
      <c r="G210" s="227"/>
      <c r="H210" s="231">
        <v>2.5939999999999999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159</v>
      </c>
      <c r="AU210" s="237" t="s">
        <v>89</v>
      </c>
      <c r="AV210" s="13" t="s">
        <v>89</v>
      </c>
      <c r="AW210" s="13" t="s">
        <v>35</v>
      </c>
      <c r="AX210" s="13" t="s">
        <v>79</v>
      </c>
      <c r="AY210" s="237" t="s">
        <v>147</v>
      </c>
    </row>
    <row r="211" s="13" customFormat="1">
      <c r="A211" s="13"/>
      <c r="B211" s="226"/>
      <c r="C211" s="227"/>
      <c r="D211" s="228" t="s">
        <v>159</v>
      </c>
      <c r="E211" s="229" t="s">
        <v>1</v>
      </c>
      <c r="F211" s="230" t="s">
        <v>293</v>
      </c>
      <c r="G211" s="227"/>
      <c r="H211" s="231">
        <v>14.4</v>
      </c>
      <c r="I211" s="232"/>
      <c r="J211" s="227"/>
      <c r="K211" s="227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159</v>
      </c>
      <c r="AU211" s="237" t="s">
        <v>89</v>
      </c>
      <c r="AV211" s="13" t="s">
        <v>89</v>
      </c>
      <c r="AW211" s="13" t="s">
        <v>35</v>
      </c>
      <c r="AX211" s="13" t="s">
        <v>79</v>
      </c>
      <c r="AY211" s="237" t="s">
        <v>147</v>
      </c>
    </row>
    <row r="212" s="13" customFormat="1">
      <c r="A212" s="13"/>
      <c r="B212" s="226"/>
      <c r="C212" s="227"/>
      <c r="D212" s="228" t="s">
        <v>159</v>
      </c>
      <c r="E212" s="229" t="s">
        <v>1</v>
      </c>
      <c r="F212" s="230" t="s">
        <v>294</v>
      </c>
      <c r="G212" s="227"/>
      <c r="H212" s="231">
        <v>0.68000000000000005</v>
      </c>
      <c r="I212" s="232"/>
      <c r="J212" s="227"/>
      <c r="K212" s="227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159</v>
      </c>
      <c r="AU212" s="237" t="s">
        <v>89</v>
      </c>
      <c r="AV212" s="13" t="s">
        <v>89</v>
      </c>
      <c r="AW212" s="13" t="s">
        <v>35</v>
      </c>
      <c r="AX212" s="13" t="s">
        <v>79</v>
      </c>
      <c r="AY212" s="237" t="s">
        <v>147</v>
      </c>
    </row>
    <row r="213" s="13" customFormat="1">
      <c r="A213" s="13"/>
      <c r="B213" s="226"/>
      <c r="C213" s="227"/>
      <c r="D213" s="228" t="s">
        <v>159</v>
      </c>
      <c r="E213" s="229" t="s">
        <v>1</v>
      </c>
      <c r="F213" s="230" t="s">
        <v>295</v>
      </c>
      <c r="G213" s="227"/>
      <c r="H213" s="231">
        <v>0.072999999999999995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159</v>
      </c>
      <c r="AU213" s="237" t="s">
        <v>89</v>
      </c>
      <c r="AV213" s="13" t="s">
        <v>89</v>
      </c>
      <c r="AW213" s="13" t="s">
        <v>35</v>
      </c>
      <c r="AX213" s="13" t="s">
        <v>79</v>
      </c>
      <c r="AY213" s="237" t="s">
        <v>147</v>
      </c>
    </row>
    <row r="214" s="13" customFormat="1">
      <c r="A214" s="13"/>
      <c r="B214" s="226"/>
      <c r="C214" s="227"/>
      <c r="D214" s="228" t="s">
        <v>159</v>
      </c>
      <c r="E214" s="229" t="s">
        <v>1</v>
      </c>
      <c r="F214" s="230" t="s">
        <v>296</v>
      </c>
      <c r="G214" s="227"/>
      <c r="H214" s="231">
        <v>1.6200000000000001</v>
      </c>
      <c r="I214" s="232"/>
      <c r="J214" s="227"/>
      <c r="K214" s="227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159</v>
      </c>
      <c r="AU214" s="237" t="s">
        <v>89</v>
      </c>
      <c r="AV214" s="13" t="s">
        <v>89</v>
      </c>
      <c r="AW214" s="13" t="s">
        <v>35</v>
      </c>
      <c r="AX214" s="13" t="s">
        <v>79</v>
      </c>
      <c r="AY214" s="237" t="s">
        <v>147</v>
      </c>
    </row>
    <row r="215" s="14" customFormat="1">
      <c r="A215" s="14"/>
      <c r="B215" s="238"/>
      <c r="C215" s="239"/>
      <c r="D215" s="228" t="s">
        <v>159</v>
      </c>
      <c r="E215" s="240" t="s">
        <v>1</v>
      </c>
      <c r="F215" s="241" t="s">
        <v>161</v>
      </c>
      <c r="G215" s="239"/>
      <c r="H215" s="242">
        <v>1375.808</v>
      </c>
      <c r="I215" s="243"/>
      <c r="J215" s="239"/>
      <c r="K215" s="239"/>
      <c r="L215" s="244"/>
      <c r="M215" s="245"/>
      <c r="N215" s="246"/>
      <c r="O215" s="246"/>
      <c r="P215" s="246"/>
      <c r="Q215" s="246"/>
      <c r="R215" s="246"/>
      <c r="S215" s="246"/>
      <c r="T215" s="247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8" t="s">
        <v>159</v>
      </c>
      <c r="AU215" s="248" t="s">
        <v>89</v>
      </c>
      <c r="AV215" s="14" t="s">
        <v>148</v>
      </c>
      <c r="AW215" s="14" t="s">
        <v>35</v>
      </c>
      <c r="AX215" s="14" t="s">
        <v>84</v>
      </c>
      <c r="AY215" s="248" t="s">
        <v>147</v>
      </c>
    </row>
    <row r="216" s="2" customFormat="1" ht="24.15" customHeight="1">
      <c r="A216" s="39"/>
      <c r="B216" s="40"/>
      <c r="C216" s="213" t="s">
        <v>297</v>
      </c>
      <c r="D216" s="213" t="s">
        <v>152</v>
      </c>
      <c r="E216" s="214" t="s">
        <v>298</v>
      </c>
      <c r="F216" s="215" t="s">
        <v>299</v>
      </c>
      <c r="G216" s="216" t="s">
        <v>172</v>
      </c>
      <c r="H216" s="217">
        <v>1357.895</v>
      </c>
      <c r="I216" s="218"/>
      <c r="J216" s="219">
        <f>ROUND(I216*H216,2)</f>
        <v>0</v>
      </c>
      <c r="K216" s="215" t="s">
        <v>156</v>
      </c>
      <c r="L216" s="45"/>
      <c r="M216" s="220" t="s">
        <v>1</v>
      </c>
      <c r="N216" s="221" t="s">
        <v>45</v>
      </c>
      <c r="O216" s="92"/>
      <c r="P216" s="222">
        <f>O216*H216</f>
        <v>0</v>
      </c>
      <c r="Q216" s="222">
        <v>0</v>
      </c>
      <c r="R216" s="222">
        <f>Q216*H216</f>
        <v>0</v>
      </c>
      <c r="S216" s="222">
        <v>0</v>
      </c>
      <c r="T216" s="223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24" t="s">
        <v>247</v>
      </c>
      <c r="AT216" s="224" t="s">
        <v>152</v>
      </c>
      <c r="AU216" s="224" t="s">
        <v>89</v>
      </c>
      <c r="AY216" s="18" t="s">
        <v>147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8" t="s">
        <v>89</v>
      </c>
      <c r="BK216" s="225">
        <f>ROUND(I216*H216,2)</f>
        <v>0</v>
      </c>
      <c r="BL216" s="18" t="s">
        <v>247</v>
      </c>
      <c r="BM216" s="224" t="s">
        <v>300</v>
      </c>
    </row>
    <row r="217" s="13" customFormat="1">
      <c r="A217" s="13"/>
      <c r="B217" s="226"/>
      <c r="C217" s="227"/>
      <c r="D217" s="228" t="s">
        <v>159</v>
      </c>
      <c r="E217" s="229" t="s">
        <v>1</v>
      </c>
      <c r="F217" s="230" t="s">
        <v>301</v>
      </c>
      <c r="G217" s="227"/>
      <c r="H217" s="231">
        <v>1357.895</v>
      </c>
      <c r="I217" s="232"/>
      <c r="J217" s="227"/>
      <c r="K217" s="227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159</v>
      </c>
      <c r="AU217" s="237" t="s">
        <v>89</v>
      </c>
      <c r="AV217" s="13" t="s">
        <v>89</v>
      </c>
      <c r="AW217" s="13" t="s">
        <v>35</v>
      </c>
      <c r="AX217" s="13" t="s">
        <v>84</v>
      </c>
      <c r="AY217" s="237" t="s">
        <v>147</v>
      </c>
    </row>
    <row r="218" s="2" customFormat="1" ht="24.15" customHeight="1">
      <c r="A218" s="39"/>
      <c r="B218" s="40"/>
      <c r="C218" s="263" t="s">
        <v>302</v>
      </c>
      <c r="D218" s="263" t="s">
        <v>260</v>
      </c>
      <c r="E218" s="264" t="s">
        <v>303</v>
      </c>
      <c r="F218" s="265" t="s">
        <v>304</v>
      </c>
      <c r="G218" s="266" t="s">
        <v>172</v>
      </c>
      <c r="H218" s="267">
        <v>1568.3689999999999</v>
      </c>
      <c r="I218" s="268"/>
      <c r="J218" s="269">
        <f>ROUND(I218*H218,2)</f>
        <v>0</v>
      </c>
      <c r="K218" s="265" t="s">
        <v>156</v>
      </c>
      <c r="L218" s="270"/>
      <c r="M218" s="271" t="s">
        <v>1</v>
      </c>
      <c r="N218" s="272" t="s">
        <v>45</v>
      </c>
      <c r="O218" s="92"/>
      <c r="P218" s="222">
        <f>O218*H218</f>
        <v>0</v>
      </c>
      <c r="Q218" s="222">
        <v>0.00029999999999999997</v>
      </c>
      <c r="R218" s="222">
        <f>Q218*H218</f>
        <v>0.47051069999999995</v>
      </c>
      <c r="S218" s="222">
        <v>0</v>
      </c>
      <c r="T218" s="223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24" t="s">
        <v>263</v>
      </c>
      <c r="AT218" s="224" t="s">
        <v>260</v>
      </c>
      <c r="AU218" s="224" t="s">
        <v>89</v>
      </c>
      <c r="AY218" s="18" t="s">
        <v>147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8" t="s">
        <v>89</v>
      </c>
      <c r="BK218" s="225">
        <f>ROUND(I218*H218,2)</f>
        <v>0</v>
      </c>
      <c r="BL218" s="18" t="s">
        <v>247</v>
      </c>
      <c r="BM218" s="224" t="s">
        <v>305</v>
      </c>
    </row>
    <row r="219" s="13" customFormat="1">
      <c r="A219" s="13"/>
      <c r="B219" s="226"/>
      <c r="C219" s="227"/>
      <c r="D219" s="228" t="s">
        <v>159</v>
      </c>
      <c r="E219" s="227"/>
      <c r="F219" s="230" t="s">
        <v>306</v>
      </c>
      <c r="G219" s="227"/>
      <c r="H219" s="231">
        <v>1568.3689999999999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159</v>
      </c>
      <c r="AU219" s="237" t="s">
        <v>89</v>
      </c>
      <c r="AV219" s="13" t="s">
        <v>89</v>
      </c>
      <c r="AW219" s="13" t="s">
        <v>4</v>
      </c>
      <c r="AX219" s="13" t="s">
        <v>84</v>
      </c>
      <c r="AY219" s="237" t="s">
        <v>147</v>
      </c>
    </row>
    <row r="220" s="2" customFormat="1" ht="24.15" customHeight="1">
      <c r="A220" s="39"/>
      <c r="B220" s="40"/>
      <c r="C220" s="213" t="s">
        <v>307</v>
      </c>
      <c r="D220" s="213" t="s">
        <v>152</v>
      </c>
      <c r="E220" s="214" t="s">
        <v>308</v>
      </c>
      <c r="F220" s="215" t="s">
        <v>309</v>
      </c>
      <c r="G220" s="216" t="s">
        <v>155</v>
      </c>
      <c r="H220" s="217">
        <v>28</v>
      </c>
      <c r="I220" s="218"/>
      <c r="J220" s="219">
        <f>ROUND(I220*H220,2)</f>
        <v>0</v>
      </c>
      <c r="K220" s="215" t="s">
        <v>156</v>
      </c>
      <c r="L220" s="45"/>
      <c r="M220" s="220" t="s">
        <v>1</v>
      </c>
      <c r="N220" s="221" t="s">
        <v>45</v>
      </c>
      <c r="O220" s="92"/>
      <c r="P220" s="222">
        <f>O220*H220</f>
        <v>0</v>
      </c>
      <c r="Q220" s="222">
        <v>0.0063</v>
      </c>
      <c r="R220" s="222">
        <f>Q220*H220</f>
        <v>0.1764</v>
      </c>
      <c r="S220" s="222">
        <v>0</v>
      </c>
      <c r="T220" s="223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4" t="s">
        <v>247</v>
      </c>
      <c r="AT220" s="224" t="s">
        <v>152</v>
      </c>
      <c r="AU220" s="224" t="s">
        <v>89</v>
      </c>
      <c r="AY220" s="18" t="s">
        <v>147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8" t="s">
        <v>89</v>
      </c>
      <c r="BK220" s="225">
        <f>ROUND(I220*H220,2)</f>
        <v>0</v>
      </c>
      <c r="BL220" s="18" t="s">
        <v>247</v>
      </c>
      <c r="BM220" s="224" t="s">
        <v>310</v>
      </c>
    </row>
    <row r="221" s="13" customFormat="1">
      <c r="A221" s="13"/>
      <c r="B221" s="226"/>
      <c r="C221" s="227"/>
      <c r="D221" s="228" t="s">
        <v>159</v>
      </c>
      <c r="E221" s="229" t="s">
        <v>1</v>
      </c>
      <c r="F221" s="230" t="s">
        <v>311</v>
      </c>
      <c r="G221" s="227"/>
      <c r="H221" s="231">
        <v>28</v>
      </c>
      <c r="I221" s="232"/>
      <c r="J221" s="227"/>
      <c r="K221" s="227"/>
      <c r="L221" s="233"/>
      <c r="M221" s="234"/>
      <c r="N221" s="235"/>
      <c r="O221" s="235"/>
      <c r="P221" s="235"/>
      <c r="Q221" s="235"/>
      <c r="R221" s="235"/>
      <c r="S221" s="235"/>
      <c r="T221" s="23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7" t="s">
        <v>159</v>
      </c>
      <c r="AU221" s="237" t="s">
        <v>89</v>
      </c>
      <c r="AV221" s="13" t="s">
        <v>89</v>
      </c>
      <c r="AW221" s="13" t="s">
        <v>35</v>
      </c>
      <c r="AX221" s="13" t="s">
        <v>84</v>
      </c>
      <c r="AY221" s="237" t="s">
        <v>147</v>
      </c>
    </row>
    <row r="222" s="2" customFormat="1" ht="33" customHeight="1">
      <c r="A222" s="39"/>
      <c r="B222" s="40"/>
      <c r="C222" s="213" t="s">
        <v>312</v>
      </c>
      <c r="D222" s="213" t="s">
        <v>152</v>
      </c>
      <c r="E222" s="214" t="s">
        <v>313</v>
      </c>
      <c r="F222" s="215" t="s">
        <v>314</v>
      </c>
      <c r="G222" s="216" t="s">
        <v>279</v>
      </c>
      <c r="H222" s="217">
        <v>320.83999999999997</v>
      </c>
      <c r="I222" s="218"/>
      <c r="J222" s="219">
        <f>ROUND(I222*H222,2)</f>
        <v>0</v>
      </c>
      <c r="K222" s="215" t="s">
        <v>156</v>
      </c>
      <c r="L222" s="45"/>
      <c r="M222" s="220" t="s">
        <v>1</v>
      </c>
      <c r="N222" s="221" t="s">
        <v>45</v>
      </c>
      <c r="O222" s="92"/>
      <c r="P222" s="222">
        <f>O222*H222</f>
        <v>0</v>
      </c>
      <c r="Q222" s="222">
        <v>0.00332</v>
      </c>
      <c r="R222" s="222">
        <f>Q222*H222</f>
        <v>1.0651887999999998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247</v>
      </c>
      <c r="AT222" s="224" t="s">
        <v>152</v>
      </c>
      <c r="AU222" s="224" t="s">
        <v>89</v>
      </c>
      <c r="AY222" s="18" t="s">
        <v>147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89</v>
      </c>
      <c r="BK222" s="225">
        <f>ROUND(I222*H222,2)</f>
        <v>0</v>
      </c>
      <c r="BL222" s="18" t="s">
        <v>247</v>
      </c>
      <c r="BM222" s="224" t="s">
        <v>315</v>
      </c>
    </row>
    <row r="223" s="13" customFormat="1">
      <c r="A223" s="13"/>
      <c r="B223" s="226"/>
      <c r="C223" s="227"/>
      <c r="D223" s="228" t="s">
        <v>159</v>
      </c>
      <c r="E223" s="229" t="s">
        <v>1</v>
      </c>
      <c r="F223" s="230" t="s">
        <v>316</v>
      </c>
      <c r="G223" s="227"/>
      <c r="H223" s="231">
        <v>302.83999999999997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159</v>
      </c>
      <c r="AU223" s="237" t="s">
        <v>89</v>
      </c>
      <c r="AV223" s="13" t="s">
        <v>89</v>
      </c>
      <c r="AW223" s="13" t="s">
        <v>35</v>
      </c>
      <c r="AX223" s="13" t="s">
        <v>79</v>
      </c>
      <c r="AY223" s="237" t="s">
        <v>147</v>
      </c>
    </row>
    <row r="224" s="13" customFormat="1">
      <c r="A224" s="13"/>
      <c r="B224" s="226"/>
      <c r="C224" s="227"/>
      <c r="D224" s="228" t="s">
        <v>159</v>
      </c>
      <c r="E224" s="229" t="s">
        <v>1</v>
      </c>
      <c r="F224" s="230" t="s">
        <v>317</v>
      </c>
      <c r="G224" s="227"/>
      <c r="H224" s="231">
        <v>18</v>
      </c>
      <c r="I224" s="232"/>
      <c r="J224" s="227"/>
      <c r="K224" s="227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159</v>
      </c>
      <c r="AU224" s="237" t="s">
        <v>89</v>
      </c>
      <c r="AV224" s="13" t="s">
        <v>89</v>
      </c>
      <c r="AW224" s="13" t="s">
        <v>35</v>
      </c>
      <c r="AX224" s="13" t="s">
        <v>79</v>
      </c>
      <c r="AY224" s="237" t="s">
        <v>147</v>
      </c>
    </row>
    <row r="225" s="14" customFormat="1">
      <c r="A225" s="14"/>
      <c r="B225" s="238"/>
      <c r="C225" s="239"/>
      <c r="D225" s="228" t="s">
        <v>159</v>
      </c>
      <c r="E225" s="240" t="s">
        <v>90</v>
      </c>
      <c r="F225" s="241" t="s">
        <v>161</v>
      </c>
      <c r="G225" s="239"/>
      <c r="H225" s="242">
        <v>320.83999999999997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159</v>
      </c>
      <c r="AU225" s="248" t="s">
        <v>89</v>
      </c>
      <c r="AV225" s="14" t="s">
        <v>148</v>
      </c>
      <c r="AW225" s="14" t="s">
        <v>35</v>
      </c>
      <c r="AX225" s="14" t="s">
        <v>84</v>
      </c>
      <c r="AY225" s="248" t="s">
        <v>147</v>
      </c>
    </row>
    <row r="226" s="2" customFormat="1" ht="24.15" customHeight="1">
      <c r="A226" s="39"/>
      <c r="B226" s="40"/>
      <c r="C226" s="213" t="s">
        <v>88</v>
      </c>
      <c r="D226" s="213" t="s">
        <v>152</v>
      </c>
      <c r="E226" s="214" t="s">
        <v>318</v>
      </c>
      <c r="F226" s="215" t="s">
        <v>319</v>
      </c>
      <c r="G226" s="216" t="s">
        <v>155</v>
      </c>
      <c r="H226" s="217">
        <v>6</v>
      </c>
      <c r="I226" s="218"/>
      <c r="J226" s="219">
        <f>ROUND(I226*H226,2)</f>
        <v>0</v>
      </c>
      <c r="K226" s="215" t="s">
        <v>156</v>
      </c>
      <c r="L226" s="45"/>
      <c r="M226" s="220" t="s">
        <v>1</v>
      </c>
      <c r="N226" s="221" t="s">
        <v>45</v>
      </c>
      <c r="O226" s="92"/>
      <c r="P226" s="222">
        <f>O226*H226</f>
        <v>0</v>
      </c>
      <c r="Q226" s="222">
        <v>0.0028700000000000002</v>
      </c>
      <c r="R226" s="222">
        <f>Q226*H226</f>
        <v>0.017219999999999999</v>
      </c>
      <c r="S226" s="222">
        <v>0</v>
      </c>
      <c r="T226" s="223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4" t="s">
        <v>247</v>
      </c>
      <c r="AT226" s="224" t="s">
        <v>152</v>
      </c>
      <c r="AU226" s="224" t="s">
        <v>89</v>
      </c>
      <c r="AY226" s="18" t="s">
        <v>147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8" t="s">
        <v>89</v>
      </c>
      <c r="BK226" s="225">
        <f>ROUND(I226*H226,2)</f>
        <v>0</v>
      </c>
      <c r="BL226" s="18" t="s">
        <v>247</v>
      </c>
      <c r="BM226" s="224" t="s">
        <v>320</v>
      </c>
    </row>
    <row r="227" s="13" customFormat="1">
      <c r="A227" s="13"/>
      <c r="B227" s="226"/>
      <c r="C227" s="227"/>
      <c r="D227" s="228" t="s">
        <v>159</v>
      </c>
      <c r="E227" s="229" t="s">
        <v>1</v>
      </c>
      <c r="F227" s="230" t="s">
        <v>321</v>
      </c>
      <c r="G227" s="227"/>
      <c r="H227" s="231">
        <v>6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159</v>
      </c>
      <c r="AU227" s="237" t="s">
        <v>89</v>
      </c>
      <c r="AV227" s="13" t="s">
        <v>89</v>
      </c>
      <c r="AW227" s="13" t="s">
        <v>35</v>
      </c>
      <c r="AX227" s="13" t="s">
        <v>84</v>
      </c>
      <c r="AY227" s="237" t="s">
        <v>147</v>
      </c>
    </row>
    <row r="228" s="2" customFormat="1" ht="37.8" customHeight="1">
      <c r="A228" s="39"/>
      <c r="B228" s="40"/>
      <c r="C228" s="263" t="s">
        <v>322</v>
      </c>
      <c r="D228" s="263" t="s">
        <v>260</v>
      </c>
      <c r="E228" s="264" t="s">
        <v>273</v>
      </c>
      <c r="F228" s="265" t="s">
        <v>274</v>
      </c>
      <c r="G228" s="266" t="s">
        <v>172</v>
      </c>
      <c r="H228" s="267">
        <v>6</v>
      </c>
      <c r="I228" s="268"/>
      <c r="J228" s="269">
        <f>ROUND(I228*H228,2)</f>
        <v>0</v>
      </c>
      <c r="K228" s="265" t="s">
        <v>156</v>
      </c>
      <c r="L228" s="270"/>
      <c r="M228" s="271" t="s">
        <v>1</v>
      </c>
      <c r="N228" s="272" t="s">
        <v>45</v>
      </c>
      <c r="O228" s="92"/>
      <c r="P228" s="222">
        <f>O228*H228</f>
        <v>0</v>
      </c>
      <c r="Q228" s="222">
        <v>0.002</v>
      </c>
      <c r="R228" s="222">
        <f>Q228*H228</f>
        <v>0.012</v>
      </c>
      <c r="S228" s="222">
        <v>0</v>
      </c>
      <c r="T228" s="223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24" t="s">
        <v>263</v>
      </c>
      <c r="AT228" s="224" t="s">
        <v>260</v>
      </c>
      <c r="AU228" s="224" t="s">
        <v>89</v>
      </c>
      <c r="AY228" s="18" t="s">
        <v>147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8" t="s">
        <v>89</v>
      </c>
      <c r="BK228" s="225">
        <f>ROUND(I228*H228,2)</f>
        <v>0</v>
      </c>
      <c r="BL228" s="18" t="s">
        <v>247</v>
      </c>
      <c r="BM228" s="224" t="s">
        <v>323</v>
      </c>
    </row>
    <row r="229" s="2" customFormat="1" ht="44.25" customHeight="1">
      <c r="A229" s="39"/>
      <c r="B229" s="40"/>
      <c r="C229" s="213" t="s">
        <v>324</v>
      </c>
      <c r="D229" s="213" t="s">
        <v>152</v>
      </c>
      <c r="E229" s="214" t="s">
        <v>325</v>
      </c>
      <c r="F229" s="215" t="s">
        <v>326</v>
      </c>
      <c r="G229" s="216" t="s">
        <v>172</v>
      </c>
      <c r="H229" s="217">
        <v>177.19300000000001</v>
      </c>
      <c r="I229" s="218"/>
      <c r="J229" s="219">
        <f>ROUND(I229*H229,2)</f>
        <v>0</v>
      </c>
      <c r="K229" s="215" t="s">
        <v>156</v>
      </c>
      <c r="L229" s="45"/>
      <c r="M229" s="220" t="s">
        <v>1</v>
      </c>
      <c r="N229" s="221" t="s">
        <v>45</v>
      </c>
      <c r="O229" s="92"/>
      <c r="P229" s="222">
        <f>O229*H229</f>
        <v>0</v>
      </c>
      <c r="Q229" s="222">
        <v>0.0024199999999999998</v>
      </c>
      <c r="R229" s="222">
        <f>Q229*H229</f>
        <v>0.42880706000000002</v>
      </c>
      <c r="S229" s="222">
        <v>0</v>
      </c>
      <c r="T229" s="223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4" t="s">
        <v>247</v>
      </c>
      <c r="AT229" s="224" t="s">
        <v>152</v>
      </c>
      <c r="AU229" s="224" t="s">
        <v>89</v>
      </c>
      <c r="AY229" s="18" t="s">
        <v>147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8" t="s">
        <v>89</v>
      </c>
      <c r="BK229" s="225">
        <f>ROUND(I229*H229,2)</f>
        <v>0</v>
      </c>
      <c r="BL229" s="18" t="s">
        <v>247</v>
      </c>
      <c r="BM229" s="224" t="s">
        <v>327</v>
      </c>
    </row>
    <row r="230" s="13" customFormat="1">
      <c r="A230" s="13"/>
      <c r="B230" s="226"/>
      <c r="C230" s="227"/>
      <c r="D230" s="228" t="s">
        <v>159</v>
      </c>
      <c r="E230" s="229" t="s">
        <v>1</v>
      </c>
      <c r="F230" s="230" t="s">
        <v>293</v>
      </c>
      <c r="G230" s="227"/>
      <c r="H230" s="231">
        <v>14.4</v>
      </c>
      <c r="I230" s="232"/>
      <c r="J230" s="227"/>
      <c r="K230" s="227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159</v>
      </c>
      <c r="AU230" s="237" t="s">
        <v>89</v>
      </c>
      <c r="AV230" s="13" t="s">
        <v>89</v>
      </c>
      <c r="AW230" s="13" t="s">
        <v>35</v>
      </c>
      <c r="AX230" s="13" t="s">
        <v>79</v>
      </c>
      <c r="AY230" s="237" t="s">
        <v>147</v>
      </c>
    </row>
    <row r="231" s="13" customFormat="1">
      <c r="A231" s="13"/>
      <c r="B231" s="226"/>
      <c r="C231" s="227"/>
      <c r="D231" s="228" t="s">
        <v>159</v>
      </c>
      <c r="E231" s="229" t="s">
        <v>1</v>
      </c>
      <c r="F231" s="230" t="s">
        <v>294</v>
      </c>
      <c r="G231" s="227"/>
      <c r="H231" s="231">
        <v>0.68000000000000005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159</v>
      </c>
      <c r="AU231" s="237" t="s">
        <v>89</v>
      </c>
      <c r="AV231" s="13" t="s">
        <v>89</v>
      </c>
      <c r="AW231" s="13" t="s">
        <v>35</v>
      </c>
      <c r="AX231" s="13" t="s">
        <v>79</v>
      </c>
      <c r="AY231" s="237" t="s">
        <v>147</v>
      </c>
    </row>
    <row r="232" s="13" customFormat="1">
      <c r="A232" s="13"/>
      <c r="B232" s="226"/>
      <c r="C232" s="227"/>
      <c r="D232" s="228" t="s">
        <v>159</v>
      </c>
      <c r="E232" s="229" t="s">
        <v>1</v>
      </c>
      <c r="F232" s="230" t="s">
        <v>295</v>
      </c>
      <c r="G232" s="227"/>
      <c r="H232" s="231">
        <v>0.072999999999999995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159</v>
      </c>
      <c r="AU232" s="237" t="s">
        <v>89</v>
      </c>
      <c r="AV232" s="13" t="s">
        <v>89</v>
      </c>
      <c r="AW232" s="13" t="s">
        <v>35</v>
      </c>
      <c r="AX232" s="13" t="s">
        <v>79</v>
      </c>
      <c r="AY232" s="237" t="s">
        <v>147</v>
      </c>
    </row>
    <row r="233" s="13" customFormat="1">
      <c r="A233" s="13"/>
      <c r="B233" s="226"/>
      <c r="C233" s="227"/>
      <c r="D233" s="228" t="s">
        <v>159</v>
      </c>
      <c r="E233" s="229" t="s">
        <v>1</v>
      </c>
      <c r="F233" s="230" t="s">
        <v>296</v>
      </c>
      <c r="G233" s="227"/>
      <c r="H233" s="231">
        <v>1.6200000000000001</v>
      </c>
      <c r="I233" s="232"/>
      <c r="J233" s="227"/>
      <c r="K233" s="227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159</v>
      </c>
      <c r="AU233" s="237" t="s">
        <v>89</v>
      </c>
      <c r="AV233" s="13" t="s">
        <v>89</v>
      </c>
      <c r="AW233" s="13" t="s">
        <v>35</v>
      </c>
      <c r="AX233" s="13" t="s">
        <v>79</v>
      </c>
      <c r="AY233" s="237" t="s">
        <v>147</v>
      </c>
    </row>
    <row r="234" s="16" customFormat="1">
      <c r="A234" s="16"/>
      <c r="B234" s="273"/>
      <c r="C234" s="274"/>
      <c r="D234" s="228" t="s">
        <v>159</v>
      </c>
      <c r="E234" s="275" t="s">
        <v>97</v>
      </c>
      <c r="F234" s="276" t="s">
        <v>328</v>
      </c>
      <c r="G234" s="274"/>
      <c r="H234" s="277">
        <v>16.773</v>
      </c>
      <c r="I234" s="278"/>
      <c r="J234" s="274"/>
      <c r="K234" s="274"/>
      <c r="L234" s="279"/>
      <c r="M234" s="280"/>
      <c r="N234" s="281"/>
      <c r="O234" s="281"/>
      <c r="P234" s="281"/>
      <c r="Q234" s="281"/>
      <c r="R234" s="281"/>
      <c r="S234" s="281"/>
      <c r="T234" s="282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T234" s="283" t="s">
        <v>159</v>
      </c>
      <c r="AU234" s="283" t="s">
        <v>89</v>
      </c>
      <c r="AV234" s="16" t="s">
        <v>157</v>
      </c>
      <c r="AW234" s="16" t="s">
        <v>35</v>
      </c>
      <c r="AX234" s="16" t="s">
        <v>79</v>
      </c>
      <c r="AY234" s="283" t="s">
        <v>147</v>
      </c>
    </row>
    <row r="235" s="13" customFormat="1">
      <c r="A235" s="13"/>
      <c r="B235" s="226"/>
      <c r="C235" s="227"/>
      <c r="D235" s="228" t="s">
        <v>159</v>
      </c>
      <c r="E235" s="229" t="s">
        <v>1</v>
      </c>
      <c r="F235" s="230" t="s">
        <v>329</v>
      </c>
      <c r="G235" s="227"/>
      <c r="H235" s="231">
        <v>160.41999999999999</v>
      </c>
      <c r="I235" s="232"/>
      <c r="J235" s="227"/>
      <c r="K235" s="227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159</v>
      </c>
      <c r="AU235" s="237" t="s">
        <v>89</v>
      </c>
      <c r="AV235" s="13" t="s">
        <v>89</v>
      </c>
      <c r="AW235" s="13" t="s">
        <v>35</v>
      </c>
      <c r="AX235" s="13" t="s">
        <v>79</v>
      </c>
      <c r="AY235" s="237" t="s">
        <v>147</v>
      </c>
    </row>
    <row r="236" s="14" customFormat="1">
      <c r="A236" s="14"/>
      <c r="B236" s="238"/>
      <c r="C236" s="239"/>
      <c r="D236" s="228" t="s">
        <v>159</v>
      </c>
      <c r="E236" s="240" t="s">
        <v>1</v>
      </c>
      <c r="F236" s="241" t="s">
        <v>161</v>
      </c>
      <c r="G236" s="239"/>
      <c r="H236" s="242">
        <v>177.19300000000001</v>
      </c>
      <c r="I236" s="243"/>
      <c r="J236" s="239"/>
      <c r="K236" s="239"/>
      <c r="L236" s="244"/>
      <c r="M236" s="245"/>
      <c r="N236" s="246"/>
      <c r="O236" s="246"/>
      <c r="P236" s="246"/>
      <c r="Q236" s="246"/>
      <c r="R236" s="246"/>
      <c r="S236" s="246"/>
      <c r="T236" s="24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8" t="s">
        <v>159</v>
      </c>
      <c r="AU236" s="248" t="s">
        <v>89</v>
      </c>
      <c r="AV236" s="14" t="s">
        <v>148</v>
      </c>
      <c r="AW236" s="14" t="s">
        <v>35</v>
      </c>
      <c r="AX236" s="14" t="s">
        <v>84</v>
      </c>
      <c r="AY236" s="248" t="s">
        <v>147</v>
      </c>
    </row>
    <row r="237" s="2" customFormat="1" ht="24.15" customHeight="1">
      <c r="A237" s="39"/>
      <c r="B237" s="40"/>
      <c r="C237" s="213" t="s">
        <v>330</v>
      </c>
      <c r="D237" s="213" t="s">
        <v>152</v>
      </c>
      <c r="E237" s="214" t="s">
        <v>331</v>
      </c>
      <c r="F237" s="215" t="s">
        <v>332</v>
      </c>
      <c r="G237" s="216" t="s">
        <v>333</v>
      </c>
      <c r="H237" s="284"/>
      <c r="I237" s="218"/>
      <c r="J237" s="219">
        <f>ROUND(I237*H237,2)</f>
        <v>0</v>
      </c>
      <c r="K237" s="215" t="s">
        <v>156</v>
      </c>
      <c r="L237" s="45"/>
      <c r="M237" s="220" t="s">
        <v>1</v>
      </c>
      <c r="N237" s="221" t="s">
        <v>45</v>
      </c>
      <c r="O237" s="92"/>
      <c r="P237" s="222">
        <f>O237*H237</f>
        <v>0</v>
      </c>
      <c r="Q237" s="222">
        <v>0</v>
      </c>
      <c r="R237" s="222">
        <f>Q237*H237</f>
        <v>0</v>
      </c>
      <c r="S237" s="222">
        <v>0</v>
      </c>
      <c r="T237" s="223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4" t="s">
        <v>247</v>
      </c>
      <c r="AT237" s="224" t="s">
        <v>152</v>
      </c>
      <c r="AU237" s="224" t="s">
        <v>89</v>
      </c>
      <c r="AY237" s="18" t="s">
        <v>147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8" t="s">
        <v>89</v>
      </c>
      <c r="BK237" s="225">
        <f>ROUND(I237*H237,2)</f>
        <v>0</v>
      </c>
      <c r="BL237" s="18" t="s">
        <v>247</v>
      </c>
      <c r="BM237" s="224" t="s">
        <v>334</v>
      </c>
    </row>
    <row r="238" s="12" customFormat="1" ht="22.8" customHeight="1">
      <c r="A238" s="12"/>
      <c r="B238" s="197"/>
      <c r="C238" s="198"/>
      <c r="D238" s="199" t="s">
        <v>78</v>
      </c>
      <c r="E238" s="211" t="s">
        <v>335</v>
      </c>
      <c r="F238" s="211" t="s">
        <v>336</v>
      </c>
      <c r="G238" s="198"/>
      <c r="H238" s="198"/>
      <c r="I238" s="201"/>
      <c r="J238" s="212">
        <f>BK238</f>
        <v>0</v>
      </c>
      <c r="K238" s="198"/>
      <c r="L238" s="203"/>
      <c r="M238" s="204"/>
      <c r="N238" s="205"/>
      <c r="O238" s="205"/>
      <c r="P238" s="206">
        <f>SUM(P239:P278)</f>
        <v>0</v>
      </c>
      <c r="Q238" s="205"/>
      <c r="R238" s="206">
        <f>SUM(R239:R278)</f>
        <v>4.2973876500000001</v>
      </c>
      <c r="S238" s="205"/>
      <c r="T238" s="207">
        <f>SUM(T239:T278)</f>
        <v>3.4024975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8" t="s">
        <v>89</v>
      </c>
      <c r="AT238" s="209" t="s">
        <v>78</v>
      </c>
      <c r="AU238" s="209" t="s">
        <v>84</v>
      </c>
      <c r="AY238" s="208" t="s">
        <v>147</v>
      </c>
      <c r="BK238" s="210">
        <f>SUM(BK239:BK278)</f>
        <v>0</v>
      </c>
    </row>
    <row r="239" s="2" customFormat="1" ht="24.15" customHeight="1">
      <c r="A239" s="39"/>
      <c r="B239" s="40"/>
      <c r="C239" s="213" t="s">
        <v>263</v>
      </c>
      <c r="D239" s="213" t="s">
        <v>152</v>
      </c>
      <c r="E239" s="214" t="s">
        <v>337</v>
      </c>
      <c r="F239" s="215" t="s">
        <v>338</v>
      </c>
      <c r="G239" s="216" t="s">
        <v>172</v>
      </c>
      <c r="H239" s="217">
        <v>1360.999</v>
      </c>
      <c r="I239" s="218"/>
      <c r="J239" s="219">
        <f>ROUND(I239*H239,2)</f>
        <v>0</v>
      </c>
      <c r="K239" s="215" t="s">
        <v>156</v>
      </c>
      <c r="L239" s="45"/>
      <c r="M239" s="220" t="s">
        <v>1</v>
      </c>
      <c r="N239" s="221" t="s">
        <v>45</v>
      </c>
      <c r="O239" s="92"/>
      <c r="P239" s="222">
        <f>O239*H239</f>
        <v>0</v>
      </c>
      <c r="Q239" s="222">
        <v>0</v>
      </c>
      <c r="R239" s="222">
        <f>Q239*H239</f>
        <v>0</v>
      </c>
      <c r="S239" s="222">
        <v>0.0025000000000000001</v>
      </c>
      <c r="T239" s="223">
        <f>S239*H239</f>
        <v>3.4024975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24" t="s">
        <v>247</v>
      </c>
      <c r="AT239" s="224" t="s">
        <v>152</v>
      </c>
      <c r="AU239" s="224" t="s">
        <v>89</v>
      </c>
      <c r="AY239" s="18" t="s">
        <v>147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8" t="s">
        <v>89</v>
      </c>
      <c r="BK239" s="225">
        <f>ROUND(I239*H239,2)</f>
        <v>0</v>
      </c>
      <c r="BL239" s="18" t="s">
        <v>247</v>
      </c>
      <c r="BM239" s="224" t="s">
        <v>339</v>
      </c>
    </row>
    <row r="240" s="15" customFormat="1">
      <c r="A240" s="15"/>
      <c r="B240" s="253"/>
      <c r="C240" s="254"/>
      <c r="D240" s="228" t="s">
        <v>159</v>
      </c>
      <c r="E240" s="255" t="s">
        <v>1</v>
      </c>
      <c r="F240" s="256" t="s">
        <v>340</v>
      </c>
      <c r="G240" s="254"/>
      <c r="H240" s="255" t="s">
        <v>1</v>
      </c>
      <c r="I240" s="257"/>
      <c r="J240" s="254"/>
      <c r="K240" s="254"/>
      <c r="L240" s="258"/>
      <c r="M240" s="259"/>
      <c r="N240" s="260"/>
      <c r="O240" s="260"/>
      <c r="P240" s="260"/>
      <c r="Q240" s="260"/>
      <c r="R240" s="260"/>
      <c r="S240" s="260"/>
      <c r="T240" s="261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2" t="s">
        <v>159</v>
      </c>
      <c r="AU240" s="262" t="s">
        <v>89</v>
      </c>
      <c r="AV240" s="15" t="s">
        <v>84</v>
      </c>
      <c r="AW240" s="15" t="s">
        <v>35</v>
      </c>
      <c r="AX240" s="15" t="s">
        <v>79</v>
      </c>
      <c r="AY240" s="262" t="s">
        <v>147</v>
      </c>
    </row>
    <row r="241" s="13" customFormat="1">
      <c r="A241" s="13"/>
      <c r="B241" s="226"/>
      <c r="C241" s="227"/>
      <c r="D241" s="228" t="s">
        <v>159</v>
      </c>
      <c r="E241" s="229" t="s">
        <v>1</v>
      </c>
      <c r="F241" s="230" t="s">
        <v>194</v>
      </c>
      <c r="G241" s="227"/>
      <c r="H241" s="231">
        <v>451.02800000000002</v>
      </c>
      <c r="I241" s="232"/>
      <c r="J241" s="227"/>
      <c r="K241" s="227"/>
      <c r="L241" s="233"/>
      <c r="M241" s="234"/>
      <c r="N241" s="235"/>
      <c r="O241" s="235"/>
      <c r="P241" s="235"/>
      <c r="Q241" s="235"/>
      <c r="R241" s="235"/>
      <c r="S241" s="235"/>
      <c r="T241" s="23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7" t="s">
        <v>159</v>
      </c>
      <c r="AU241" s="237" t="s">
        <v>89</v>
      </c>
      <c r="AV241" s="13" t="s">
        <v>89</v>
      </c>
      <c r="AW241" s="13" t="s">
        <v>35</v>
      </c>
      <c r="AX241" s="13" t="s">
        <v>79</v>
      </c>
      <c r="AY241" s="237" t="s">
        <v>147</v>
      </c>
    </row>
    <row r="242" s="13" customFormat="1">
      <c r="A242" s="13"/>
      <c r="B242" s="226"/>
      <c r="C242" s="227"/>
      <c r="D242" s="228" t="s">
        <v>159</v>
      </c>
      <c r="E242" s="229" t="s">
        <v>1</v>
      </c>
      <c r="F242" s="230" t="s">
        <v>195</v>
      </c>
      <c r="G242" s="227"/>
      <c r="H242" s="231">
        <v>436.01299999999998</v>
      </c>
      <c r="I242" s="232"/>
      <c r="J242" s="227"/>
      <c r="K242" s="227"/>
      <c r="L242" s="233"/>
      <c r="M242" s="234"/>
      <c r="N242" s="235"/>
      <c r="O242" s="235"/>
      <c r="P242" s="235"/>
      <c r="Q242" s="235"/>
      <c r="R242" s="235"/>
      <c r="S242" s="235"/>
      <c r="T242" s="23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7" t="s">
        <v>159</v>
      </c>
      <c r="AU242" s="237" t="s">
        <v>89</v>
      </c>
      <c r="AV242" s="13" t="s">
        <v>89</v>
      </c>
      <c r="AW242" s="13" t="s">
        <v>35</v>
      </c>
      <c r="AX242" s="13" t="s">
        <v>79</v>
      </c>
      <c r="AY242" s="237" t="s">
        <v>147</v>
      </c>
    </row>
    <row r="243" s="13" customFormat="1">
      <c r="A243" s="13"/>
      <c r="B243" s="226"/>
      <c r="C243" s="227"/>
      <c r="D243" s="228" t="s">
        <v>159</v>
      </c>
      <c r="E243" s="229" t="s">
        <v>1</v>
      </c>
      <c r="F243" s="230" t="s">
        <v>196</v>
      </c>
      <c r="G243" s="227"/>
      <c r="H243" s="231">
        <v>451.02800000000002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159</v>
      </c>
      <c r="AU243" s="237" t="s">
        <v>89</v>
      </c>
      <c r="AV243" s="13" t="s">
        <v>89</v>
      </c>
      <c r="AW243" s="13" t="s">
        <v>35</v>
      </c>
      <c r="AX243" s="13" t="s">
        <v>79</v>
      </c>
      <c r="AY243" s="237" t="s">
        <v>147</v>
      </c>
    </row>
    <row r="244" s="13" customFormat="1">
      <c r="A244" s="13"/>
      <c r="B244" s="226"/>
      <c r="C244" s="227"/>
      <c r="D244" s="228" t="s">
        <v>159</v>
      </c>
      <c r="E244" s="229" t="s">
        <v>1</v>
      </c>
      <c r="F244" s="230" t="s">
        <v>341</v>
      </c>
      <c r="G244" s="227"/>
      <c r="H244" s="231">
        <v>-5.0700000000000003</v>
      </c>
      <c r="I244" s="232"/>
      <c r="J244" s="227"/>
      <c r="K244" s="227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159</v>
      </c>
      <c r="AU244" s="237" t="s">
        <v>89</v>
      </c>
      <c r="AV244" s="13" t="s">
        <v>89</v>
      </c>
      <c r="AW244" s="13" t="s">
        <v>35</v>
      </c>
      <c r="AX244" s="13" t="s">
        <v>79</v>
      </c>
      <c r="AY244" s="237" t="s">
        <v>147</v>
      </c>
    </row>
    <row r="245" s="16" customFormat="1">
      <c r="A245" s="16"/>
      <c r="B245" s="273"/>
      <c r="C245" s="274"/>
      <c r="D245" s="228" t="s">
        <v>159</v>
      </c>
      <c r="E245" s="275" t="s">
        <v>1</v>
      </c>
      <c r="F245" s="276" t="s">
        <v>328</v>
      </c>
      <c r="G245" s="274"/>
      <c r="H245" s="277">
        <v>1332.999</v>
      </c>
      <c r="I245" s="278"/>
      <c r="J245" s="274"/>
      <c r="K245" s="274"/>
      <c r="L245" s="279"/>
      <c r="M245" s="280"/>
      <c r="N245" s="281"/>
      <c r="O245" s="281"/>
      <c r="P245" s="281"/>
      <c r="Q245" s="281"/>
      <c r="R245" s="281"/>
      <c r="S245" s="281"/>
      <c r="T245" s="28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T245" s="283" t="s">
        <v>159</v>
      </c>
      <c r="AU245" s="283" t="s">
        <v>89</v>
      </c>
      <c r="AV245" s="16" t="s">
        <v>157</v>
      </c>
      <c r="AW245" s="16" t="s">
        <v>35</v>
      </c>
      <c r="AX245" s="16" t="s">
        <v>79</v>
      </c>
      <c r="AY245" s="283" t="s">
        <v>147</v>
      </c>
    </row>
    <row r="246" s="13" customFormat="1">
      <c r="A246" s="13"/>
      <c r="B246" s="226"/>
      <c r="C246" s="227"/>
      <c r="D246" s="228" t="s">
        <v>159</v>
      </c>
      <c r="E246" s="229" t="s">
        <v>1</v>
      </c>
      <c r="F246" s="230" t="s">
        <v>342</v>
      </c>
      <c r="G246" s="227"/>
      <c r="H246" s="231">
        <v>28</v>
      </c>
      <c r="I246" s="232"/>
      <c r="J246" s="227"/>
      <c r="K246" s="227"/>
      <c r="L246" s="233"/>
      <c r="M246" s="234"/>
      <c r="N246" s="235"/>
      <c r="O246" s="235"/>
      <c r="P246" s="235"/>
      <c r="Q246" s="235"/>
      <c r="R246" s="235"/>
      <c r="S246" s="235"/>
      <c r="T246" s="23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159</v>
      </c>
      <c r="AU246" s="237" t="s">
        <v>89</v>
      </c>
      <c r="AV246" s="13" t="s">
        <v>89</v>
      </c>
      <c r="AW246" s="13" t="s">
        <v>35</v>
      </c>
      <c r="AX246" s="13" t="s">
        <v>79</v>
      </c>
      <c r="AY246" s="237" t="s">
        <v>147</v>
      </c>
    </row>
    <row r="247" s="16" customFormat="1">
      <c r="A247" s="16"/>
      <c r="B247" s="273"/>
      <c r="C247" s="274"/>
      <c r="D247" s="228" t="s">
        <v>159</v>
      </c>
      <c r="E247" s="275" t="s">
        <v>1</v>
      </c>
      <c r="F247" s="276" t="s">
        <v>328</v>
      </c>
      <c r="G247" s="274"/>
      <c r="H247" s="277">
        <v>28</v>
      </c>
      <c r="I247" s="278"/>
      <c r="J247" s="274"/>
      <c r="K247" s="274"/>
      <c r="L247" s="279"/>
      <c r="M247" s="280"/>
      <c r="N247" s="281"/>
      <c r="O247" s="281"/>
      <c r="P247" s="281"/>
      <c r="Q247" s="281"/>
      <c r="R247" s="281"/>
      <c r="S247" s="281"/>
      <c r="T247" s="282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T247" s="283" t="s">
        <v>159</v>
      </c>
      <c r="AU247" s="283" t="s">
        <v>89</v>
      </c>
      <c r="AV247" s="16" t="s">
        <v>157</v>
      </c>
      <c r="AW247" s="16" t="s">
        <v>35</v>
      </c>
      <c r="AX247" s="16" t="s">
        <v>79</v>
      </c>
      <c r="AY247" s="283" t="s">
        <v>147</v>
      </c>
    </row>
    <row r="248" s="14" customFormat="1">
      <c r="A248" s="14"/>
      <c r="B248" s="238"/>
      <c r="C248" s="239"/>
      <c r="D248" s="228" t="s">
        <v>159</v>
      </c>
      <c r="E248" s="240" t="s">
        <v>1</v>
      </c>
      <c r="F248" s="241" t="s">
        <v>161</v>
      </c>
      <c r="G248" s="239"/>
      <c r="H248" s="242">
        <v>1360.999</v>
      </c>
      <c r="I248" s="243"/>
      <c r="J248" s="239"/>
      <c r="K248" s="239"/>
      <c r="L248" s="244"/>
      <c r="M248" s="245"/>
      <c r="N248" s="246"/>
      <c r="O248" s="246"/>
      <c r="P248" s="246"/>
      <c r="Q248" s="246"/>
      <c r="R248" s="246"/>
      <c r="S248" s="246"/>
      <c r="T248" s="24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8" t="s">
        <v>159</v>
      </c>
      <c r="AU248" s="248" t="s">
        <v>89</v>
      </c>
      <c r="AV248" s="14" t="s">
        <v>148</v>
      </c>
      <c r="AW248" s="14" t="s">
        <v>35</v>
      </c>
      <c r="AX248" s="14" t="s">
        <v>84</v>
      </c>
      <c r="AY248" s="248" t="s">
        <v>147</v>
      </c>
    </row>
    <row r="249" s="2" customFormat="1" ht="33" customHeight="1">
      <c r="A249" s="39"/>
      <c r="B249" s="40"/>
      <c r="C249" s="213" t="s">
        <v>343</v>
      </c>
      <c r="D249" s="213" t="s">
        <v>152</v>
      </c>
      <c r="E249" s="214" t="s">
        <v>344</v>
      </c>
      <c r="F249" s="215" t="s">
        <v>345</v>
      </c>
      <c r="G249" s="216" t="s">
        <v>172</v>
      </c>
      <c r="H249" s="217">
        <v>1240.2819999999999</v>
      </c>
      <c r="I249" s="218"/>
      <c r="J249" s="219">
        <f>ROUND(I249*H249,2)</f>
        <v>0</v>
      </c>
      <c r="K249" s="215" t="s">
        <v>156</v>
      </c>
      <c r="L249" s="45"/>
      <c r="M249" s="220" t="s">
        <v>1</v>
      </c>
      <c r="N249" s="221" t="s">
        <v>45</v>
      </c>
      <c r="O249" s="92"/>
      <c r="P249" s="222">
        <f>O249*H249</f>
        <v>0</v>
      </c>
      <c r="Q249" s="222">
        <v>0.00116</v>
      </c>
      <c r="R249" s="222">
        <f>Q249*H249</f>
        <v>1.43872712</v>
      </c>
      <c r="S249" s="222">
        <v>0</v>
      </c>
      <c r="T249" s="223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24" t="s">
        <v>247</v>
      </c>
      <c r="AT249" s="224" t="s">
        <v>152</v>
      </c>
      <c r="AU249" s="224" t="s">
        <v>89</v>
      </c>
      <c r="AY249" s="18" t="s">
        <v>147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8" t="s">
        <v>89</v>
      </c>
      <c r="BK249" s="225">
        <f>ROUND(I249*H249,2)</f>
        <v>0</v>
      </c>
      <c r="BL249" s="18" t="s">
        <v>247</v>
      </c>
      <c r="BM249" s="224" t="s">
        <v>346</v>
      </c>
    </row>
    <row r="250" s="2" customFormat="1" ht="24.15" customHeight="1">
      <c r="A250" s="39"/>
      <c r="B250" s="40"/>
      <c r="C250" s="263" t="s">
        <v>347</v>
      </c>
      <c r="D250" s="263" t="s">
        <v>260</v>
      </c>
      <c r="E250" s="264" t="s">
        <v>348</v>
      </c>
      <c r="F250" s="265" t="s">
        <v>349</v>
      </c>
      <c r="G250" s="266" t="s">
        <v>172</v>
      </c>
      <c r="H250" s="267">
        <v>1364.31</v>
      </c>
      <c r="I250" s="268"/>
      <c r="J250" s="269">
        <f>ROUND(I250*H250,2)</f>
        <v>0</v>
      </c>
      <c r="K250" s="265" t="s">
        <v>156</v>
      </c>
      <c r="L250" s="270"/>
      <c r="M250" s="271" t="s">
        <v>1</v>
      </c>
      <c r="N250" s="272" t="s">
        <v>45</v>
      </c>
      <c r="O250" s="92"/>
      <c r="P250" s="222">
        <f>O250*H250</f>
        <v>0</v>
      </c>
      <c r="Q250" s="222">
        <v>0.0015</v>
      </c>
      <c r="R250" s="222">
        <f>Q250*H250</f>
        <v>2.046465</v>
      </c>
      <c r="S250" s="222">
        <v>0</v>
      </c>
      <c r="T250" s="223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4" t="s">
        <v>263</v>
      </c>
      <c r="AT250" s="224" t="s">
        <v>260</v>
      </c>
      <c r="AU250" s="224" t="s">
        <v>89</v>
      </c>
      <c r="AY250" s="18" t="s">
        <v>147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8" t="s">
        <v>89</v>
      </c>
      <c r="BK250" s="225">
        <f>ROUND(I250*H250,2)</f>
        <v>0</v>
      </c>
      <c r="BL250" s="18" t="s">
        <v>247</v>
      </c>
      <c r="BM250" s="224" t="s">
        <v>350</v>
      </c>
    </row>
    <row r="251" s="2" customFormat="1">
      <c r="A251" s="39"/>
      <c r="B251" s="40"/>
      <c r="C251" s="41"/>
      <c r="D251" s="228" t="s">
        <v>174</v>
      </c>
      <c r="E251" s="41"/>
      <c r="F251" s="249" t="s">
        <v>351</v>
      </c>
      <c r="G251" s="41"/>
      <c r="H251" s="41"/>
      <c r="I251" s="250"/>
      <c r="J251" s="41"/>
      <c r="K251" s="41"/>
      <c r="L251" s="45"/>
      <c r="M251" s="251"/>
      <c r="N251" s="252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174</v>
      </c>
      <c r="AU251" s="18" t="s">
        <v>89</v>
      </c>
    </row>
    <row r="252" s="15" customFormat="1">
      <c r="A252" s="15"/>
      <c r="B252" s="253"/>
      <c r="C252" s="254"/>
      <c r="D252" s="228" t="s">
        <v>159</v>
      </c>
      <c r="E252" s="255" t="s">
        <v>1</v>
      </c>
      <c r="F252" s="256" t="s">
        <v>352</v>
      </c>
      <c r="G252" s="254"/>
      <c r="H252" s="255" t="s">
        <v>1</v>
      </c>
      <c r="I252" s="257"/>
      <c r="J252" s="254"/>
      <c r="K252" s="254"/>
      <c r="L252" s="258"/>
      <c r="M252" s="259"/>
      <c r="N252" s="260"/>
      <c r="O252" s="260"/>
      <c r="P252" s="260"/>
      <c r="Q252" s="260"/>
      <c r="R252" s="260"/>
      <c r="S252" s="260"/>
      <c r="T252" s="261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2" t="s">
        <v>159</v>
      </c>
      <c r="AU252" s="262" t="s">
        <v>89</v>
      </c>
      <c r="AV252" s="15" t="s">
        <v>84</v>
      </c>
      <c r="AW252" s="15" t="s">
        <v>35</v>
      </c>
      <c r="AX252" s="15" t="s">
        <v>79</v>
      </c>
      <c r="AY252" s="262" t="s">
        <v>147</v>
      </c>
    </row>
    <row r="253" s="13" customFormat="1">
      <c r="A253" s="13"/>
      <c r="B253" s="226"/>
      <c r="C253" s="227"/>
      <c r="D253" s="228" t="s">
        <v>159</v>
      </c>
      <c r="E253" s="229" t="s">
        <v>1</v>
      </c>
      <c r="F253" s="230" t="s">
        <v>353</v>
      </c>
      <c r="G253" s="227"/>
      <c r="H253" s="231">
        <v>425.53699999999998</v>
      </c>
      <c r="I253" s="232"/>
      <c r="J253" s="227"/>
      <c r="K253" s="227"/>
      <c r="L253" s="233"/>
      <c r="M253" s="234"/>
      <c r="N253" s="235"/>
      <c r="O253" s="235"/>
      <c r="P253" s="235"/>
      <c r="Q253" s="235"/>
      <c r="R253" s="235"/>
      <c r="S253" s="235"/>
      <c r="T253" s="23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7" t="s">
        <v>159</v>
      </c>
      <c r="AU253" s="237" t="s">
        <v>89</v>
      </c>
      <c r="AV253" s="13" t="s">
        <v>89</v>
      </c>
      <c r="AW253" s="13" t="s">
        <v>35</v>
      </c>
      <c r="AX253" s="13" t="s">
        <v>79</v>
      </c>
      <c r="AY253" s="237" t="s">
        <v>147</v>
      </c>
    </row>
    <row r="254" s="13" customFormat="1">
      <c r="A254" s="13"/>
      <c r="B254" s="226"/>
      <c r="C254" s="227"/>
      <c r="D254" s="228" t="s">
        <v>159</v>
      </c>
      <c r="E254" s="229" t="s">
        <v>1</v>
      </c>
      <c r="F254" s="230" t="s">
        <v>354</v>
      </c>
      <c r="G254" s="227"/>
      <c r="H254" s="231">
        <v>423.44499999999999</v>
      </c>
      <c r="I254" s="232"/>
      <c r="J254" s="227"/>
      <c r="K254" s="227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159</v>
      </c>
      <c r="AU254" s="237" t="s">
        <v>89</v>
      </c>
      <c r="AV254" s="13" t="s">
        <v>89</v>
      </c>
      <c r="AW254" s="13" t="s">
        <v>35</v>
      </c>
      <c r="AX254" s="13" t="s">
        <v>79</v>
      </c>
      <c r="AY254" s="237" t="s">
        <v>147</v>
      </c>
    </row>
    <row r="255" s="13" customFormat="1">
      <c r="A255" s="13"/>
      <c r="B255" s="226"/>
      <c r="C255" s="227"/>
      <c r="D255" s="228" t="s">
        <v>159</v>
      </c>
      <c r="E255" s="229" t="s">
        <v>1</v>
      </c>
      <c r="F255" s="230" t="s">
        <v>355</v>
      </c>
      <c r="G255" s="227"/>
      <c r="H255" s="231">
        <v>425.53699999999998</v>
      </c>
      <c r="I255" s="232"/>
      <c r="J255" s="227"/>
      <c r="K255" s="227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159</v>
      </c>
      <c r="AU255" s="237" t="s">
        <v>89</v>
      </c>
      <c r="AV255" s="13" t="s">
        <v>89</v>
      </c>
      <c r="AW255" s="13" t="s">
        <v>35</v>
      </c>
      <c r="AX255" s="13" t="s">
        <v>79</v>
      </c>
      <c r="AY255" s="237" t="s">
        <v>147</v>
      </c>
    </row>
    <row r="256" s="13" customFormat="1">
      <c r="A256" s="13"/>
      <c r="B256" s="226"/>
      <c r="C256" s="227"/>
      <c r="D256" s="228" t="s">
        <v>159</v>
      </c>
      <c r="E256" s="229" t="s">
        <v>1</v>
      </c>
      <c r="F256" s="230" t="s">
        <v>356</v>
      </c>
      <c r="G256" s="227"/>
      <c r="H256" s="231">
        <v>-5.0700000000000003</v>
      </c>
      <c r="I256" s="232"/>
      <c r="J256" s="227"/>
      <c r="K256" s="227"/>
      <c r="L256" s="233"/>
      <c r="M256" s="234"/>
      <c r="N256" s="235"/>
      <c r="O256" s="235"/>
      <c r="P256" s="235"/>
      <c r="Q256" s="235"/>
      <c r="R256" s="235"/>
      <c r="S256" s="235"/>
      <c r="T256" s="23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7" t="s">
        <v>159</v>
      </c>
      <c r="AU256" s="237" t="s">
        <v>89</v>
      </c>
      <c r="AV256" s="13" t="s">
        <v>89</v>
      </c>
      <c r="AW256" s="13" t="s">
        <v>35</v>
      </c>
      <c r="AX256" s="13" t="s">
        <v>79</v>
      </c>
      <c r="AY256" s="237" t="s">
        <v>147</v>
      </c>
    </row>
    <row r="257" s="13" customFormat="1">
      <c r="A257" s="13"/>
      <c r="B257" s="226"/>
      <c r="C257" s="227"/>
      <c r="D257" s="228" t="s">
        <v>159</v>
      </c>
      <c r="E257" s="229" t="s">
        <v>1</v>
      </c>
      <c r="F257" s="230" t="s">
        <v>357</v>
      </c>
      <c r="G257" s="227"/>
      <c r="H257" s="231">
        <v>-0.55900000000000005</v>
      </c>
      <c r="I257" s="232"/>
      <c r="J257" s="227"/>
      <c r="K257" s="227"/>
      <c r="L257" s="233"/>
      <c r="M257" s="234"/>
      <c r="N257" s="235"/>
      <c r="O257" s="235"/>
      <c r="P257" s="235"/>
      <c r="Q257" s="235"/>
      <c r="R257" s="235"/>
      <c r="S257" s="235"/>
      <c r="T257" s="23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159</v>
      </c>
      <c r="AU257" s="237" t="s">
        <v>89</v>
      </c>
      <c r="AV257" s="13" t="s">
        <v>89</v>
      </c>
      <c r="AW257" s="13" t="s">
        <v>35</v>
      </c>
      <c r="AX257" s="13" t="s">
        <v>79</v>
      </c>
      <c r="AY257" s="237" t="s">
        <v>147</v>
      </c>
    </row>
    <row r="258" s="13" customFormat="1">
      <c r="A258" s="13"/>
      <c r="B258" s="226"/>
      <c r="C258" s="227"/>
      <c r="D258" s="228" t="s">
        <v>159</v>
      </c>
      <c r="E258" s="229" t="s">
        <v>1</v>
      </c>
      <c r="F258" s="230" t="s">
        <v>358</v>
      </c>
      <c r="G258" s="227"/>
      <c r="H258" s="231">
        <v>-0.60799999999999998</v>
      </c>
      <c r="I258" s="232"/>
      <c r="J258" s="227"/>
      <c r="K258" s="227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159</v>
      </c>
      <c r="AU258" s="237" t="s">
        <v>89</v>
      </c>
      <c r="AV258" s="13" t="s">
        <v>89</v>
      </c>
      <c r="AW258" s="13" t="s">
        <v>35</v>
      </c>
      <c r="AX258" s="13" t="s">
        <v>79</v>
      </c>
      <c r="AY258" s="237" t="s">
        <v>147</v>
      </c>
    </row>
    <row r="259" s="13" customFormat="1">
      <c r="A259" s="13"/>
      <c r="B259" s="226"/>
      <c r="C259" s="227"/>
      <c r="D259" s="228" t="s">
        <v>159</v>
      </c>
      <c r="E259" s="229" t="s">
        <v>1</v>
      </c>
      <c r="F259" s="230" t="s">
        <v>359</v>
      </c>
      <c r="G259" s="227"/>
      <c r="H259" s="231">
        <v>-28</v>
      </c>
      <c r="I259" s="232"/>
      <c r="J259" s="227"/>
      <c r="K259" s="227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159</v>
      </c>
      <c r="AU259" s="237" t="s">
        <v>89</v>
      </c>
      <c r="AV259" s="13" t="s">
        <v>89</v>
      </c>
      <c r="AW259" s="13" t="s">
        <v>35</v>
      </c>
      <c r="AX259" s="13" t="s">
        <v>79</v>
      </c>
      <c r="AY259" s="237" t="s">
        <v>147</v>
      </c>
    </row>
    <row r="260" s="14" customFormat="1">
      <c r="A260" s="14"/>
      <c r="B260" s="238"/>
      <c r="C260" s="239"/>
      <c r="D260" s="228" t="s">
        <v>159</v>
      </c>
      <c r="E260" s="240" t="s">
        <v>1</v>
      </c>
      <c r="F260" s="241" t="s">
        <v>161</v>
      </c>
      <c r="G260" s="239"/>
      <c r="H260" s="242">
        <v>1240.2819999999999</v>
      </c>
      <c r="I260" s="243"/>
      <c r="J260" s="239"/>
      <c r="K260" s="239"/>
      <c r="L260" s="244"/>
      <c r="M260" s="245"/>
      <c r="N260" s="246"/>
      <c r="O260" s="246"/>
      <c r="P260" s="246"/>
      <c r="Q260" s="246"/>
      <c r="R260" s="246"/>
      <c r="S260" s="246"/>
      <c r="T260" s="24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8" t="s">
        <v>159</v>
      </c>
      <c r="AU260" s="248" t="s">
        <v>89</v>
      </c>
      <c r="AV260" s="14" t="s">
        <v>148</v>
      </c>
      <c r="AW260" s="14" t="s">
        <v>35</v>
      </c>
      <c r="AX260" s="14" t="s">
        <v>84</v>
      </c>
      <c r="AY260" s="248" t="s">
        <v>147</v>
      </c>
    </row>
    <row r="261" s="13" customFormat="1">
      <c r="A261" s="13"/>
      <c r="B261" s="226"/>
      <c r="C261" s="227"/>
      <c r="D261" s="228" t="s">
        <v>159</v>
      </c>
      <c r="E261" s="227"/>
      <c r="F261" s="230" t="s">
        <v>360</v>
      </c>
      <c r="G261" s="227"/>
      <c r="H261" s="231">
        <v>1364.31</v>
      </c>
      <c r="I261" s="232"/>
      <c r="J261" s="227"/>
      <c r="K261" s="227"/>
      <c r="L261" s="233"/>
      <c r="M261" s="234"/>
      <c r="N261" s="235"/>
      <c r="O261" s="235"/>
      <c r="P261" s="235"/>
      <c r="Q261" s="235"/>
      <c r="R261" s="235"/>
      <c r="S261" s="235"/>
      <c r="T261" s="23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7" t="s">
        <v>159</v>
      </c>
      <c r="AU261" s="237" t="s">
        <v>89</v>
      </c>
      <c r="AV261" s="13" t="s">
        <v>89</v>
      </c>
      <c r="AW261" s="13" t="s">
        <v>4</v>
      </c>
      <c r="AX261" s="13" t="s">
        <v>84</v>
      </c>
      <c r="AY261" s="237" t="s">
        <v>147</v>
      </c>
    </row>
    <row r="262" s="2" customFormat="1" ht="33" customHeight="1">
      <c r="A262" s="39"/>
      <c r="B262" s="40"/>
      <c r="C262" s="213" t="s">
        <v>361</v>
      </c>
      <c r="D262" s="213" t="s">
        <v>152</v>
      </c>
      <c r="E262" s="214" t="s">
        <v>344</v>
      </c>
      <c r="F262" s="215" t="s">
        <v>345</v>
      </c>
      <c r="G262" s="216" t="s">
        <v>172</v>
      </c>
      <c r="H262" s="217">
        <v>56</v>
      </c>
      <c r="I262" s="218"/>
      <c r="J262" s="219">
        <f>ROUND(I262*H262,2)</f>
        <v>0</v>
      </c>
      <c r="K262" s="215" t="s">
        <v>156</v>
      </c>
      <c r="L262" s="45"/>
      <c r="M262" s="220" t="s">
        <v>1</v>
      </c>
      <c r="N262" s="221" t="s">
        <v>45</v>
      </c>
      <c r="O262" s="92"/>
      <c r="P262" s="222">
        <f>O262*H262</f>
        <v>0</v>
      </c>
      <c r="Q262" s="222">
        <v>0.00116</v>
      </c>
      <c r="R262" s="222">
        <f>Q262*H262</f>
        <v>0.064960000000000004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247</v>
      </c>
      <c r="AT262" s="224" t="s">
        <v>152</v>
      </c>
      <c r="AU262" s="224" t="s">
        <v>89</v>
      </c>
      <c r="AY262" s="18" t="s">
        <v>147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89</v>
      </c>
      <c r="BK262" s="225">
        <f>ROUND(I262*H262,2)</f>
        <v>0</v>
      </c>
      <c r="BL262" s="18" t="s">
        <v>247</v>
      </c>
      <c r="BM262" s="224" t="s">
        <v>362</v>
      </c>
    </row>
    <row r="263" s="2" customFormat="1" ht="24.15" customHeight="1">
      <c r="A263" s="39"/>
      <c r="B263" s="40"/>
      <c r="C263" s="263" t="s">
        <v>363</v>
      </c>
      <c r="D263" s="263" t="s">
        <v>260</v>
      </c>
      <c r="E263" s="264" t="s">
        <v>364</v>
      </c>
      <c r="F263" s="265" t="s">
        <v>365</v>
      </c>
      <c r="G263" s="266" t="s">
        <v>172</v>
      </c>
      <c r="H263" s="267">
        <v>30.800000000000001</v>
      </c>
      <c r="I263" s="268"/>
      <c r="J263" s="269">
        <f>ROUND(I263*H263,2)</f>
        <v>0</v>
      </c>
      <c r="K263" s="265" t="s">
        <v>156</v>
      </c>
      <c r="L263" s="270"/>
      <c r="M263" s="271" t="s">
        <v>1</v>
      </c>
      <c r="N263" s="272" t="s">
        <v>45</v>
      </c>
      <c r="O263" s="92"/>
      <c r="P263" s="222">
        <f>O263*H263</f>
        <v>0</v>
      </c>
      <c r="Q263" s="222">
        <v>0.0089999999999999993</v>
      </c>
      <c r="R263" s="222">
        <f>Q263*H263</f>
        <v>0.2772</v>
      </c>
      <c r="S263" s="222">
        <v>0</v>
      </c>
      <c r="T263" s="223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4" t="s">
        <v>263</v>
      </c>
      <c r="AT263" s="224" t="s">
        <v>260</v>
      </c>
      <c r="AU263" s="224" t="s">
        <v>89</v>
      </c>
      <c r="AY263" s="18" t="s">
        <v>147</v>
      </c>
      <c r="BE263" s="225">
        <f>IF(N263="základní",J263,0)</f>
        <v>0</v>
      </c>
      <c r="BF263" s="225">
        <f>IF(N263="snížená",J263,0)</f>
        <v>0</v>
      </c>
      <c r="BG263" s="225">
        <f>IF(N263="zákl. přenesená",J263,0)</f>
        <v>0</v>
      </c>
      <c r="BH263" s="225">
        <f>IF(N263="sníž. přenesená",J263,0)</f>
        <v>0</v>
      </c>
      <c r="BI263" s="225">
        <f>IF(N263="nulová",J263,0)</f>
        <v>0</v>
      </c>
      <c r="BJ263" s="18" t="s">
        <v>89</v>
      </c>
      <c r="BK263" s="225">
        <f>ROUND(I263*H263,2)</f>
        <v>0</v>
      </c>
      <c r="BL263" s="18" t="s">
        <v>247</v>
      </c>
      <c r="BM263" s="224" t="s">
        <v>366</v>
      </c>
    </row>
    <row r="264" s="13" customFormat="1">
      <c r="A264" s="13"/>
      <c r="B264" s="226"/>
      <c r="C264" s="227"/>
      <c r="D264" s="228" t="s">
        <v>159</v>
      </c>
      <c r="E264" s="229" t="s">
        <v>1</v>
      </c>
      <c r="F264" s="230" t="s">
        <v>367</v>
      </c>
      <c r="G264" s="227"/>
      <c r="H264" s="231">
        <v>28</v>
      </c>
      <c r="I264" s="232"/>
      <c r="J264" s="227"/>
      <c r="K264" s="227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159</v>
      </c>
      <c r="AU264" s="237" t="s">
        <v>89</v>
      </c>
      <c r="AV264" s="13" t="s">
        <v>89</v>
      </c>
      <c r="AW264" s="13" t="s">
        <v>35</v>
      </c>
      <c r="AX264" s="13" t="s">
        <v>79</v>
      </c>
      <c r="AY264" s="237" t="s">
        <v>147</v>
      </c>
    </row>
    <row r="265" s="14" customFormat="1">
      <c r="A265" s="14"/>
      <c r="B265" s="238"/>
      <c r="C265" s="239"/>
      <c r="D265" s="228" t="s">
        <v>159</v>
      </c>
      <c r="E265" s="240" t="s">
        <v>86</v>
      </c>
      <c r="F265" s="241" t="s">
        <v>161</v>
      </c>
      <c r="G265" s="239"/>
      <c r="H265" s="242">
        <v>28</v>
      </c>
      <c r="I265" s="243"/>
      <c r="J265" s="239"/>
      <c r="K265" s="239"/>
      <c r="L265" s="244"/>
      <c r="M265" s="245"/>
      <c r="N265" s="246"/>
      <c r="O265" s="246"/>
      <c r="P265" s="246"/>
      <c r="Q265" s="246"/>
      <c r="R265" s="246"/>
      <c r="S265" s="246"/>
      <c r="T265" s="24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8" t="s">
        <v>159</v>
      </c>
      <c r="AU265" s="248" t="s">
        <v>89</v>
      </c>
      <c r="AV265" s="14" t="s">
        <v>148</v>
      </c>
      <c r="AW265" s="14" t="s">
        <v>35</v>
      </c>
      <c r="AX265" s="14" t="s">
        <v>84</v>
      </c>
      <c r="AY265" s="248" t="s">
        <v>147</v>
      </c>
    </row>
    <row r="266" s="13" customFormat="1">
      <c r="A266" s="13"/>
      <c r="B266" s="226"/>
      <c r="C266" s="227"/>
      <c r="D266" s="228" t="s">
        <v>159</v>
      </c>
      <c r="E266" s="227"/>
      <c r="F266" s="230" t="s">
        <v>368</v>
      </c>
      <c r="G266" s="227"/>
      <c r="H266" s="231">
        <v>30.800000000000001</v>
      </c>
      <c r="I266" s="232"/>
      <c r="J266" s="227"/>
      <c r="K266" s="227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159</v>
      </c>
      <c r="AU266" s="237" t="s">
        <v>89</v>
      </c>
      <c r="AV266" s="13" t="s">
        <v>89</v>
      </c>
      <c r="AW266" s="13" t="s">
        <v>4</v>
      </c>
      <c r="AX266" s="13" t="s">
        <v>84</v>
      </c>
      <c r="AY266" s="237" t="s">
        <v>147</v>
      </c>
    </row>
    <row r="267" s="2" customFormat="1" ht="24.15" customHeight="1">
      <c r="A267" s="39"/>
      <c r="B267" s="40"/>
      <c r="C267" s="263" t="s">
        <v>369</v>
      </c>
      <c r="D267" s="263" t="s">
        <v>260</v>
      </c>
      <c r="E267" s="264" t="s">
        <v>370</v>
      </c>
      <c r="F267" s="265" t="s">
        <v>371</v>
      </c>
      <c r="G267" s="266" t="s">
        <v>172</v>
      </c>
      <c r="H267" s="267">
        <v>30.800000000000001</v>
      </c>
      <c r="I267" s="268"/>
      <c r="J267" s="269">
        <f>ROUND(I267*H267,2)</f>
        <v>0</v>
      </c>
      <c r="K267" s="265" t="s">
        <v>156</v>
      </c>
      <c r="L267" s="270"/>
      <c r="M267" s="271" t="s">
        <v>1</v>
      </c>
      <c r="N267" s="272" t="s">
        <v>45</v>
      </c>
      <c r="O267" s="92"/>
      <c r="P267" s="222">
        <f>O267*H267</f>
        <v>0</v>
      </c>
      <c r="Q267" s="222">
        <v>0.014999999999999999</v>
      </c>
      <c r="R267" s="222">
        <f>Q267*H267</f>
        <v>0.46199999999999997</v>
      </c>
      <c r="S267" s="222">
        <v>0</v>
      </c>
      <c r="T267" s="223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24" t="s">
        <v>263</v>
      </c>
      <c r="AT267" s="224" t="s">
        <v>260</v>
      </c>
      <c r="AU267" s="224" t="s">
        <v>89</v>
      </c>
      <c r="AY267" s="18" t="s">
        <v>147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8" t="s">
        <v>89</v>
      </c>
      <c r="BK267" s="225">
        <f>ROUND(I267*H267,2)</f>
        <v>0</v>
      </c>
      <c r="BL267" s="18" t="s">
        <v>247</v>
      </c>
      <c r="BM267" s="224" t="s">
        <v>372</v>
      </c>
    </row>
    <row r="268" s="13" customFormat="1">
      <c r="A268" s="13"/>
      <c r="B268" s="226"/>
      <c r="C268" s="227"/>
      <c r="D268" s="228" t="s">
        <v>159</v>
      </c>
      <c r="E268" s="229" t="s">
        <v>1</v>
      </c>
      <c r="F268" s="230" t="s">
        <v>373</v>
      </c>
      <c r="G268" s="227"/>
      <c r="H268" s="231">
        <v>28</v>
      </c>
      <c r="I268" s="232"/>
      <c r="J268" s="227"/>
      <c r="K268" s="227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159</v>
      </c>
      <c r="AU268" s="237" t="s">
        <v>89</v>
      </c>
      <c r="AV268" s="13" t="s">
        <v>89</v>
      </c>
      <c r="AW268" s="13" t="s">
        <v>35</v>
      </c>
      <c r="AX268" s="13" t="s">
        <v>79</v>
      </c>
      <c r="AY268" s="237" t="s">
        <v>147</v>
      </c>
    </row>
    <row r="269" s="14" customFormat="1">
      <c r="A269" s="14"/>
      <c r="B269" s="238"/>
      <c r="C269" s="239"/>
      <c r="D269" s="228" t="s">
        <v>159</v>
      </c>
      <c r="E269" s="240" t="s">
        <v>1</v>
      </c>
      <c r="F269" s="241" t="s">
        <v>161</v>
      </c>
      <c r="G269" s="239"/>
      <c r="H269" s="242">
        <v>28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8" t="s">
        <v>159</v>
      </c>
      <c r="AU269" s="248" t="s">
        <v>89</v>
      </c>
      <c r="AV269" s="14" t="s">
        <v>148</v>
      </c>
      <c r="AW269" s="14" t="s">
        <v>35</v>
      </c>
      <c r="AX269" s="14" t="s">
        <v>84</v>
      </c>
      <c r="AY269" s="248" t="s">
        <v>147</v>
      </c>
    </row>
    <row r="270" s="13" customFormat="1">
      <c r="A270" s="13"/>
      <c r="B270" s="226"/>
      <c r="C270" s="227"/>
      <c r="D270" s="228" t="s">
        <v>159</v>
      </c>
      <c r="E270" s="227"/>
      <c r="F270" s="230" t="s">
        <v>368</v>
      </c>
      <c r="G270" s="227"/>
      <c r="H270" s="231">
        <v>30.800000000000001</v>
      </c>
      <c r="I270" s="232"/>
      <c r="J270" s="227"/>
      <c r="K270" s="227"/>
      <c r="L270" s="233"/>
      <c r="M270" s="234"/>
      <c r="N270" s="235"/>
      <c r="O270" s="235"/>
      <c r="P270" s="235"/>
      <c r="Q270" s="235"/>
      <c r="R270" s="235"/>
      <c r="S270" s="235"/>
      <c r="T270" s="23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7" t="s">
        <v>159</v>
      </c>
      <c r="AU270" s="237" t="s">
        <v>89</v>
      </c>
      <c r="AV270" s="13" t="s">
        <v>89</v>
      </c>
      <c r="AW270" s="13" t="s">
        <v>4</v>
      </c>
      <c r="AX270" s="13" t="s">
        <v>84</v>
      </c>
      <c r="AY270" s="237" t="s">
        <v>147</v>
      </c>
    </row>
    <row r="271" s="2" customFormat="1" ht="24.15" customHeight="1">
      <c r="A271" s="39"/>
      <c r="B271" s="40"/>
      <c r="C271" s="213" t="s">
        <v>374</v>
      </c>
      <c r="D271" s="213" t="s">
        <v>152</v>
      </c>
      <c r="E271" s="214" t="s">
        <v>375</v>
      </c>
      <c r="F271" s="215" t="s">
        <v>376</v>
      </c>
      <c r="G271" s="216" t="s">
        <v>172</v>
      </c>
      <c r="H271" s="217">
        <v>2.827</v>
      </c>
      <c r="I271" s="218"/>
      <c r="J271" s="219">
        <f>ROUND(I271*H271,2)</f>
        <v>0</v>
      </c>
      <c r="K271" s="215" t="s">
        <v>156</v>
      </c>
      <c r="L271" s="45"/>
      <c r="M271" s="220" t="s">
        <v>1</v>
      </c>
      <c r="N271" s="221" t="s">
        <v>45</v>
      </c>
      <c r="O271" s="92"/>
      <c r="P271" s="222">
        <f>O271*H271</f>
        <v>0</v>
      </c>
      <c r="Q271" s="222">
        <v>0.00019000000000000001</v>
      </c>
      <c r="R271" s="222">
        <f>Q271*H271</f>
        <v>0.00053713000000000003</v>
      </c>
      <c r="S271" s="222">
        <v>0</v>
      </c>
      <c r="T271" s="223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4" t="s">
        <v>247</v>
      </c>
      <c r="AT271" s="224" t="s">
        <v>152</v>
      </c>
      <c r="AU271" s="224" t="s">
        <v>89</v>
      </c>
      <c r="AY271" s="18" t="s">
        <v>147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8" t="s">
        <v>89</v>
      </c>
      <c r="BK271" s="225">
        <f>ROUND(I271*H271,2)</f>
        <v>0</v>
      </c>
      <c r="BL271" s="18" t="s">
        <v>247</v>
      </c>
      <c r="BM271" s="224" t="s">
        <v>377</v>
      </c>
    </row>
    <row r="272" s="2" customFormat="1">
      <c r="A272" s="39"/>
      <c r="B272" s="40"/>
      <c r="C272" s="41"/>
      <c r="D272" s="228" t="s">
        <v>174</v>
      </c>
      <c r="E272" s="41"/>
      <c r="F272" s="249" t="s">
        <v>175</v>
      </c>
      <c r="G272" s="41"/>
      <c r="H272" s="41"/>
      <c r="I272" s="250"/>
      <c r="J272" s="41"/>
      <c r="K272" s="41"/>
      <c r="L272" s="45"/>
      <c r="M272" s="251"/>
      <c r="N272" s="252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174</v>
      </c>
      <c r="AU272" s="18" t="s">
        <v>89</v>
      </c>
    </row>
    <row r="273" s="13" customFormat="1">
      <c r="A273" s="13"/>
      <c r="B273" s="226"/>
      <c r="C273" s="227"/>
      <c r="D273" s="228" t="s">
        <v>159</v>
      </c>
      <c r="E273" s="229" t="s">
        <v>1</v>
      </c>
      <c r="F273" s="230" t="s">
        <v>378</v>
      </c>
      <c r="G273" s="227"/>
      <c r="H273" s="231">
        <v>2.827</v>
      </c>
      <c r="I273" s="232"/>
      <c r="J273" s="227"/>
      <c r="K273" s="227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159</v>
      </c>
      <c r="AU273" s="237" t="s">
        <v>89</v>
      </c>
      <c r="AV273" s="13" t="s">
        <v>89</v>
      </c>
      <c r="AW273" s="13" t="s">
        <v>35</v>
      </c>
      <c r="AX273" s="13" t="s">
        <v>79</v>
      </c>
      <c r="AY273" s="237" t="s">
        <v>147</v>
      </c>
    </row>
    <row r="274" s="14" customFormat="1">
      <c r="A274" s="14"/>
      <c r="B274" s="238"/>
      <c r="C274" s="239"/>
      <c r="D274" s="228" t="s">
        <v>159</v>
      </c>
      <c r="E274" s="240" t="s">
        <v>1</v>
      </c>
      <c r="F274" s="241" t="s">
        <v>161</v>
      </c>
      <c r="G274" s="239"/>
      <c r="H274" s="242">
        <v>2.827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8" t="s">
        <v>159</v>
      </c>
      <c r="AU274" s="248" t="s">
        <v>89</v>
      </c>
      <c r="AV274" s="14" t="s">
        <v>148</v>
      </c>
      <c r="AW274" s="14" t="s">
        <v>35</v>
      </c>
      <c r="AX274" s="14" t="s">
        <v>84</v>
      </c>
      <c r="AY274" s="248" t="s">
        <v>147</v>
      </c>
    </row>
    <row r="275" s="2" customFormat="1" ht="24.15" customHeight="1">
      <c r="A275" s="39"/>
      <c r="B275" s="40"/>
      <c r="C275" s="263" t="s">
        <v>379</v>
      </c>
      <c r="D275" s="263" t="s">
        <v>260</v>
      </c>
      <c r="E275" s="264" t="s">
        <v>380</v>
      </c>
      <c r="F275" s="265" t="s">
        <v>381</v>
      </c>
      <c r="G275" s="266" t="s">
        <v>172</v>
      </c>
      <c r="H275" s="267">
        <v>2.8839999999999999</v>
      </c>
      <c r="I275" s="268"/>
      <c r="J275" s="269">
        <f>ROUND(I275*H275,2)</f>
        <v>0</v>
      </c>
      <c r="K275" s="265" t="s">
        <v>156</v>
      </c>
      <c r="L275" s="270"/>
      <c r="M275" s="271" t="s">
        <v>1</v>
      </c>
      <c r="N275" s="272" t="s">
        <v>45</v>
      </c>
      <c r="O275" s="92"/>
      <c r="P275" s="222">
        <f>O275*H275</f>
        <v>0</v>
      </c>
      <c r="Q275" s="222">
        <v>0.0025999999999999999</v>
      </c>
      <c r="R275" s="222">
        <f>Q275*H275</f>
        <v>0.0074983999999999997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263</v>
      </c>
      <c r="AT275" s="224" t="s">
        <v>260</v>
      </c>
      <c r="AU275" s="224" t="s">
        <v>89</v>
      </c>
      <c r="AY275" s="18" t="s">
        <v>147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89</v>
      </c>
      <c r="BK275" s="225">
        <f>ROUND(I275*H275,2)</f>
        <v>0</v>
      </c>
      <c r="BL275" s="18" t="s">
        <v>247</v>
      </c>
      <c r="BM275" s="224" t="s">
        <v>382</v>
      </c>
    </row>
    <row r="276" s="2" customFormat="1">
      <c r="A276" s="39"/>
      <c r="B276" s="40"/>
      <c r="C276" s="41"/>
      <c r="D276" s="228" t="s">
        <v>174</v>
      </c>
      <c r="E276" s="41"/>
      <c r="F276" s="249" t="s">
        <v>383</v>
      </c>
      <c r="G276" s="41"/>
      <c r="H276" s="41"/>
      <c r="I276" s="250"/>
      <c r="J276" s="41"/>
      <c r="K276" s="41"/>
      <c r="L276" s="45"/>
      <c r="M276" s="251"/>
      <c r="N276" s="252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174</v>
      </c>
      <c r="AU276" s="18" t="s">
        <v>89</v>
      </c>
    </row>
    <row r="277" s="13" customFormat="1">
      <c r="A277" s="13"/>
      <c r="B277" s="226"/>
      <c r="C277" s="227"/>
      <c r="D277" s="228" t="s">
        <v>159</v>
      </c>
      <c r="E277" s="227"/>
      <c r="F277" s="230" t="s">
        <v>384</v>
      </c>
      <c r="G277" s="227"/>
      <c r="H277" s="231">
        <v>2.8839999999999999</v>
      </c>
      <c r="I277" s="232"/>
      <c r="J277" s="227"/>
      <c r="K277" s="227"/>
      <c r="L277" s="233"/>
      <c r="M277" s="234"/>
      <c r="N277" s="235"/>
      <c r="O277" s="235"/>
      <c r="P277" s="235"/>
      <c r="Q277" s="235"/>
      <c r="R277" s="235"/>
      <c r="S277" s="235"/>
      <c r="T277" s="23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7" t="s">
        <v>159</v>
      </c>
      <c r="AU277" s="237" t="s">
        <v>89</v>
      </c>
      <c r="AV277" s="13" t="s">
        <v>89</v>
      </c>
      <c r="AW277" s="13" t="s">
        <v>4</v>
      </c>
      <c r="AX277" s="13" t="s">
        <v>84</v>
      </c>
      <c r="AY277" s="237" t="s">
        <v>147</v>
      </c>
    </row>
    <row r="278" s="2" customFormat="1" ht="24.15" customHeight="1">
      <c r="A278" s="39"/>
      <c r="B278" s="40"/>
      <c r="C278" s="213" t="s">
        <v>385</v>
      </c>
      <c r="D278" s="213" t="s">
        <v>152</v>
      </c>
      <c r="E278" s="214" t="s">
        <v>386</v>
      </c>
      <c r="F278" s="215" t="s">
        <v>387</v>
      </c>
      <c r="G278" s="216" t="s">
        <v>333</v>
      </c>
      <c r="H278" s="284"/>
      <c r="I278" s="218"/>
      <c r="J278" s="219">
        <f>ROUND(I278*H278,2)</f>
        <v>0</v>
      </c>
      <c r="K278" s="215" t="s">
        <v>156</v>
      </c>
      <c r="L278" s="45"/>
      <c r="M278" s="220" t="s">
        <v>1</v>
      </c>
      <c r="N278" s="221" t="s">
        <v>45</v>
      </c>
      <c r="O278" s="92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247</v>
      </c>
      <c r="AT278" s="224" t="s">
        <v>152</v>
      </c>
      <c r="AU278" s="224" t="s">
        <v>89</v>
      </c>
      <c r="AY278" s="18" t="s">
        <v>147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89</v>
      </c>
      <c r="BK278" s="225">
        <f>ROUND(I278*H278,2)</f>
        <v>0</v>
      </c>
      <c r="BL278" s="18" t="s">
        <v>247</v>
      </c>
      <c r="BM278" s="224" t="s">
        <v>388</v>
      </c>
    </row>
    <row r="279" s="12" customFormat="1" ht="22.8" customHeight="1">
      <c r="A279" s="12"/>
      <c r="B279" s="197"/>
      <c r="C279" s="198"/>
      <c r="D279" s="199" t="s">
        <v>78</v>
      </c>
      <c r="E279" s="211" t="s">
        <v>389</v>
      </c>
      <c r="F279" s="211" t="s">
        <v>390</v>
      </c>
      <c r="G279" s="198"/>
      <c r="H279" s="198"/>
      <c r="I279" s="201"/>
      <c r="J279" s="212">
        <f>BK279</f>
        <v>0</v>
      </c>
      <c r="K279" s="198"/>
      <c r="L279" s="203"/>
      <c r="M279" s="204"/>
      <c r="N279" s="205"/>
      <c r="O279" s="205"/>
      <c r="P279" s="206">
        <f>SUM(P280:P291)</f>
        <v>0</v>
      </c>
      <c r="Q279" s="205"/>
      <c r="R279" s="206">
        <f>SUM(R280:R291)</f>
        <v>0.031049999999999998</v>
      </c>
      <c r="S279" s="205"/>
      <c r="T279" s="207">
        <f>SUM(T280:T291)</f>
        <v>0.16799999999999998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8" t="s">
        <v>89</v>
      </c>
      <c r="AT279" s="209" t="s">
        <v>78</v>
      </c>
      <c r="AU279" s="209" t="s">
        <v>84</v>
      </c>
      <c r="AY279" s="208" t="s">
        <v>147</v>
      </c>
      <c r="BK279" s="210">
        <f>SUM(BK280:BK291)</f>
        <v>0</v>
      </c>
    </row>
    <row r="280" s="2" customFormat="1" ht="16.5" customHeight="1">
      <c r="A280" s="39"/>
      <c r="B280" s="40"/>
      <c r="C280" s="213" t="s">
        <v>150</v>
      </c>
      <c r="D280" s="213" t="s">
        <v>152</v>
      </c>
      <c r="E280" s="214" t="s">
        <v>391</v>
      </c>
      <c r="F280" s="215" t="s">
        <v>392</v>
      </c>
      <c r="G280" s="216" t="s">
        <v>279</v>
      </c>
      <c r="H280" s="217">
        <v>18</v>
      </c>
      <c r="I280" s="218"/>
      <c r="J280" s="219">
        <f>ROUND(I280*H280,2)</f>
        <v>0</v>
      </c>
      <c r="K280" s="215" t="s">
        <v>156</v>
      </c>
      <c r="L280" s="45"/>
      <c r="M280" s="220" t="s">
        <v>1</v>
      </c>
      <c r="N280" s="221" t="s">
        <v>45</v>
      </c>
      <c r="O280" s="92"/>
      <c r="P280" s="222">
        <f>O280*H280</f>
        <v>0</v>
      </c>
      <c r="Q280" s="222">
        <v>0</v>
      </c>
      <c r="R280" s="222">
        <f>Q280*H280</f>
        <v>0</v>
      </c>
      <c r="S280" s="222">
        <v>0.00263</v>
      </c>
      <c r="T280" s="223">
        <f>S280*H280</f>
        <v>0.04734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247</v>
      </c>
      <c r="AT280" s="224" t="s">
        <v>152</v>
      </c>
      <c r="AU280" s="224" t="s">
        <v>89</v>
      </c>
      <c r="AY280" s="18" t="s">
        <v>147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89</v>
      </c>
      <c r="BK280" s="225">
        <f>ROUND(I280*H280,2)</f>
        <v>0</v>
      </c>
      <c r="BL280" s="18" t="s">
        <v>247</v>
      </c>
      <c r="BM280" s="224" t="s">
        <v>393</v>
      </c>
    </row>
    <row r="281" s="13" customFormat="1">
      <c r="A281" s="13"/>
      <c r="B281" s="226"/>
      <c r="C281" s="227"/>
      <c r="D281" s="228" t="s">
        <v>159</v>
      </c>
      <c r="E281" s="229" t="s">
        <v>1</v>
      </c>
      <c r="F281" s="230" t="s">
        <v>394</v>
      </c>
      <c r="G281" s="227"/>
      <c r="H281" s="231">
        <v>18</v>
      </c>
      <c r="I281" s="232"/>
      <c r="J281" s="227"/>
      <c r="K281" s="227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159</v>
      </c>
      <c r="AU281" s="237" t="s">
        <v>89</v>
      </c>
      <c r="AV281" s="13" t="s">
        <v>89</v>
      </c>
      <c r="AW281" s="13" t="s">
        <v>35</v>
      </c>
      <c r="AX281" s="13" t="s">
        <v>79</v>
      </c>
      <c r="AY281" s="237" t="s">
        <v>147</v>
      </c>
    </row>
    <row r="282" s="14" customFormat="1">
      <c r="A282" s="14"/>
      <c r="B282" s="238"/>
      <c r="C282" s="239"/>
      <c r="D282" s="228" t="s">
        <v>159</v>
      </c>
      <c r="E282" s="240" t="s">
        <v>1</v>
      </c>
      <c r="F282" s="241" t="s">
        <v>161</v>
      </c>
      <c r="G282" s="239"/>
      <c r="H282" s="242">
        <v>18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159</v>
      </c>
      <c r="AU282" s="248" t="s">
        <v>89</v>
      </c>
      <c r="AV282" s="14" t="s">
        <v>148</v>
      </c>
      <c r="AW282" s="14" t="s">
        <v>35</v>
      </c>
      <c r="AX282" s="14" t="s">
        <v>84</v>
      </c>
      <c r="AY282" s="248" t="s">
        <v>147</v>
      </c>
    </row>
    <row r="283" s="2" customFormat="1" ht="16.5" customHeight="1">
      <c r="A283" s="39"/>
      <c r="B283" s="40"/>
      <c r="C283" s="213" t="s">
        <v>395</v>
      </c>
      <c r="D283" s="213" t="s">
        <v>152</v>
      </c>
      <c r="E283" s="214" t="s">
        <v>396</v>
      </c>
      <c r="F283" s="215" t="s">
        <v>397</v>
      </c>
      <c r="G283" s="216" t="s">
        <v>279</v>
      </c>
      <c r="H283" s="217">
        <v>9</v>
      </c>
      <c r="I283" s="218"/>
      <c r="J283" s="219">
        <f>ROUND(I283*H283,2)</f>
        <v>0</v>
      </c>
      <c r="K283" s="215" t="s">
        <v>156</v>
      </c>
      <c r="L283" s="45"/>
      <c r="M283" s="220" t="s">
        <v>1</v>
      </c>
      <c r="N283" s="221" t="s">
        <v>45</v>
      </c>
      <c r="O283" s="92"/>
      <c r="P283" s="222">
        <f>O283*H283</f>
        <v>0</v>
      </c>
      <c r="Q283" s="222">
        <v>0.00125</v>
      </c>
      <c r="R283" s="222">
        <f>Q283*H283</f>
        <v>0.01125</v>
      </c>
      <c r="S283" s="222">
        <v>0</v>
      </c>
      <c r="T283" s="223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247</v>
      </c>
      <c r="AT283" s="224" t="s">
        <v>152</v>
      </c>
      <c r="AU283" s="224" t="s">
        <v>89</v>
      </c>
      <c r="AY283" s="18" t="s">
        <v>147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89</v>
      </c>
      <c r="BK283" s="225">
        <f>ROUND(I283*H283,2)</f>
        <v>0</v>
      </c>
      <c r="BL283" s="18" t="s">
        <v>247</v>
      </c>
      <c r="BM283" s="224" t="s">
        <v>398</v>
      </c>
    </row>
    <row r="284" s="13" customFormat="1">
      <c r="A284" s="13"/>
      <c r="B284" s="226"/>
      <c r="C284" s="227"/>
      <c r="D284" s="228" t="s">
        <v>159</v>
      </c>
      <c r="E284" s="229" t="s">
        <v>1</v>
      </c>
      <c r="F284" s="230" t="s">
        <v>399</v>
      </c>
      <c r="G284" s="227"/>
      <c r="H284" s="231">
        <v>9</v>
      </c>
      <c r="I284" s="232"/>
      <c r="J284" s="227"/>
      <c r="K284" s="227"/>
      <c r="L284" s="233"/>
      <c r="M284" s="234"/>
      <c r="N284" s="235"/>
      <c r="O284" s="235"/>
      <c r="P284" s="235"/>
      <c r="Q284" s="235"/>
      <c r="R284" s="235"/>
      <c r="S284" s="235"/>
      <c r="T284" s="23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7" t="s">
        <v>159</v>
      </c>
      <c r="AU284" s="237" t="s">
        <v>89</v>
      </c>
      <c r="AV284" s="13" t="s">
        <v>89</v>
      </c>
      <c r="AW284" s="13" t="s">
        <v>35</v>
      </c>
      <c r="AX284" s="13" t="s">
        <v>84</v>
      </c>
      <c r="AY284" s="237" t="s">
        <v>147</v>
      </c>
    </row>
    <row r="285" s="2" customFormat="1" ht="16.5" customHeight="1">
      <c r="A285" s="39"/>
      <c r="B285" s="40"/>
      <c r="C285" s="213" t="s">
        <v>400</v>
      </c>
      <c r="D285" s="213" t="s">
        <v>152</v>
      </c>
      <c r="E285" s="214" t="s">
        <v>401</v>
      </c>
      <c r="F285" s="215" t="s">
        <v>402</v>
      </c>
      <c r="G285" s="216" t="s">
        <v>155</v>
      </c>
      <c r="H285" s="217">
        <v>6</v>
      </c>
      <c r="I285" s="218"/>
      <c r="J285" s="219">
        <f>ROUND(I285*H285,2)</f>
        <v>0</v>
      </c>
      <c r="K285" s="215" t="s">
        <v>156</v>
      </c>
      <c r="L285" s="45"/>
      <c r="M285" s="220" t="s">
        <v>1</v>
      </c>
      <c r="N285" s="221" t="s">
        <v>45</v>
      </c>
      <c r="O285" s="92"/>
      <c r="P285" s="222">
        <f>O285*H285</f>
        <v>0</v>
      </c>
      <c r="Q285" s="222">
        <v>0</v>
      </c>
      <c r="R285" s="222">
        <f>Q285*H285</f>
        <v>0</v>
      </c>
      <c r="S285" s="222">
        <v>0.020109999999999999</v>
      </c>
      <c r="T285" s="223">
        <f>S285*H285</f>
        <v>0.12065999999999999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247</v>
      </c>
      <c r="AT285" s="224" t="s">
        <v>152</v>
      </c>
      <c r="AU285" s="224" t="s">
        <v>89</v>
      </c>
      <c r="AY285" s="18" t="s">
        <v>147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89</v>
      </c>
      <c r="BK285" s="225">
        <f>ROUND(I285*H285,2)</f>
        <v>0</v>
      </c>
      <c r="BL285" s="18" t="s">
        <v>247</v>
      </c>
      <c r="BM285" s="224" t="s">
        <v>403</v>
      </c>
    </row>
    <row r="286" s="2" customFormat="1" ht="24.15" customHeight="1">
      <c r="A286" s="39"/>
      <c r="B286" s="40"/>
      <c r="C286" s="213" t="s">
        <v>404</v>
      </c>
      <c r="D286" s="213" t="s">
        <v>152</v>
      </c>
      <c r="E286" s="214" t="s">
        <v>405</v>
      </c>
      <c r="F286" s="215" t="s">
        <v>406</v>
      </c>
      <c r="G286" s="216" t="s">
        <v>155</v>
      </c>
      <c r="H286" s="217">
        <v>6</v>
      </c>
      <c r="I286" s="218"/>
      <c r="J286" s="219">
        <f>ROUND(I286*H286,2)</f>
        <v>0</v>
      </c>
      <c r="K286" s="215" t="s">
        <v>1</v>
      </c>
      <c r="L286" s="45"/>
      <c r="M286" s="220" t="s">
        <v>1</v>
      </c>
      <c r="N286" s="221" t="s">
        <v>45</v>
      </c>
      <c r="O286" s="92"/>
      <c r="P286" s="222">
        <f>O286*H286</f>
        <v>0</v>
      </c>
      <c r="Q286" s="222">
        <v>0.0024299999999999999</v>
      </c>
      <c r="R286" s="222">
        <f>Q286*H286</f>
        <v>0.014579999999999999</v>
      </c>
      <c r="S286" s="222">
        <v>0</v>
      </c>
      <c r="T286" s="223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24" t="s">
        <v>247</v>
      </c>
      <c r="AT286" s="224" t="s">
        <v>152</v>
      </c>
      <c r="AU286" s="224" t="s">
        <v>89</v>
      </c>
      <c r="AY286" s="18" t="s">
        <v>147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8" t="s">
        <v>89</v>
      </c>
      <c r="BK286" s="225">
        <f>ROUND(I286*H286,2)</f>
        <v>0</v>
      </c>
      <c r="BL286" s="18" t="s">
        <v>247</v>
      </c>
      <c r="BM286" s="224" t="s">
        <v>407</v>
      </c>
    </row>
    <row r="287" s="13" customFormat="1">
      <c r="A287" s="13"/>
      <c r="B287" s="226"/>
      <c r="C287" s="227"/>
      <c r="D287" s="228" t="s">
        <v>159</v>
      </c>
      <c r="E287" s="229" t="s">
        <v>1</v>
      </c>
      <c r="F287" s="230" t="s">
        <v>408</v>
      </c>
      <c r="G287" s="227"/>
      <c r="H287" s="231">
        <v>6</v>
      </c>
      <c r="I287" s="232"/>
      <c r="J287" s="227"/>
      <c r="K287" s="227"/>
      <c r="L287" s="233"/>
      <c r="M287" s="234"/>
      <c r="N287" s="235"/>
      <c r="O287" s="235"/>
      <c r="P287" s="235"/>
      <c r="Q287" s="235"/>
      <c r="R287" s="235"/>
      <c r="S287" s="235"/>
      <c r="T287" s="23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7" t="s">
        <v>159</v>
      </c>
      <c r="AU287" s="237" t="s">
        <v>89</v>
      </c>
      <c r="AV287" s="13" t="s">
        <v>89</v>
      </c>
      <c r="AW287" s="13" t="s">
        <v>35</v>
      </c>
      <c r="AX287" s="13" t="s">
        <v>84</v>
      </c>
      <c r="AY287" s="237" t="s">
        <v>147</v>
      </c>
    </row>
    <row r="288" s="2" customFormat="1" ht="16.5" customHeight="1">
      <c r="A288" s="39"/>
      <c r="B288" s="40"/>
      <c r="C288" s="213" t="s">
        <v>409</v>
      </c>
      <c r="D288" s="213" t="s">
        <v>152</v>
      </c>
      <c r="E288" s="214" t="s">
        <v>410</v>
      </c>
      <c r="F288" s="215" t="s">
        <v>411</v>
      </c>
      <c r="G288" s="216" t="s">
        <v>155</v>
      </c>
      <c r="H288" s="217">
        <v>18</v>
      </c>
      <c r="I288" s="218"/>
      <c r="J288" s="219">
        <f>ROUND(I288*H288,2)</f>
        <v>0</v>
      </c>
      <c r="K288" s="215" t="s">
        <v>1</v>
      </c>
      <c r="L288" s="45"/>
      <c r="M288" s="220" t="s">
        <v>1</v>
      </c>
      <c r="N288" s="221" t="s">
        <v>45</v>
      </c>
      <c r="O288" s="92"/>
      <c r="P288" s="222">
        <f>O288*H288</f>
        <v>0</v>
      </c>
      <c r="Q288" s="222">
        <v>0.00029</v>
      </c>
      <c r="R288" s="222">
        <f>Q288*H288</f>
        <v>0.0052199999999999998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247</v>
      </c>
      <c r="AT288" s="224" t="s">
        <v>152</v>
      </c>
      <c r="AU288" s="224" t="s">
        <v>89</v>
      </c>
      <c r="AY288" s="18" t="s">
        <v>147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89</v>
      </c>
      <c r="BK288" s="225">
        <f>ROUND(I288*H288,2)</f>
        <v>0</v>
      </c>
      <c r="BL288" s="18" t="s">
        <v>247</v>
      </c>
      <c r="BM288" s="224" t="s">
        <v>412</v>
      </c>
    </row>
    <row r="289" s="13" customFormat="1">
      <c r="A289" s="13"/>
      <c r="B289" s="226"/>
      <c r="C289" s="227"/>
      <c r="D289" s="228" t="s">
        <v>159</v>
      </c>
      <c r="E289" s="229" t="s">
        <v>1</v>
      </c>
      <c r="F289" s="230" t="s">
        <v>413</v>
      </c>
      <c r="G289" s="227"/>
      <c r="H289" s="231">
        <v>18</v>
      </c>
      <c r="I289" s="232"/>
      <c r="J289" s="227"/>
      <c r="K289" s="227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159</v>
      </c>
      <c r="AU289" s="237" t="s">
        <v>89</v>
      </c>
      <c r="AV289" s="13" t="s">
        <v>89</v>
      </c>
      <c r="AW289" s="13" t="s">
        <v>35</v>
      </c>
      <c r="AX289" s="13" t="s">
        <v>79</v>
      </c>
      <c r="AY289" s="237" t="s">
        <v>147</v>
      </c>
    </row>
    <row r="290" s="14" customFormat="1">
      <c r="A290" s="14"/>
      <c r="B290" s="238"/>
      <c r="C290" s="239"/>
      <c r="D290" s="228" t="s">
        <v>159</v>
      </c>
      <c r="E290" s="240" t="s">
        <v>1</v>
      </c>
      <c r="F290" s="241" t="s">
        <v>161</v>
      </c>
      <c r="G290" s="239"/>
      <c r="H290" s="242">
        <v>18</v>
      </c>
      <c r="I290" s="243"/>
      <c r="J290" s="239"/>
      <c r="K290" s="239"/>
      <c r="L290" s="244"/>
      <c r="M290" s="245"/>
      <c r="N290" s="246"/>
      <c r="O290" s="246"/>
      <c r="P290" s="246"/>
      <c r="Q290" s="246"/>
      <c r="R290" s="246"/>
      <c r="S290" s="246"/>
      <c r="T290" s="24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8" t="s">
        <v>159</v>
      </c>
      <c r="AU290" s="248" t="s">
        <v>89</v>
      </c>
      <c r="AV290" s="14" t="s">
        <v>148</v>
      </c>
      <c r="AW290" s="14" t="s">
        <v>35</v>
      </c>
      <c r="AX290" s="14" t="s">
        <v>84</v>
      </c>
      <c r="AY290" s="248" t="s">
        <v>147</v>
      </c>
    </row>
    <row r="291" s="2" customFormat="1" ht="24.15" customHeight="1">
      <c r="A291" s="39"/>
      <c r="B291" s="40"/>
      <c r="C291" s="213" t="s">
        <v>414</v>
      </c>
      <c r="D291" s="213" t="s">
        <v>152</v>
      </c>
      <c r="E291" s="214" t="s">
        <v>415</v>
      </c>
      <c r="F291" s="215" t="s">
        <v>416</v>
      </c>
      <c r="G291" s="216" t="s">
        <v>333</v>
      </c>
      <c r="H291" s="284"/>
      <c r="I291" s="218"/>
      <c r="J291" s="219">
        <f>ROUND(I291*H291,2)</f>
        <v>0</v>
      </c>
      <c r="K291" s="215" t="s">
        <v>156</v>
      </c>
      <c r="L291" s="45"/>
      <c r="M291" s="220" t="s">
        <v>1</v>
      </c>
      <c r="N291" s="221" t="s">
        <v>45</v>
      </c>
      <c r="O291" s="92"/>
      <c r="P291" s="222">
        <f>O291*H291</f>
        <v>0</v>
      </c>
      <c r="Q291" s="222">
        <v>0</v>
      </c>
      <c r="R291" s="222">
        <f>Q291*H291</f>
        <v>0</v>
      </c>
      <c r="S291" s="222">
        <v>0</v>
      </c>
      <c r="T291" s="223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4" t="s">
        <v>247</v>
      </c>
      <c r="AT291" s="224" t="s">
        <v>152</v>
      </c>
      <c r="AU291" s="224" t="s">
        <v>89</v>
      </c>
      <c r="AY291" s="18" t="s">
        <v>147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8" t="s">
        <v>89</v>
      </c>
      <c r="BK291" s="225">
        <f>ROUND(I291*H291,2)</f>
        <v>0</v>
      </c>
      <c r="BL291" s="18" t="s">
        <v>247</v>
      </c>
      <c r="BM291" s="224" t="s">
        <v>417</v>
      </c>
    </row>
    <row r="292" s="12" customFormat="1" ht="22.8" customHeight="1">
      <c r="A292" s="12"/>
      <c r="B292" s="197"/>
      <c r="C292" s="198"/>
      <c r="D292" s="199" t="s">
        <v>78</v>
      </c>
      <c r="E292" s="211" t="s">
        <v>418</v>
      </c>
      <c r="F292" s="211" t="s">
        <v>419</v>
      </c>
      <c r="G292" s="198"/>
      <c r="H292" s="198"/>
      <c r="I292" s="201"/>
      <c r="J292" s="212">
        <f>BK292</f>
        <v>0</v>
      </c>
      <c r="K292" s="198"/>
      <c r="L292" s="203"/>
      <c r="M292" s="204"/>
      <c r="N292" s="205"/>
      <c r="O292" s="205"/>
      <c r="P292" s="206">
        <f>SUM(P293:P296)</f>
        <v>0</v>
      </c>
      <c r="Q292" s="205"/>
      <c r="R292" s="206">
        <f>SUM(R293:R296)</f>
        <v>0</v>
      </c>
      <c r="S292" s="205"/>
      <c r="T292" s="207">
        <f>SUM(T293:T296)</f>
        <v>0.016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8" t="s">
        <v>89</v>
      </c>
      <c r="AT292" s="209" t="s">
        <v>78</v>
      </c>
      <c r="AU292" s="209" t="s">
        <v>84</v>
      </c>
      <c r="AY292" s="208" t="s">
        <v>147</v>
      </c>
      <c r="BK292" s="210">
        <f>SUM(BK293:BK296)</f>
        <v>0</v>
      </c>
    </row>
    <row r="293" s="2" customFormat="1" ht="24.15" customHeight="1">
      <c r="A293" s="39"/>
      <c r="B293" s="40"/>
      <c r="C293" s="213" t="s">
        <v>420</v>
      </c>
      <c r="D293" s="213" t="s">
        <v>152</v>
      </c>
      <c r="E293" s="214" t="s">
        <v>421</v>
      </c>
      <c r="F293" s="215" t="s">
        <v>422</v>
      </c>
      <c r="G293" s="216" t="s">
        <v>155</v>
      </c>
      <c r="H293" s="217">
        <v>1</v>
      </c>
      <c r="I293" s="218"/>
      <c r="J293" s="219">
        <f>ROUND(I293*H293,2)</f>
        <v>0</v>
      </c>
      <c r="K293" s="215" t="s">
        <v>156</v>
      </c>
      <c r="L293" s="45"/>
      <c r="M293" s="220" t="s">
        <v>1</v>
      </c>
      <c r="N293" s="221" t="s">
        <v>45</v>
      </c>
      <c r="O293" s="92"/>
      <c r="P293" s="222">
        <f>O293*H293</f>
        <v>0</v>
      </c>
      <c r="Q293" s="222">
        <v>0</v>
      </c>
      <c r="R293" s="222">
        <f>Q293*H293</f>
        <v>0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247</v>
      </c>
      <c r="AT293" s="224" t="s">
        <v>152</v>
      </c>
      <c r="AU293" s="224" t="s">
        <v>89</v>
      </c>
      <c r="AY293" s="18" t="s">
        <v>147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89</v>
      </c>
      <c r="BK293" s="225">
        <f>ROUND(I293*H293,2)</f>
        <v>0</v>
      </c>
      <c r="BL293" s="18" t="s">
        <v>247</v>
      </c>
      <c r="BM293" s="224" t="s">
        <v>423</v>
      </c>
    </row>
    <row r="294" s="2" customFormat="1" ht="16.5" customHeight="1">
      <c r="A294" s="39"/>
      <c r="B294" s="40"/>
      <c r="C294" s="213" t="s">
        <v>424</v>
      </c>
      <c r="D294" s="213" t="s">
        <v>152</v>
      </c>
      <c r="E294" s="214" t="s">
        <v>425</v>
      </c>
      <c r="F294" s="215" t="s">
        <v>426</v>
      </c>
      <c r="G294" s="216" t="s">
        <v>155</v>
      </c>
      <c r="H294" s="217">
        <v>1</v>
      </c>
      <c r="I294" s="218"/>
      <c r="J294" s="219">
        <f>ROUND(I294*H294,2)</f>
        <v>0</v>
      </c>
      <c r="K294" s="215" t="s">
        <v>156</v>
      </c>
      <c r="L294" s="45"/>
      <c r="M294" s="220" t="s">
        <v>1</v>
      </c>
      <c r="N294" s="221" t="s">
        <v>45</v>
      </c>
      <c r="O294" s="92"/>
      <c r="P294" s="222">
        <f>O294*H294</f>
        <v>0</v>
      </c>
      <c r="Q294" s="222">
        <v>0</v>
      </c>
      <c r="R294" s="222">
        <f>Q294*H294</f>
        <v>0</v>
      </c>
      <c r="S294" s="222">
        <v>0.016</v>
      </c>
      <c r="T294" s="223">
        <f>S294*H294</f>
        <v>0.016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4" t="s">
        <v>247</v>
      </c>
      <c r="AT294" s="224" t="s">
        <v>152</v>
      </c>
      <c r="AU294" s="224" t="s">
        <v>89</v>
      </c>
      <c r="AY294" s="18" t="s">
        <v>147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8" t="s">
        <v>89</v>
      </c>
      <c r="BK294" s="225">
        <f>ROUND(I294*H294,2)</f>
        <v>0</v>
      </c>
      <c r="BL294" s="18" t="s">
        <v>247</v>
      </c>
      <c r="BM294" s="224" t="s">
        <v>427</v>
      </c>
    </row>
    <row r="295" s="2" customFormat="1" ht="24.15" customHeight="1">
      <c r="A295" s="39"/>
      <c r="B295" s="40"/>
      <c r="C295" s="213" t="s">
        <v>428</v>
      </c>
      <c r="D295" s="213" t="s">
        <v>152</v>
      </c>
      <c r="E295" s="214" t="s">
        <v>429</v>
      </c>
      <c r="F295" s="215" t="s">
        <v>430</v>
      </c>
      <c r="G295" s="216" t="s">
        <v>155</v>
      </c>
      <c r="H295" s="217">
        <v>1</v>
      </c>
      <c r="I295" s="218"/>
      <c r="J295" s="219">
        <f>ROUND(I295*H295,2)</f>
        <v>0</v>
      </c>
      <c r="K295" s="215" t="s">
        <v>1</v>
      </c>
      <c r="L295" s="45"/>
      <c r="M295" s="220" t="s">
        <v>1</v>
      </c>
      <c r="N295" s="221" t="s">
        <v>45</v>
      </c>
      <c r="O295" s="92"/>
      <c r="P295" s="222">
        <f>O295*H295</f>
        <v>0</v>
      </c>
      <c r="Q295" s="222">
        <v>0</v>
      </c>
      <c r="R295" s="222">
        <f>Q295*H295</f>
        <v>0</v>
      </c>
      <c r="S295" s="222">
        <v>0</v>
      </c>
      <c r="T295" s="223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24" t="s">
        <v>247</v>
      </c>
      <c r="AT295" s="224" t="s">
        <v>152</v>
      </c>
      <c r="AU295" s="224" t="s">
        <v>89</v>
      </c>
      <c r="AY295" s="18" t="s">
        <v>147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8" t="s">
        <v>89</v>
      </c>
      <c r="BK295" s="225">
        <f>ROUND(I295*H295,2)</f>
        <v>0</v>
      </c>
      <c r="BL295" s="18" t="s">
        <v>247</v>
      </c>
      <c r="BM295" s="224" t="s">
        <v>431</v>
      </c>
    </row>
    <row r="296" s="2" customFormat="1" ht="24.15" customHeight="1">
      <c r="A296" s="39"/>
      <c r="B296" s="40"/>
      <c r="C296" s="213" t="s">
        <v>432</v>
      </c>
      <c r="D296" s="213" t="s">
        <v>152</v>
      </c>
      <c r="E296" s="214" t="s">
        <v>433</v>
      </c>
      <c r="F296" s="215" t="s">
        <v>434</v>
      </c>
      <c r="G296" s="216" t="s">
        <v>333</v>
      </c>
      <c r="H296" s="284"/>
      <c r="I296" s="218"/>
      <c r="J296" s="219">
        <f>ROUND(I296*H296,2)</f>
        <v>0</v>
      </c>
      <c r="K296" s="215" t="s">
        <v>156</v>
      </c>
      <c r="L296" s="45"/>
      <c r="M296" s="220" t="s">
        <v>1</v>
      </c>
      <c r="N296" s="221" t="s">
        <v>45</v>
      </c>
      <c r="O296" s="92"/>
      <c r="P296" s="222">
        <f>O296*H296</f>
        <v>0</v>
      </c>
      <c r="Q296" s="222">
        <v>0</v>
      </c>
      <c r="R296" s="222">
        <f>Q296*H296</f>
        <v>0</v>
      </c>
      <c r="S296" s="222">
        <v>0</v>
      </c>
      <c r="T296" s="223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4" t="s">
        <v>247</v>
      </c>
      <c r="AT296" s="224" t="s">
        <v>152</v>
      </c>
      <c r="AU296" s="224" t="s">
        <v>89</v>
      </c>
      <c r="AY296" s="18" t="s">
        <v>147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8" t="s">
        <v>89</v>
      </c>
      <c r="BK296" s="225">
        <f>ROUND(I296*H296,2)</f>
        <v>0</v>
      </c>
      <c r="BL296" s="18" t="s">
        <v>247</v>
      </c>
      <c r="BM296" s="224" t="s">
        <v>435</v>
      </c>
    </row>
    <row r="297" s="12" customFormat="1" ht="22.8" customHeight="1">
      <c r="A297" s="12"/>
      <c r="B297" s="197"/>
      <c r="C297" s="198"/>
      <c r="D297" s="199" t="s">
        <v>78</v>
      </c>
      <c r="E297" s="211" t="s">
        <v>436</v>
      </c>
      <c r="F297" s="211" t="s">
        <v>437</v>
      </c>
      <c r="G297" s="198"/>
      <c r="H297" s="198"/>
      <c r="I297" s="201"/>
      <c r="J297" s="212">
        <f>BK297</f>
        <v>0</v>
      </c>
      <c r="K297" s="198"/>
      <c r="L297" s="203"/>
      <c r="M297" s="204"/>
      <c r="N297" s="205"/>
      <c r="O297" s="205"/>
      <c r="P297" s="206">
        <f>SUM(P298:P304)</f>
        <v>0</v>
      </c>
      <c r="Q297" s="205"/>
      <c r="R297" s="206">
        <f>SUM(R298:R304)</f>
        <v>1.0572606</v>
      </c>
      <c r="S297" s="205"/>
      <c r="T297" s="207">
        <f>SUM(T298:T304)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8" t="s">
        <v>89</v>
      </c>
      <c r="AT297" s="209" t="s">
        <v>78</v>
      </c>
      <c r="AU297" s="209" t="s">
        <v>84</v>
      </c>
      <c r="AY297" s="208" t="s">
        <v>147</v>
      </c>
      <c r="BK297" s="210">
        <f>SUM(BK298:BK304)</f>
        <v>0</v>
      </c>
    </row>
    <row r="298" s="2" customFormat="1" ht="33" customHeight="1">
      <c r="A298" s="39"/>
      <c r="B298" s="40"/>
      <c r="C298" s="213" t="s">
        <v>438</v>
      </c>
      <c r="D298" s="213" t="s">
        <v>152</v>
      </c>
      <c r="E298" s="214" t="s">
        <v>439</v>
      </c>
      <c r="F298" s="215" t="s">
        <v>440</v>
      </c>
      <c r="G298" s="216" t="s">
        <v>172</v>
      </c>
      <c r="H298" s="217">
        <v>75.734999999999999</v>
      </c>
      <c r="I298" s="218"/>
      <c r="J298" s="219">
        <f>ROUND(I298*H298,2)</f>
        <v>0</v>
      </c>
      <c r="K298" s="215" t="s">
        <v>1</v>
      </c>
      <c r="L298" s="45"/>
      <c r="M298" s="220" t="s">
        <v>1</v>
      </c>
      <c r="N298" s="221" t="s">
        <v>45</v>
      </c>
      <c r="O298" s="92"/>
      <c r="P298" s="222">
        <f>O298*H298</f>
        <v>0</v>
      </c>
      <c r="Q298" s="222">
        <v>0.01396</v>
      </c>
      <c r="R298" s="222">
        <f>Q298*H298</f>
        <v>1.0572606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247</v>
      </c>
      <c r="AT298" s="224" t="s">
        <v>152</v>
      </c>
      <c r="AU298" s="224" t="s">
        <v>89</v>
      </c>
      <c r="AY298" s="18" t="s">
        <v>147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89</v>
      </c>
      <c r="BK298" s="225">
        <f>ROUND(I298*H298,2)</f>
        <v>0</v>
      </c>
      <c r="BL298" s="18" t="s">
        <v>247</v>
      </c>
      <c r="BM298" s="224" t="s">
        <v>441</v>
      </c>
    </row>
    <row r="299" s="2" customFormat="1">
      <c r="A299" s="39"/>
      <c r="B299" s="40"/>
      <c r="C299" s="41"/>
      <c r="D299" s="228" t="s">
        <v>174</v>
      </c>
      <c r="E299" s="41"/>
      <c r="F299" s="249" t="s">
        <v>442</v>
      </c>
      <c r="G299" s="41"/>
      <c r="H299" s="41"/>
      <c r="I299" s="250"/>
      <c r="J299" s="41"/>
      <c r="K299" s="41"/>
      <c r="L299" s="45"/>
      <c r="M299" s="251"/>
      <c r="N299" s="252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174</v>
      </c>
      <c r="AU299" s="18" t="s">
        <v>89</v>
      </c>
    </row>
    <row r="300" s="15" customFormat="1">
      <c r="A300" s="15"/>
      <c r="B300" s="253"/>
      <c r="C300" s="254"/>
      <c r="D300" s="228" t="s">
        <v>159</v>
      </c>
      <c r="E300" s="255" t="s">
        <v>1</v>
      </c>
      <c r="F300" s="256" t="s">
        <v>443</v>
      </c>
      <c r="G300" s="254"/>
      <c r="H300" s="255" t="s">
        <v>1</v>
      </c>
      <c r="I300" s="257"/>
      <c r="J300" s="254"/>
      <c r="K300" s="254"/>
      <c r="L300" s="258"/>
      <c r="M300" s="259"/>
      <c r="N300" s="260"/>
      <c r="O300" s="260"/>
      <c r="P300" s="260"/>
      <c r="Q300" s="260"/>
      <c r="R300" s="260"/>
      <c r="S300" s="260"/>
      <c r="T300" s="261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2" t="s">
        <v>159</v>
      </c>
      <c r="AU300" s="262" t="s">
        <v>89</v>
      </c>
      <c r="AV300" s="15" t="s">
        <v>84</v>
      </c>
      <c r="AW300" s="15" t="s">
        <v>35</v>
      </c>
      <c r="AX300" s="15" t="s">
        <v>79</v>
      </c>
      <c r="AY300" s="262" t="s">
        <v>147</v>
      </c>
    </row>
    <row r="301" s="13" customFormat="1">
      <c r="A301" s="13"/>
      <c r="B301" s="226"/>
      <c r="C301" s="227"/>
      <c r="D301" s="228" t="s">
        <v>159</v>
      </c>
      <c r="E301" s="229" t="s">
        <v>1</v>
      </c>
      <c r="F301" s="230" t="s">
        <v>444</v>
      </c>
      <c r="G301" s="227"/>
      <c r="H301" s="231">
        <v>64.194999999999993</v>
      </c>
      <c r="I301" s="232"/>
      <c r="J301" s="227"/>
      <c r="K301" s="227"/>
      <c r="L301" s="233"/>
      <c r="M301" s="234"/>
      <c r="N301" s="235"/>
      <c r="O301" s="235"/>
      <c r="P301" s="235"/>
      <c r="Q301" s="235"/>
      <c r="R301" s="235"/>
      <c r="S301" s="235"/>
      <c r="T301" s="23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7" t="s">
        <v>159</v>
      </c>
      <c r="AU301" s="237" t="s">
        <v>89</v>
      </c>
      <c r="AV301" s="13" t="s">
        <v>89</v>
      </c>
      <c r="AW301" s="13" t="s">
        <v>35</v>
      </c>
      <c r="AX301" s="13" t="s">
        <v>79</v>
      </c>
      <c r="AY301" s="237" t="s">
        <v>147</v>
      </c>
    </row>
    <row r="302" s="13" customFormat="1">
      <c r="A302" s="13"/>
      <c r="B302" s="226"/>
      <c r="C302" s="227"/>
      <c r="D302" s="228" t="s">
        <v>159</v>
      </c>
      <c r="E302" s="229" t="s">
        <v>1</v>
      </c>
      <c r="F302" s="230" t="s">
        <v>445</v>
      </c>
      <c r="G302" s="227"/>
      <c r="H302" s="231">
        <v>11.539999999999999</v>
      </c>
      <c r="I302" s="232"/>
      <c r="J302" s="227"/>
      <c r="K302" s="227"/>
      <c r="L302" s="233"/>
      <c r="M302" s="234"/>
      <c r="N302" s="235"/>
      <c r="O302" s="235"/>
      <c r="P302" s="235"/>
      <c r="Q302" s="235"/>
      <c r="R302" s="235"/>
      <c r="S302" s="235"/>
      <c r="T302" s="236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7" t="s">
        <v>159</v>
      </c>
      <c r="AU302" s="237" t="s">
        <v>89</v>
      </c>
      <c r="AV302" s="13" t="s">
        <v>89</v>
      </c>
      <c r="AW302" s="13" t="s">
        <v>35</v>
      </c>
      <c r="AX302" s="13" t="s">
        <v>79</v>
      </c>
      <c r="AY302" s="237" t="s">
        <v>147</v>
      </c>
    </row>
    <row r="303" s="14" customFormat="1">
      <c r="A303" s="14"/>
      <c r="B303" s="238"/>
      <c r="C303" s="239"/>
      <c r="D303" s="228" t="s">
        <v>159</v>
      </c>
      <c r="E303" s="240" t="s">
        <v>1</v>
      </c>
      <c r="F303" s="241" t="s">
        <v>161</v>
      </c>
      <c r="G303" s="239"/>
      <c r="H303" s="242">
        <v>75.734999999999999</v>
      </c>
      <c r="I303" s="243"/>
      <c r="J303" s="239"/>
      <c r="K303" s="239"/>
      <c r="L303" s="244"/>
      <c r="M303" s="245"/>
      <c r="N303" s="246"/>
      <c r="O303" s="246"/>
      <c r="P303" s="246"/>
      <c r="Q303" s="246"/>
      <c r="R303" s="246"/>
      <c r="S303" s="246"/>
      <c r="T303" s="24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8" t="s">
        <v>159</v>
      </c>
      <c r="AU303" s="248" t="s">
        <v>89</v>
      </c>
      <c r="AV303" s="14" t="s">
        <v>148</v>
      </c>
      <c r="AW303" s="14" t="s">
        <v>35</v>
      </c>
      <c r="AX303" s="14" t="s">
        <v>84</v>
      </c>
      <c r="AY303" s="248" t="s">
        <v>147</v>
      </c>
    </row>
    <row r="304" s="2" customFormat="1" ht="24.15" customHeight="1">
      <c r="A304" s="39"/>
      <c r="B304" s="40"/>
      <c r="C304" s="213" t="s">
        <v>446</v>
      </c>
      <c r="D304" s="213" t="s">
        <v>152</v>
      </c>
      <c r="E304" s="214" t="s">
        <v>447</v>
      </c>
      <c r="F304" s="215" t="s">
        <v>448</v>
      </c>
      <c r="G304" s="216" t="s">
        <v>333</v>
      </c>
      <c r="H304" s="284"/>
      <c r="I304" s="218"/>
      <c r="J304" s="219">
        <f>ROUND(I304*H304,2)</f>
        <v>0</v>
      </c>
      <c r="K304" s="215" t="s">
        <v>156</v>
      </c>
      <c r="L304" s="45"/>
      <c r="M304" s="220" t="s">
        <v>1</v>
      </c>
      <c r="N304" s="221" t="s">
        <v>45</v>
      </c>
      <c r="O304" s="92"/>
      <c r="P304" s="222">
        <f>O304*H304</f>
        <v>0</v>
      </c>
      <c r="Q304" s="222">
        <v>0</v>
      </c>
      <c r="R304" s="222">
        <f>Q304*H304</f>
        <v>0</v>
      </c>
      <c r="S304" s="222">
        <v>0</v>
      </c>
      <c r="T304" s="223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4" t="s">
        <v>247</v>
      </c>
      <c r="AT304" s="224" t="s">
        <v>152</v>
      </c>
      <c r="AU304" s="224" t="s">
        <v>89</v>
      </c>
      <c r="AY304" s="18" t="s">
        <v>147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8" t="s">
        <v>89</v>
      </c>
      <c r="BK304" s="225">
        <f>ROUND(I304*H304,2)</f>
        <v>0</v>
      </c>
      <c r="BL304" s="18" t="s">
        <v>247</v>
      </c>
      <c r="BM304" s="224" t="s">
        <v>449</v>
      </c>
    </row>
    <row r="305" s="12" customFormat="1" ht="22.8" customHeight="1">
      <c r="A305" s="12"/>
      <c r="B305" s="197"/>
      <c r="C305" s="198"/>
      <c r="D305" s="199" t="s">
        <v>78</v>
      </c>
      <c r="E305" s="211" t="s">
        <v>450</v>
      </c>
      <c r="F305" s="211" t="s">
        <v>451</v>
      </c>
      <c r="G305" s="198"/>
      <c r="H305" s="198"/>
      <c r="I305" s="201"/>
      <c r="J305" s="212">
        <f>BK305</f>
        <v>0</v>
      </c>
      <c r="K305" s="198"/>
      <c r="L305" s="203"/>
      <c r="M305" s="204"/>
      <c r="N305" s="205"/>
      <c r="O305" s="205"/>
      <c r="P305" s="206">
        <f>SUM(P306:P320)</f>
        <v>0</v>
      </c>
      <c r="Q305" s="205"/>
      <c r="R305" s="206">
        <f>SUM(R306:R320)</f>
        <v>1.4482200000000001</v>
      </c>
      <c r="S305" s="205"/>
      <c r="T305" s="207">
        <f>SUM(T306:T320)</f>
        <v>0.49259999999999998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8" t="s">
        <v>89</v>
      </c>
      <c r="AT305" s="209" t="s">
        <v>78</v>
      </c>
      <c r="AU305" s="209" t="s">
        <v>84</v>
      </c>
      <c r="AY305" s="208" t="s">
        <v>147</v>
      </c>
      <c r="BK305" s="210">
        <f>SUM(BK306:BK320)</f>
        <v>0</v>
      </c>
    </row>
    <row r="306" s="2" customFormat="1" ht="24.15" customHeight="1">
      <c r="A306" s="39"/>
      <c r="B306" s="40"/>
      <c r="C306" s="213" t="s">
        <v>452</v>
      </c>
      <c r="D306" s="213" t="s">
        <v>152</v>
      </c>
      <c r="E306" s="214" t="s">
        <v>453</v>
      </c>
      <c r="F306" s="215" t="s">
        <v>454</v>
      </c>
      <c r="G306" s="216" t="s">
        <v>279</v>
      </c>
      <c r="H306" s="217">
        <v>24</v>
      </c>
      <c r="I306" s="218"/>
      <c r="J306" s="219">
        <f>ROUND(I306*H306,2)</f>
        <v>0</v>
      </c>
      <c r="K306" s="215" t="s">
        <v>156</v>
      </c>
      <c r="L306" s="45"/>
      <c r="M306" s="220" t="s">
        <v>1</v>
      </c>
      <c r="N306" s="221" t="s">
        <v>45</v>
      </c>
      <c r="O306" s="92"/>
      <c r="P306" s="222">
        <f>O306*H306</f>
        <v>0</v>
      </c>
      <c r="Q306" s="222">
        <v>0</v>
      </c>
      <c r="R306" s="222">
        <f>Q306*H306</f>
        <v>0</v>
      </c>
      <c r="S306" s="222">
        <v>0.00191</v>
      </c>
      <c r="T306" s="223">
        <f>S306*H306</f>
        <v>0.045839999999999999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4" t="s">
        <v>247</v>
      </c>
      <c r="AT306" s="224" t="s">
        <v>152</v>
      </c>
      <c r="AU306" s="224" t="s">
        <v>89</v>
      </c>
      <c r="AY306" s="18" t="s">
        <v>147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8" t="s">
        <v>89</v>
      </c>
      <c r="BK306" s="225">
        <f>ROUND(I306*H306,2)</f>
        <v>0</v>
      </c>
      <c r="BL306" s="18" t="s">
        <v>247</v>
      </c>
      <c r="BM306" s="224" t="s">
        <v>455</v>
      </c>
    </row>
    <row r="307" s="13" customFormat="1">
      <c r="A307" s="13"/>
      <c r="B307" s="226"/>
      <c r="C307" s="227"/>
      <c r="D307" s="228" t="s">
        <v>159</v>
      </c>
      <c r="E307" s="229" t="s">
        <v>1</v>
      </c>
      <c r="F307" s="230" t="s">
        <v>456</v>
      </c>
      <c r="G307" s="227"/>
      <c r="H307" s="231">
        <v>24</v>
      </c>
      <c r="I307" s="232"/>
      <c r="J307" s="227"/>
      <c r="K307" s="227"/>
      <c r="L307" s="233"/>
      <c r="M307" s="234"/>
      <c r="N307" s="235"/>
      <c r="O307" s="235"/>
      <c r="P307" s="235"/>
      <c r="Q307" s="235"/>
      <c r="R307" s="235"/>
      <c r="S307" s="235"/>
      <c r="T307" s="23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7" t="s">
        <v>159</v>
      </c>
      <c r="AU307" s="237" t="s">
        <v>89</v>
      </c>
      <c r="AV307" s="13" t="s">
        <v>89</v>
      </c>
      <c r="AW307" s="13" t="s">
        <v>35</v>
      </c>
      <c r="AX307" s="13" t="s">
        <v>79</v>
      </c>
      <c r="AY307" s="237" t="s">
        <v>147</v>
      </c>
    </row>
    <row r="308" s="14" customFormat="1">
      <c r="A308" s="14"/>
      <c r="B308" s="238"/>
      <c r="C308" s="239"/>
      <c r="D308" s="228" t="s">
        <v>159</v>
      </c>
      <c r="E308" s="240" t="s">
        <v>1</v>
      </c>
      <c r="F308" s="241" t="s">
        <v>161</v>
      </c>
      <c r="G308" s="239"/>
      <c r="H308" s="242">
        <v>24</v>
      </c>
      <c r="I308" s="243"/>
      <c r="J308" s="239"/>
      <c r="K308" s="239"/>
      <c r="L308" s="244"/>
      <c r="M308" s="245"/>
      <c r="N308" s="246"/>
      <c r="O308" s="246"/>
      <c r="P308" s="246"/>
      <c r="Q308" s="246"/>
      <c r="R308" s="246"/>
      <c r="S308" s="246"/>
      <c r="T308" s="24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8" t="s">
        <v>159</v>
      </c>
      <c r="AU308" s="248" t="s">
        <v>89</v>
      </c>
      <c r="AV308" s="14" t="s">
        <v>148</v>
      </c>
      <c r="AW308" s="14" t="s">
        <v>35</v>
      </c>
      <c r="AX308" s="14" t="s">
        <v>84</v>
      </c>
      <c r="AY308" s="248" t="s">
        <v>147</v>
      </c>
    </row>
    <row r="309" s="2" customFormat="1" ht="16.5" customHeight="1">
      <c r="A309" s="39"/>
      <c r="B309" s="40"/>
      <c r="C309" s="213" t="s">
        <v>457</v>
      </c>
      <c r="D309" s="213" t="s">
        <v>152</v>
      </c>
      <c r="E309" s="214" t="s">
        <v>458</v>
      </c>
      <c r="F309" s="215" t="s">
        <v>459</v>
      </c>
      <c r="G309" s="216" t="s">
        <v>279</v>
      </c>
      <c r="H309" s="217">
        <v>262.80000000000001</v>
      </c>
      <c r="I309" s="218"/>
      <c r="J309" s="219">
        <f>ROUND(I309*H309,2)</f>
        <v>0</v>
      </c>
      <c r="K309" s="215" t="s">
        <v>156</v>
      </c>
      <c r="L309" s="45"/>
      <c r="M309" s="220" t="s">
        <v>1</v>
      </c>
      <c r="N309" s="221" t="s">
        <v>45</v>
      </c>
      <c r="O309" s="92"/>
      <c r="P309" s="222">
        <f>O309*H309</f>
        <v>0</v>
      </c>
      <c r="Q309" s="222">
        <v>0</v>
      </c>
      <c r="R309" s="222">
        <f>Q309*H309</f>
        <v>0</v>
      </c>
      <c r="S309" s="222">
        <v>0.0016999999999999999</v>
      </c>
      <c r="T309" s="223">
        <f>S309*H309</f>
        <v>0.44675999999999999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247</v>
      </c>
      <c r="AT309" s="224" t="s">
        <v>152</v>
      </c>
      <c r="AU309" s="224" t="s">
        <v>89</v>
      </c>
      <c r="AY309" s="18" t="s">
        <v>147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89</v>
      </c>
      <c r="BK309" s="225">
        <f>ROUND(I309*H309,2)</f>
        <v>0</v>
      </c>
      <c r="BL309" s="18" t="s">
        <v>247</v>
      </c>
      <c r="BM309" s="224" t="s">
        <v>460</v>
      </c>
    </row>
    <row r="310" s="13" customFormat="1">
      <c r="A310" s="13"/>
      <c r="B310" s="226"/>
      <c r="C310" s="227"/>
      <c r="D310" s="228" t="s">
        <v>159</v>
      </c>
      <c r="E310" s="229" t="s">
        <v>1</v>
      </c>
      <c r="F310" s="230" t="s">
        <v>461</v>
      </c>
      <c r="G310" s="227"/>
      <c r="H310" s="231">
        <v>262.80000000000001</v>
      </c>
      <c r="I310" s="232"/>
      <c r="J310" s="227"/>
      <c r="K310" s="227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159</v>
      </c>
      <c r="AU310" s="237" t="s">
        <v>89</v>
      </c>
      <c r="AV310" s="13" t="s">
        <v>89</v>
      </c>
      <c r="AW310" s="13" t="s">
        <v>35</v>
      </c>
      <c r="AX310" s="13" t="s">
        <v>79</v>
      </c>
      <c r="AY310" s="237" t="s">
        <v>147</v>
      </c>
    </row>
    <row r="311" s="14" customFormat="1">
      <c r="A311" s="14"/>
      <c r="B311" s="238"/>
      <c r="C311" s="239"/>
      <c r="D311" s="228" t="s">
        <v>159</v>
      </c>
      <c r="E311" s="240" t="s">
        <v>1</v>
      </c>
      <c r="F311" s="241" t="s">
        <v>161</v>
      </c>
      <c r="G311" s="239"/>
      <c r="H311" s="242">
        <v>262.80000000000001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8" t="s">
        <v>159</v>
      </c>
      <c r="AU311" s="248" t="s">
        <v>89</v>
      </c>
      <c r="AV311" s="14" t="s">
        <v>148</v>
      </c>
      <c r="AW311" s="14" t="s">
        <v>35</v>
      </c>
      <c r="AX311" s="14" t="s">
        <v>84</v>
      </c>
      <c r="AY311" s="248" t="s">
        <v>147</v>
      </c>
    </row>
    <row r="312" s="2" customFormat="1" ht="24.15" customHeight="1">
      <c r="A312" s="39"/>
      <c r="B312" s="40"/>
      <c r="C312" s="213" t="s">
        <v>462</v>
      </c>
      <c r="D312" s="213" t="s">
        <v>152</v>
      </c>
      <c r="E312" s="214" t="s">
        <v>463</v>
      </c>
      <c r="F312" s="215" t="s">
        <v>464</v>
      </c>
      <c r="G312" s="216" t="s">
        <v>279</v>
      </c>
      <c r="H312" s="217">
        <v>262.80000000000001</v>
      </c>
      <c r="I312" s="218"/>
      <c r="J312" s="219">
        <f>ROUND(I312*H312,2)</f>
        <v>0</v>
      </c>
      <c r="K312" s="215" t="s">
        <v>156</v>
      </c>
      <c r="L312" s="45"/>
      <c r="M312" s="220" t="s">
        <v>1</v>
      </c>
      <c r="N312" s="221" t="s">
        <v>45</v>
      </c>
      <c r="O312" s="92"/>
      <c r="P312" s="222">
        <f>O312*H312</f>
        <v>0</v>
      </c>
      <c r="Q312" s="222">
        <v>0.00158</v>
      </c>
      <c r="R312" s="222">
        <f>Q312*H312</f>
        <v>0.41522400000000004</v>
      </c>
      <c r="S312" s="222">
        <v>0</v>
      </c>
      <c r="T312" s="223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4" t="s">
        <v>247</v>
      </c>
      <c r="AT312" s="224" t="s">
        <v>152</v>
      </c>
      <c r="AU312" s="224" t="s">
        <v>89</v>
      </c>
      <c r="AY312" s="18" t="s">
        <v>147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8" t="s">
        <v>89</v>
      </c>
      <c r="BK312" s="225">
        <f>ROUND(I312*H312,2)</f>
        <v>0</v>
      </c>
      <c r="BL312" s="18" t="s">
        <v>247</v>
      </c>
      <c r="BM312" s="224" t="s">
        <v>465</v>
      </c>
    </row>
    <row r="313" s="13" customFormat="1">
      <c r="A313" s="13"/>
      <c r="B313" s="226"/>
      <c r="C313" s="227"/>
      <c r="D313" s="228" t="s">
        <v>159</v>
      </c>
      <c r="E313" s="229" t="s">
        <v>1</v>
      </c>
      <c r="F313" s="230" t="s">
        <v>466</v>
      </c>
      <c r="G313" s="227"/>
      <c r="H313" s="231">
        <v>262.80000000000001</v>
      </c>
      <c r="I313" s="232"/>
      <c r="J313" s="227"/>
      <c r="K313" s="227"/>
      <c r="L313" s="233"/>
      <c r="M313" s="234"/>
      <c r="N313" s="235"/>
      <c r="O313" s="235"/>
      <c r="P313" s="235"/>
      <c r="Q313" s="235"/>
      <c r="R313" s="235"/>
      <c r="S313" s="235"/>
      <c r="T313" s="23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159</v>
      </c>
      <c r="AU313" s="237" t="s">
        <v>89</v>
      </c>
      <c r="AV313" s="13" t="s">
        <v>89</v>
      </c>
      <c r="AW313" s="13" t="s">
        <v>35</v>
      </c>
      <c r="AX313" s="13" t="s">
        <v>84</v>
      </c>
      <c r="AY313" s="237" t="s">
        <v>147</v>
      </c>
    </row>
    <row r="314" s="2" customFormat="1" ht="24.15" customHeight="1">
      <c r="A314" s="39"/>
      <c r="B314" s="40"/>
      <c r="C314" s="213" t="s">
        <v>467</v>
      </c>
      <c r="D314" s="213" t="s">
        <v>152</v>
      </c>
      <c r="E314" s="214" t="s">
        <v>468</v>
      </c>
      <c r="F314" s="215" t="s">
        <v>469</v>
      </c>
      <c r="G314" s="216" t="s">
        <v>279</v>
      </c>
      <c r="H314" s="217">
        <v>262.80000000000001</v>
      </c>
      <c r="I314" s="218"/>
      <c r="J314" s="219">
        <f>ROUND(I314*H314,2)</f>
        <v>0</v>
      </c>
      <c r="K314" s="215" t="s">
        <v>156</v>
      </c>
      <c r="L314" s="45"/>
      <c r="M314" s="220" t="s">
        <v>1</v>
      </c>
      <c r="N314" s="221" t="s">
        <v>45</v>
      </c>
      <c r="O314" s="92"/>
      <c r="P314" s="222">
        <f>O314*H314</f>
        <v>0</v>
      </c>
      <c r="Q314" s="222">
        <v>0.00347</v>
      </c>
      <c r="R314" s="222">
        <f>Q314*H314</f>
        <v>0.91191600000000006</v>
      </c>
      <c r="S314" s="222">
        <v>0</v>
      </c>
      <c r="T314" s="223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247</v>
      </c>
      <c r="AT314" s="224" t="s">
        <v>152</v>
      </c>
      <c r="AU314" s="224" t="s">
        <v>89</v>
      </c>
      <c r="AY314" s="18" t="s">
        <v>147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89</v>
      </c>
      <c r="BK314" s="225">
        <f>ROUND(I314*H314,2)</f>
        <v>0</v>
      </c>
      <c r="BL314" s="18" t="s">
        <v>247</v>
      </c>
      <c r="BM314" s="224" t="s">
        <v>470</v>
      </c>
    </row>
    <row r="315" s="13" customFormat="1">
      <c r="A315" s="13"/>
      <c r="B315" s="226"/>
      <c r="C315" s="227"/>
      <c r="D315" s="228" t="s">
        <v>159</v>
      </c>
      <c r="E315" s="229" t="s">
        <v>1</v>
      </c>
      <c r="F315" s="230" t="s">
        <v>471</v>
      </c>
      <c r="G315" s="227"/>
      <c r="H315" s="231">
        <v>262.80000000000001</v>
      </c>
      <c r="I315" s="232"/>
      <c r="J315" s="227"/>
      <c r="K315" s="227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159</v>
      </c>
      <c r="AU315" s="237" t="s">
        <v>89</v>
      </c>
      <c r="AV315" s="13" t="s">
        <v>89</v>
      </c>
      <c r="AW315" s="13" t="s">
        <v>35</v>
      </c>
      <c r="AX315" s="13" t="s">
        <v>84</v>
      </c>
      <c r="AY315" s="237" t="s">
        <v>147</v>
      </c>
    </row>
    <row r="316" s="2" customFormat="1" ht="24.15" customHeight="1">
      <c r="A316" s="39"/>
      <c r="B316" s="40"/>
      <c r="C316" s="213" t="s">
        <v>472</v>
      </c>
      <c r="D316" s="213" t="s">
        <v>152</v>
      </c>
      <c r="E316" s="214" t="s">
        <v>473</v>
      </c>
      <c r="F316" s="215" t="s">
        <v>474</v>
      </c>
      <c r="G316" s="216" t="s">
        <v>279</v>
      </c>
      <c r="H316" s="217">
        <v>24</v>
      </c>
      <c r="I316" s="218"/>
      <c r="J316" s="219">
        <f>ROUND(I316*H316,2)</f>
        <v>0</v>
      </c>
      <c r="K316" s="215" t="s">
        <v>156</v>
      </c>
      <c r="L316" s="45"/>
      <c r="M316" s="220" t="s">
        <v>1</v>
      </c>
      <c r="N316" s="221" t="s">
        <v>45</v>
      </c>
      <c r="O316" s="92"/>
      <c r="P316" s="222">
        <f>O316*H316</f>
        <v>0</v>
      </c>
      <c r="Q316" s="222">
        <v>0.0036700000000000001</v>
      </c>
      <c r="R316" s="222">
        <f>Q316*H316</f>
        <v>0.088080000000000006</v>
      </c>
      <c r="S316" s="222">
        <v>0</v>
      </c>
      <c r="T316" s="223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4" t="s">
        <v>247</v>
      </c>
      <c r="AT316" s="224" t="s">
        <v>152</v>
      </c>
      <c r="AU316" s="224" t="s">
        <v>89</v>
      </c>
      <c r="AY316" s="18" t="s">
        <v>147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8" t="s">
        <v>89</v>
      </c>
      <c r="BK316" s="225">
        <f>ROUND(I316*H316,2)</f>
        <v>0</v>
      </c>
      <c r="BL316" s="18" t="s">
        <v>247</v>
      </c>
      <c r="BM316" s="224" t="s">
        <v>475</v>
      </c>
    </row>
    <row r="317" s="13" customFormat="1">
      <c r="A317" s="13"/>
      <c r="B317" s="226"/>
      <c r="C317" s="227"/>
      <c r="D317" s="228" t="s">
        <v>159</v>
      </c>
      <c r="E317" s="229" t="s">
        <v>1</v>
      </c>
      <c r="F317" s="230" t="s">
        <v>476</v>
      </c>
      <c r="G317" s="227"/>
      <c r="H317" s="231">
        <v>24</v>
      </c>
      <c r="I317" s="232"/>
      <c r="J317" s="227"/>
      <c r="K317" s="227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159</v>
      </c>
      <c r="AU317" s="237" t="s">
        <v>89</v>
      </c>
      <c r="AV317" s="13" t="s">
        <v>89</v>
      </c>
      <c r="AW317" s="13" t="s">
        <v>35</v>
      </c>
      <c r="AX317" s="13" t="s">
        <v>84</v>
      </c>
      <c r="AY317" s="237" t="s">
        <v>147</v>
      </c>
    </row>
    <row r="318" s="2" customFormat="1" ht="24.15" customHeight="1">
      <c r="A318" s="39"/>
      <c r="B318" s="40"/>
      <c r="C318" s="213" t="s">
        <v>477</v>
      </c>
      <c r="D318" s="213" t="s">
        <v>152</v>
      </c>
      <c r="E318" s="214" t="s">
        <v>478</v>
      </c>
      <c r="F318" s="215" t="s">
        <v>479</v>
      </c>
      <c r="G318" s="216" t="s">
        <v>155</v>
      </c>
      <c r="H318" s="217">
        <v>3</v>
      </c>
      <c r="I318" s="218"/>
      <c r="J318" s="219">
        <f>ROUND(I318*H318,2)</f>
        <v>0</v>
      </c>
      <c r="K318" s="215" t="s">
        <v>1</v>
      </c>
      <c r="L318" s="45"/>
      <c r="M318" s="220" t="s">
        <v>1</v>
      </c>
      <c r="N318" s="221" t="s">
        <v>45</v>
      </c>
      <c r="O318" s="92"/>
      <c r="P318" s="222">
        <f>O318*H318</f>
        <v>0</v>
      </c>
      <c r="Q318" s="222">
        <v>0.010999999999999999</v>
      </c>
      <c r="R318" s="222">
        <f>Q318*H318</f>
        <v>0.033000000000000002</v>
      </c>
      <c r="S318" s="222">
        <v>0</v>
      </c>
      <c r="T318" s="223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24" t="s">
        <v>247</v>
      </c>
      <c r="AT318" s="224" t="s">
        <v>152</v>
      </c>
      <c r="AU318" s="224" t="s">
        <v>89</v>
      </c>
      <c r="AY318" s="18" t="s">
        <v>147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8" t="s">
        <v>89</v>
      </c>
      <c r="BK318" s="225">
        <f>ROUND(I318*H318,2)</f>
        <v>0</v>
      </c>
      <c r="BL318" s="18" t="s">
        <v>247</v>
      </c>
      <c r="BM318" s="224" t="s">
        <v>480</v>
      </c>
    </row>
    <row r="319" s="2" customFormat="1">
      <c r="A319" s="39"/>
      <c r="B319" s="40"/>
      <c r="C319" s="41"/>
      <c r="D319" s="228" t="s">
        <v>174</v>
      </c>
      <c r="E319" s="41"/>
      <c r="F319" s="249" t="s">
        <v>481</v>
      </c>
      <c r="G319" s="41"/>
      <c r="H319" s="41"/>
      <c r="I319" s="250"/>
      <c r="J319" s="41"/>
      <c r="K319" s="41"/>
      <c r="L319" s="45"/>
      <c r="M319" s="251"/>
      <c r="N319" s="252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174</v>
      </c>
      <c r="AU319" s="18" t="s">
        <v>89</v>
      </c>
    </row>
    <row r="320" s="2" customFormat="1" ht="24.15" customHeight="1">
      <c r="A320" s="39"/>
      <c r="B320" s="40"/>
      <c r="C320" s="213" t="s">
        <v>482</v>
      </c>
      <c r="D320" s="213" t="s">
        <v>152</v>
      </c>
      <c r="E320" s="214" t="s">
        <v>483</v>
      </c>
      <c r="F320" s="215" t="s">
        <v>484</v>
      </c>
      <c r="G320" s="216" t="s">
        <v>214</v>
      </c>
      <c r="H320" s="217">
        <v>1.448</v>
      </c>
      <c r="I320" s="218"/>
      <c r="J320" s="219">
        <f>ROUND(I320*H320,2)</f>
        <v>0</v>
      </c>
      <c r="K320" s="215" t="s">
        <v>156</v>
      </c>
      <c r="L320" s="45"/>
      <c r="M320" s="220" t="s">
        <v>1</v>
      </c>
      <c r="N320" s="221" t="s">
        <v>45</v>
      </c>
      <c r="O320" s="92"/>
      <c r="P320" s="222">
        <f>O320*H320</f>
        <v>0</v>
      </c>
      <c r="Q320" s="222">
        <v>0</v>
      </c>
      <c r="R320" s="222">
        <f>Q320*H320</f>
        <v>0</v>
      </c>
      <c r="S320" s="222">
        <v>0</v>
      </c>
      <c r="T320" s="223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4" t="s">
        <v>247</v>
      </c>
      <c r="AT320" s="224" t="s">
        <v>152</v>
      </c>
      <c r="AU320" s="224" t="s">
        <v>89</v>
      </c>
      <c r="AY320" s="18" t="s">
        <v>147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8" t="s">
        <v>89</v>
      </c>
      <c r="BK320" s="225">
        <f>ROUND(I320*H320,2)</f>
        <v>0</v>
      </c>
      <c r="BL320" s="18" t="s">
        <v>247</v>
      </c>
      <c r="BM320" s="224" t="s">
        <v>485</v>
      </c>
    </row>
    <row r="321" s="12" customFormat="1" ht="22.8" customHeight="1">
      <c r="A321" s="12"/>
      <c r="B321" s="197"/>
      <c r="C321" s="198"/>
      <c r="D321" s="199" t="s">
        <v>78</v>
      </c>
      <c r="E321" s="211" t="s">
        <v>486</v>
      </c>
      <c r="F321" s="211" t="s">
        <v>487</v>
      </c>
      <c r="G321" s="198"/>
      <c r="H321" s="198"/>
      <c r="I321" s="201"/>
      <c r="J321" s="212">
        <f>BK321</f>
        <v>0</v>
      </c>
      <c r="K321" s="198"/>
      <c r="L321" s="203"/>
      <c r="M321" s="204"/>
      <c r="N321" s="205"/>
      <c r="O321" s="205"/>
      <c r="P321" s="206">
        <f>SUM(P322:P330)</f>
        <v>0</v>
      </c>
      <c r="Q321" s="205"/>
      <c r="R321" s="206">
        <f>SUM(R322:R330)</f>
        <v>0.0030000000000000001</v>
      </c>
      <c r="S321" s="205"/>
      <c r="T321" s="207">
        <f>SUM(T322:T330)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8" t="s">
        <v>89</v>
      </c>
      <c r="AT321" s="209" t="s">
        <v>78</v>
      </c>
      <c r="AU321" s="209" t="s">
        <v>84</v>
      </c>
      <c r="AY321" s="208" t="s">
        <v>147</v>
      </c>
      <c r="BK321" s="210">
        <f>SUM(BK322:BK330)</f>
        <v>0</v>
      </c>
    </row>
    <row r="322" s="2" customFormat="1" ht="24.15" customHeight="1">
      <c r="A322" s="39"/>
      <c r="B322" s="40"/>
      <c r="C322" s="213" t="s">
        <v>488</v>
      </c>
      <c r="D322" s="213" t="s">
        <v>152</v>
      </c>
      <c r="E322" s="214" t="s">
        <v>489</v>
      </c>
      <c r="F322" s="215" t="s">
        <v>490</v>
      </c>
      <c r="G322" s="216" t="s">
        <v>172</v>
      </c>
      <c r="H322" s="217">
        <v>5</v>
      </c>
      <c r="I322" s="218"/>
      <c r="J322" s="219">
        <f>ROUND(I322*H322,2)</f>
        <v>0</v>
      </c>
      <c r="K322" s="215" t="s">
        <v>156</v>
      </c>
      <c r="L322" s="45"/>
      <c r="M322" s="220" t="s">
        <v>1</v>
      </c>
      <c r="N322" s="221" t="s">
        <v>45</v>
      </c>
      <c r="O322" s="92"/>
      <c r="P322" s="222">
        <f>O322*H322</f>
        <v>0</v>
      </c>
      <c r="Q322" s="222">
        <v>2.0000000000000002E-05</v>
      </c>
      <c r="R322" s="222">
        <f>Q322*H322</f>
        <v>0.00010000000000000001</v>
      </c>
      <c r="S322" s="222">
        <v>0</v>
      </c>
      <c r="T322" s="223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4" t="s">
        <v>247</v>
      </c>
      <c r="AT322" s="224" t="s">
        <v>152</v>
      </c>
      <c r="AU322" s="224" t="s">
        <v>89</v>
      </c>
      <c r="AY322" s="18" t="s">
        <v>147</v>
      </c>
      <c r="BE322" s="225">
        <f>IF(N322="základní",J322,0)</f>
        <v>0</v>
      </c>
      <c r="BF322" s="225">
        <f>IF(N322="snížená",J322,0)</f>
        <v>0</v>
      </c>
      <c r="BG322" s="225">
        <f>IF(N322="zákl. přenesená",J322,0)</f>
        <v>0</v>
      </c>
      <c r="BH322" s="225">
        <f>IF(N322="sníž. přenesená",J322,0)</f>
        <v>0</v>
      </c>
      <c r="BI322" s="225">
        <f>IF(N322="nulová",J322,0)</f>
        <v>0</v>
      </c>
      <c r="BJ322" s="18" t="s">
        <v>89</v>
      </c>
      <c r="BK322" s="225">
        <f>ROUND(I322*H322,2)</f>
        <v>0</v>
      </c>
      <c r="BL322" s="18" t="s">
        <v>247</v>
      </c>
      <c r="BM322" s="224" t="s">
        <v>491</v>
      </c>
    </row>
    <row r="323" s="13" customFormat="1">
      <c r="A323" s="13"/>
      <c r="B323" s="226"/>
      <c r="C323" s="227"/>
      <c r="D323" s="228" t="s">
        <v>159</v>
      </c>
      <c r="E323" s="229" t="s">
        <v>1</v>
      </c>
      <c r="F323" s="230" t="s">
        <v>492</v>
      </c>
      <c r="G323" s="227"/>
      <c r="H323" s="231">
        <v>5</v>
      </c>
      <c r="I323" s="232"/>
      <c r="J323" s="227"/>
      <c r="K323" s="227"/>
      <c r="L323" s="233"/>
      <c r="M323" s="234"/>
      <c r="N323" s="235"/>
      <c r="O323" s="235"/>
      <c r="P323" s="235"/>
      <c r="Q323" s="235"/>
      <c r="R323" s="235"/>
      <c r="S323" s="235"/>
      <c r="T323" s="23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7" t="s">
        <v>159</v>
      </c>
      <c r="AU323" s="237" t="s">
        <v>89</v>
      </c>
      <c r="AV323" s="13" t="s">
        <v>89</v>
      </c>
      <c r="AW323" s="13" t="s">
        <v>35</v>
      </c>
      <c r="AX323" s="13" t="s">
        <v>79</v>
      </c>
      <c r="AY323" s="237" t="s">
        <v>147</v>
      </c>
    </row>
    <row r="324" s="14" customFormat="1">
      <c r="A324" s="14"/>
      <c r="B324" s="238"/>
      <c r="C324" s="239"/>
      <c r="D324" s="228" t="s">
        <v>159</v>
      </c>
      <c r="E324" s="240" t="s">
        <v>1</v>
      </c>
      <c r="F324" s="241" t="s">
        <v>161</v>
      </c>
      <c r="G324" s="239"/>
      <c r="H324" s="242">
        <v>5</v>
      </c>
      <c r="I324" s="243"/>
      <c r="J324" s="239"/>
      <c r="K324" s="239"/>
      <c r="L324" s="244"/>
      <c r="M324" s="245"/>
      <c r="N324" s="246"/>
      <c r="O324" s="246"/>
      <c r="P324" s="246"/>
      <c r="Q324" s="246"/>
      <c r="R324" s="246"/>
      <c r="S324" s="246"/>
      <c r="T324" s="24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8" t="s">
        <v>159</v>
      </c>
      <c r="AU324" s="248" t="s">
        <v>89</v>
      </c>
      <c r="AV324" s="14" t="s">
        <v>148</v>
      </c>
      <c r="AW324" s="14" t="s">
        <v>35</v>
      </c>
      <c r="AX324" s="14" t="s">
        <v>84</v>
      </c>
      <c r="AY324" s="248" t="s">
        <v>147</v>
      </c>
    </row>
    <row r="325" s="2" customFormat="1" ht="24.15" customHeight="1">
      <c r="A325" s="39"/>
      <c r="B325" s="40"/>
      <c r="C325" s="213" t="s">
        <v>164</v>
      </c>
      <c r="D325" s="213" t="s">
        <v>152</v>
      </c>
      <c r="E325" s="214" t="s">
        <v>493</v>
      </c>
      <c r="F325" s="215" t="s">
        <v>494</v>
      </c>
      <c r="G325" s="216" t="s">
        <v>172</v>
      </c>
      <c r="H325" s="217">
        <v>10</v>
      </c>
      <c r="I325" s="218"/>
      <c r="J325" s="219">
        <f>ROUND(I325*H325,2)</f>
        <v>0</v>
      </c>
      <c r="K325" s="215" t="s">
        <v>156</v>
      </c>
      <c r="L325" s="45"/>
      <c r="M325" s="220" t="s">
        <v>1</v>
      </c>
      <c r="N325" s="221" t="s">
        <v>45</v>
      </c>
      <c r="O325" s="92"/>
      <c r="P325" s="222">
        <f>O325*H325</f>
        <v>0</v>
      </c>
      <c r="Q325" s="222">
        <v>0.00017000000000000001</v>
      </c>
      <c r="R325" s="222">
        <f>Q325*H325</f>
        <v>0.0017000000000000001</v>
      </c>
      <c r="S325" s="222">
        <v>0</v>
      </c>
      <c r="T325" s="223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247</v>
      </c>
      <c r="AT325" s="224" t="s">
        <v>152</v>
      </c>
      <c r="AU325" s="224" t="s">
        <v>89</v>
      </c>
      <c r="AY325" s="18" t="s">
        <v>147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89</v>
      </c>
      <c r="BK325" s="225">
        <f>ROUND(I325*H325,2)</f>
        <v>0</v>
      </c>
      <c r="BL325" s="18" t="s">
        <v>247</v>
      </c>
      <c r="BM325" s="224" t="s">
        <v>495</v>
      </c>
    </row>
    <row r="326" s="2" customFormat="1">
      <c r="A326" s="39"/>
      <c r="B326" s="40"/>
      <c r="C326" s="41"/>
      <c r="D326" s="228" t="s">
        <v>174</v>
      </c>
      <c r="E326" s="41"/>
      <c r="F326" s="249" t="s">
        <v>496</v>
      </c>
      <c r="G326" s="41"/>
      <c r="H326" s="41"/>
      <c r="I326" s="250"/>
      <c r="J326" s="41"/>
      <c r="K326" s="41"/>
      <c r="L326" s="45"/>
      <c r="M326" s="251"/>
      <c r="N326" s="252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174</v>
      </c>
      <c r="AU326" s="18" t="s">
        <v>89</v>
      </c>
    </row>
    <row r="327" s="13" customFormat="1">
      <c r="A327" s="13"/>
      <c r="B327" s="226"/>
      <c r="C327" s="227"/>
      <c r="D327" s="228" t="s">
        <v>159</v>
      </c>
      <c r="E327" s="227"/>
      <c r="F327" s="230" t="s">
        <v>497</v>
      </c>
      <c r="G327" s="227"/>
      <c r="H327" s="231">
        <v>10</v>
      </c>
      <c r="I327" s="232"/>
      <c r="J327" s="227"/>
      <c r="K327" s="227"/>
      <c r="L327" s="233"/>
      <c r="M327" s="234"/>
      <c r="N327" s="235"/>
      <c r="O327" s="235"/>
      <c r="P327" s="235"/>
      <c r="Q327" s="235"/>
      <c r="R327" s="235"/>
      <c r="S327" s="235"/>
      <c r="T327" s="23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7" t="s">
        <v>159</v>
      </c>
      <c r="AU327" s="237" t="s">
        <v>89</v>
      </c>
      <c r="AV327" s="13" t="s">
        <v>89</v>
      </c>
      <c r="AW327" s="13" t="s">
        <v>4</v>
      </c>
      <c r="AX327" s="13" t="s">
        <v>84</v>
      </c>
      <c r="AY327" s="237" t="s">
        <v>147</v>
      </c>
    </row>
    <row r="328" s="2" customFormat="1" ht="24.15" customHeight="1">
      <c r="A328" s="39"/>
      <c r="B328" s="40"/>
      <c r="C328" s="213" t="s">
        <v>498</v>
      </c>
      <c r="D328" s="213" t="s">
        <v>152</v>
      </c>
      <c r="E328" s="214" t="s">
        <v>499</v>
      </c>
      <c r="F328" s="215" t="s">
        <v>500</v>
      </c>
      <c r="G328" s="216" t="s">
        <v>172</v>
      </c>
      <c r="H328" s="217">
        <v>10</v>
      </c>
      <c r="I328" s="218"/>
      <c r="J328" s="219">
        <f>ROUND(I328*H328,2)</f>
        <v>0</v>
      </c>
      <c r="K328" s="215" t="s">
        <v>156</v>
      </c>
      <c r="L328" s="45"/>
      <c r="M328" s="220" t="s">
        <v>1</v>
      </c>
      <c r="N328" s="221" t="s">
        <v>45</v>
      </c>
      <c r="O328" s="92"/>
      <c r="P328" s="222">
        <f>O328*H328</f>
        <v>0</v>
      </c>
      <c r="Q328" s="222">
        <v>0.00012</v>
      </c>
      <c r="R328" s="222">
        <f>Q328*H328</f>
        <v>0.0012000000000000001</v>
      </c>
      <c r="S328" s="222">
        <v>0</v>
      </c>
      <c r="T328" s="223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4" t="s">
        <v>247</v>
      </c>
      <c r="AT328" s="224" t="s">
        <v>152</v>
      </c>
      <c r="AU328" s="224" t="s">
        <v>89</v>
      </c>
      <c r="AY328" s="18" t="s">
        <v>147</v>
      </c>
      <c r="BE328" s="225">
        <f>IF(N328="základní",J328,0)</f>
        <v>0</v>
      </c>
      <c r="BF328" s="225">
        <f>IF(N328="snížená",J328,0)</f>
        <v>0</v>
      </c>
      <c r="BG328" s="225">
        <f>IF(N328="zákl. přenesená",J328,0)</f>
        <v>0</v>
      </c>
      <c r="BH328" s="225">
        <f>IF(N328="sníž. přenesená",J328,0)</f>
        <v>0</v>
      </c>
      <c r="BI328" s="225">
        <f>IF(N328="nulová",J328,0)</f>
        <v>0</v>
      </c>
      <c r="BJ328" s="18" t="s">
        <v>89</v>
      </c>
      <c r="BK328" s="225">
        <f>ROUND(I328*H328,2)</f>
        <v>0</v>
      </c>
      <c r="BL328" s="18" t="s">
        <v>247</v>
      </c>
      <c r="BM328" s="224" t="s">
        <v>501</v>
      </c>
    </row>
    <row r="329" s="2" customFormat="1">
      <c r="A329" s="39"/>
      <c r="B329" s="40"/>
      <c r="C329" s="41"/>
      <c r="D329" s="228" t="s">
        <v>174</v>
      </c>
      <c r="E329" s="41"/>
      <c r="F329" s="249" t="s">
        <v>496</v>
      </c>
      <c r="G329" s="41"/>
      <c r="H329" s="41"/>
      <c r="I329" s="250"/>
      <c r="J329" s="41"/>
      <c r="K329" s="41"/>
      <c r="L329" s="45"/>
      <c r="M329" s="251"/>
      <c r="N329" s="252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174</v>
      </c>
      <c r="AU329" s="18" t="s">
        <v>89</v>
      </c>
    </row>
    <row r="330" s="13" customFormat="1">
      <c r="A330" s="13"/>
      <c r="B330" s="226"/>
      <c r="C330" s="227"/>
      <c r="D330" s="228" t="s">
        <v>159</v>
      </c>
      <c r="E330" s="227"/>
      <c r="F330" s="230" t="s">
        <v>497</v>
      </c>
      <c r="G330" s="227"/>
      <c r="H330" s="231">
        <v>10</v>
      </c>
      <c r="I330" s="232"/>
      <c r="J330" s="227"/>
      <c r="K330" s="227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159</v>
      </c>
      <c r="AU330" s="237" t="s">
        <v>89</v>
      </c>
      <c r="AV330" s="13" t="s">
        <v>89</v>
      </c>
      <c r="AW330" s="13" t="s">
        <v>4</v>
      </c>
      <c r="AX330" s="13" t="s">
        <v>84</v>
      </c>
      <c r="AY330" s="237" t="s">
        <v>147</v>
      </c>
    </row>
    <row r="331" s="12" customFormat="1" ht="22.8" customHeight="1">
      <c r="A331" s="12"/>
      <c r="B331" s="197"/>
      <c r="C331" s="198"/>
      <c r="D331" s="199" t="s">
        <v>78</v>
      </c>
      <c r="E331" s="211" t="s">
        <v>502</v>
      </c>
      <c r="F331" s="211" t="s">
        <v>503</v>
      </c>
      <c r="G331" s="198"/>
      <c r="H331" s="198"/>
      <c r="I331" s="201"/>
      <c r="J331" s="212">
        <f>BK331</f>
        <v>0</v>
      </c>
      <c r="K331" s="198"/>
      <c r="L331" s="203"/>
      <c r="M331" s="204"/>
      <c r="N331" s="205"/>
      <c r="O331" s="205"/>
      <c r="P331" s="206">
        <f>SUM(P332:P335)</f>
        <v>0</v>
      </c>
      <c r="Q331" s="205"/>
      <c r="R331" s="206">
        <f>SUM(R332:R335)</f>
        <v>0</v>
      </c>
      <c r="S331" s="205"/>
      <c r="T331" s="207">
        <f>SUM(T332:T335)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08" t="s">
        <v>89</v>
      </c>
      <c r="AT331" s="209" t="s">
        <v>78</v>
      </c>
      <c r="AU331" s="209" t="s">
        <v>84</v>
      </c>
      <c r="AY331" s="208" t="s">
        <v>147</v>
      </c>
      <c r="BK331" s="210">
        <f>SUM(BK332:BK335)</f>
        <v>0</v>
      </c>
    </row>
    <row r="332" s="2" customFormat="1" ht="24.15" customHeight="1">
      <c r="A332" s="39"/>
      <c r="B332" s="40"/>
      <c r="C332" s="213" t="s">
        <v>504</v>
      </c>
      <c r="D332" s="213" t="s">
        <v>152</v>
      </c>
      <c r="E332" s="214" t="s">
        <v>505</v>
      </c>
      <c r="F332" s="215" t="s">
        <v>506</v>
      </c>
      <c r="G332" s="216" t="s">
        <v>172</v>
      </c>
      <c r="H332" s="217">
        <v>270</v>
      </c>
      <c r="I332" s="218"/>
      <c r="J332" s="219">
        <f>ROUND(I332*H332,2)</f>
        <v>0</v>
      </c>
      <c r="K332" s="215" t="s">
        <v>1</v>
      </c>
      <c r="L332" s="45"/>
      <c r="M332" s="220" t="s">
        <v>1</v>
      </c>
      <c r="N332" s="221" t="s">
        <v>45</v>
      </c>
      <c r="O332" s="92"/>
      <c r="P332" s="222">
        <f>O332*H332</f>
        <v>0</v>
      </c>
      <c r="Q332" s="222">
        <v>0</v>
      </c>
      <c r="R332" s="222">
        <f>Q332*H332</f>
        <v>0</v>
      </c>
      <c r="S332" s="222">
        <v>0</v>
      </c>
      <c r="T332" s="223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4" t="s">
        <v>247</v>
      </c>
      <c r="AT332" s="224" t="s">
        <v>152</v>
      </c>
      <c r="AU332" s="224" t="s">
        <v>89</v>
      </c>
      <c r="AY332" s="18" t="s">
        <v>147</v>
      </c>
      <c r="BE332" s="225">
        <f>IF(N332="základní",J332,0)</f>
        <v>0</v>
      </c>
      <c r="BF332" s="225">
        <f>IF(N332="snížená",J332,0)</f>
        <v>0</v>
      </c>
      <c r="BG332" s="225">
        <f>IF(N332="zákl. přenesená",J332,0)</f>
        <v>0</v>
      </c>
      <c r="BH332" s="225">
        <f>IF(N332="sníž. přenesená",J332,0)</f>
        <v>0</v>
      </c>
      <c r="BI332" s="225">
        <f>IF(N332="nulová",J332,0)</f>
        <v>0</v>
      </c>
      <c r="BJ332" s="18" t="s">
        <v>89</v>
      </c>
      <c r="BK332" s="225">
        <f>ROUND(I332*H332,2)</f>
        <v>0</v>
      </c>
      <c r="BL332" s="18" t="s">
        <v>247</v>
      </c>
      <c r="BM332" s="224" t="s">
        <v>507</v>
      </c>
    </row>
    <row r="333" s="2" customFormat="1">
      <c r="A333" s="39"/>
      <c r="B333" s="40"/>
      <c r="C333" s="41"/>
      <c r="D333" s="228" t="s">
        <v>174</v>
      </c>
      <c r="E333" s="41"/>
      <c r="F333" s="249" t="s">
        <v>508</v>
      </c>
      <c r="G333" s="41"/>
      <c r="H333" s="41"/>
      <c r="I333" s="250"/>
      <c r="J333" s="41"/>
      <c r="K333" s="41"/>
      <c r="L333" s="45"/>
      <c r="M333" s="251"/>
      <c r="N333" s="252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174</v>
      </c>
      <c r="AU333" s="18" t="s">
        <v>89</v>
      </c>
    </row>
    <row r="334" s="13" customFormat="1">
      <c r="A334" s="13"/>
      <c r="B334" s="226"/>
      <c r="C334" s="227"/>
      <c r="D334" s="228" t="s">
        <v>159</v>
      </c>
      <c r="E334" s="229" t="s">
        <v>1</v>
      </c>
      <c r="F334" s="230" t="s">
        <v>509</v>
      </c>
      <c r="G334" s="227"/>
      <c r="H334" s="231">
        <v>270</v>
      </c>
      <c r="I334" s="232"/>
      <c r="J334" s="227"/>
      <c r="K334" s="227"/>
      <c r="L334" s="233"/>
      <c r="M334" s="234"/>
      <c r="N334" s="235"/>
      <c r="O334" s="235"/>
      <c r="P334" s="235"/>
      <c r="Q334" s="235"/>
      <c r="R334" s="235"/>
      <c r="S334" s="235"/>
      <c r="T334" s="236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7" t="s">
        <v>159</v>
      </c>
      <c r="AU334" s="237" t="s">
        <v>89</v>
      </c>
      <c r="AV334" s="13" t="s">
        <v>89</v>
      </c>
      <c r="AW334" s="13" t="s">
        <v>35</v>
      </c>
      <c r="AX334" s="13" t="s">
        <v>79</v>
      </c>
      <c r="AY334" s="237" t="s">
        <v>147</v>
      </c>
    </row>
    <row r="335" s="14" customFormat="1">
      <c r="A335" s="14"/>
      <c r="B335" s="238"/>
      <c r="C335" s="239"/>
      <c r="D335" s="228" t="s">
        <v>159</v>
      </c>
      <c r="E335" s="240" t="s">
        <v>1</v>
      </c>
      <c r="F335" s="241" t="s">
        <v>161</v>
      </c>
      <c r="G335" s="239"/>
      <c r="H335" s="242">
        <v>270</v>
      </c>
      <c r="I335" s="243"/>
      <c r="J335" s="239"/>
      <c r="K335" s="239"/>
      <c r="L335" s="244"/>
      <c r="M335" s="245"/>
      <c r="N335" s="246"/>
      <c r="O335" s="246"/>
      <c r="P335" s="246"/>
      <c r="Q335" s="246"/>
      <c r="R335" s="246"/>
      <c r="S335" s="246"/>
      <c r="T335" s="24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8" t="s">
        <v>159</v>
      </c>
      <c r="AU335" s="248" t="s">
        <v>89</v>
      </c>
      <c r="AV335" s="14" t="s">
        <v>148</v>
      </c>
      <c r="AW335" s="14" t="s">
        <v>35</v>
      </c>
      <c r="AX335" s="14" t="s">
        <v>84</v>
      </c>
      <c r="AY335" s="248" t="s">
        <v>147</v>
      </c>
    </row>
    <row r="336" s="12" customFormat="1" ht="25.92" customHeight="1">
      <c r="A336" s="12"/>
      <c r="B336" s="197"/>
      <c r="C336" s="198"/>
      <c r="D336" s="199" t="s">
        <v>78</v>
      </c>
      <c r="E336" s="200" t="s">
        <v>260</v>
      </c>
      <c r="F336" s="200" t="s">
        <v>510</v>
      </c>
      <c r="G336" s="198"/>
      <c r="H336" s="198"/>
      <c r="I336" s="201"/>
      <c r="J336" s="202">
        <f>BK336</f>
        <v>0</v>
      </c>
      <c r="K336" s="198"/>
      <c r="L336" s="203"/>
      <c r="M336" s="204"/>
      <c r="N336" s="205"/>
      <c r="O336" s="205"/>
      <c r="P336" s="206">
        <f>P337</f>
        <v>0</v>
      </c>
      <c r="Q336" s="205"/>
      <c r="R336" s="206">
        <f>R337</f>
        <v>0.31976500000000008</v>
      </c>
      <c r="S336" s="205"/>
      <c r="T336" s="207">
        <f>T337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8" t="s">
        <v>157</v>
      </c>
      <c r="AT336" s="209" t="s">
        <v>78</v>
      </c>
      <c r="AU336" s="209" t="s">
        <v>79</v>
      </c>
      <c r="AY336" s="208" t="s">
        <v>147</v>
      </c>
      <c r="BK336" s="210">
        <f>BK337</f>
        <v>0</v>
      </c>
    </row>
    <row r="337" s="12" customFormat="1" ht="22.8" customHeight="1">
      <c r="A337" s="12"/>
      <c r="B337" s="197"/>
      <c r="C337" s="198"/>
      <c r="D337" s="199" t="s">
        <v>78</v>
      </c>
      <c r="E337" s="211" t="s">
        <v>511</v>
      </c>
      <c r="F337" s="211" t="s">
        <v>512</v>
      </c>
      <c r="G337" s="198"/>
      <c r="H337" s="198"/>
      <c r="I337" s="201"/>
      <c r="J337" s="212">
        <f>BK337</f>
        <v>0</v>
      </c>
      <c r="K337" s="198"/>
      <c r="L337" s="203"/>
      <c r="M337" s="204"/>
      <c r="N337" s="205"/>
      <c r="O337" s="205"/>
      <c r="P337" s="206">
        <f>SUM(P338:P387)</f>
        <v>0</v>
      </c>
      <c r="Q337" s="205"/>
      <c r="R337" s="206">
        <f>SUM(R338:R387)</f>
        <v>0.31976500000000008</v>
      </c>
      <c r="S337" s="205"/>
      <c r="T337" s="207">
        <f>SUM(T338:T387)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08" t="s">
        <v>157</v>
      </c>
      <c r="AT337" s="209" t="s">
        <v>78</v>
      </c>
      <c r="AU337" s="209" t="s">
        <v>84</v>
      </c>
      <c r="AY337" s="208" t="s">
        <v>147</v>
      </c>
      <c r="BK337" s="210">
        <f>SUM(BK338:BK387)</f>
        <v>0</v>
      </c>
    </row>
    <row r="338" s="2" customFormat="1" ht="24.15" customHeight="1">
      <c r="A338" s="39"/>
      <c r="B338" s="40"/>
      <c r="C338" s="213" t="s">
        <v>513</v>
      </c>
      <c r="D338" s="213" t="s">
        <v>152</v>
      </c>
      <c r="E338" s="214" t="s">
        <v>514</v>
      </c>
      <c r="F338" s="215" t="s">
        <v>515</v>
      </c>
      <c r="G338" s="216" t="s">
        <v>279</v>
      </c>
      <c r="H338" s="217">
        <v>371.96499999999998</v>
      </c>
      <c r="I338" s="218"/>
      <c r="J338" s="219">
        <f>ROUND(I338*H338,2)</f>
        <v>0</v>
      </c>
      <c r="K338" s="215" t="s">
        <v>1</v>
      </c>
      <c r="L338" s="45"/>
      <c r="M338" s="220" t="s">
        <v>1</v>
      </c>
      <c r="N338" s="221" t="s">
        <v>45</v>
      </c>
      <c r="O338" s="92"/>
      <c r="P338" s="222">
        <f>O338*H338</f>
        <v>0</v>
      </c>
      <c r="Q338" s="222">
        <v>0</v>
      </c>
      <c r="R338" s="222">
        <f>Q338*H338</f>
        <v>0</v>
      </c>
      <c r="S338" s="222">
        <v>0</v>
      </c>
      <c r="T338" s="223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4" t="s">
        <v>513</v>
      </c>
      <c r="AT338" s="224" t="s">
        <v>152</v>
      </c>
      <c r="AU338" s="224" t="s">
        <v>89</v>
      </c>
      <c r="AY338" s="18" t="s">
        <v>147</v>
      </c>
      <c r="BE338" s="225">
        <f>IF(N338="základní",J338,0)</f>
        <v>0</v>
      </c>
      <c r="BF338" s="225">
        <f>IF(N338="snížená",J338,0)</f>
        <v>0</v>
      </c>
      <c r="BG338" s="225">
        <f>IF(N338="zákl. přenesená",J338,0)</f>
        <v>0</v>
      </c>
      <c r="BH338" s="225">
        <f>IF(N338="sníž. přenesená",J338,0)</f>
        <v>0</v>
      </c>
      <c r="BI338" s="225">
        <f>IF(N338="nulová",J338,0)</f>
        <v>0</v>
      </c>
      <c r="BJ338" s="18" t="s">
        <v>89</v>
      </c>
      <c r="BK338" s="225">
        <f>ROUND(I338*H338,2)</f>
        <v>0</v>
      </c>
      <c r="BL338" s="18" t="s">
        <v>513</v>
      </c>
      <c r="BM338" s="224" t="s">
        <v>516</v>
      </c>
    </row>
    <row r="339" s="13" customFormat="1">
      <c r="A339" s="13"/>
      <c r="B339" s="226"/>
      <c r="C339" s="227"/>
      <c r="D339" s="228" t="s">
        <v>159</v>
      </c>
      <c r="E339" s="229" t="s">
        <v>1</v>
      </c>
      <c r="F339" s="230" t="s">
        <v>517</v>
      </c>
      <c r="G339" s="227"/>
      <c r="H339" s="231">
        <v>124.74</v>
      </c>
      <c r="I339" s="232"/>
      <c r="J339" s="227"/>
      <c r="K339" s="227"/>
      <c r="L339" s="233"/>
      <c r="M339" s="234"/>
      <c r="N339" s="235"/>
      <c r="O339" s="235"/>
      <c r="P339" s="235"/>
      <c r="Q339" s="235"/>
      <c r="R339" s="235"/>
      <c r="S339" s="235"/>
      <c r="T339" s="23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7" t="s">
        <v>159</v>
      </c>
      <c r="AU339" s="237" t="s">
        <v>89</v>
      </c>
      <c r="AV339" s="13" t="s">
        <v>89</v>
      </c>
      <c r="AW339" s="13" t="s">
        <v>35</v>
      </c>
      <c r="AX339" s="13" t="s">
        <v>79</v>
      </c>
      <c r="AY339" s="237" t="s">
        <v>147</v>
      </c>
    </row>
    <row r="340" s="13" customFormat="1">
      <c r="A340" s="13"/>
      <c r="B340" s="226"/>
      <c r="C340" s="227"/>
      <c r="D340" s="228" t="s">
        <v>159</v>
      </c>
      <c r="E340" s="229" t="s">
        <v>1</v>
      </c>
      <c r="F340" s="230" t="s">
        <v>518</v>
      </c>
      <c r="G340" s="227"/>
      <c r="H340" s="231">
        <v>117.26000000000001</v>
      </c>
      <c r="I340" s="232"/>
      <c r="J340" s="227"/>
      <c r="K340" s="227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159</v>
      </c>
      <c r="AU340" s="237" t="s">
        <v>89</v>
      </c>
      <c r="AV340" s="13" t="s">
        <v>89</v>
      </c>
      <c r="AW340" s="13" t="s">
        <v>35</v>
      </c>
      <c r="AX340" s="13" t="s">
        <v>79</v>
      </c>
      <c r="AY340" s="237" t="s">
        <v>147</v>
      </c>
    </row>
    <row r="341" s="13" customFormat="1">
      <c r="A341" s="13"/>
      <c r="B341" s="226"/>
      <c r="C341" s="227"/>
      <c r="D341" s="228" t="s">
        <v>159</v>
      </c>
      <c r="E341" s="229" t="s">
        <v>1</v>
      </c>
      <c r="F341" s="230" t="s">
        <v>519</v>
      </c>
      <c r="G341" s="227"/>
      <c r="H341" s="231">
        <v>129.965</v>
      </c>
      <c r="I341" s="232"/>
      <c r="J341" s="227"/>
      <c r="K341" s="227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159</v>
      </c>
      <c r="AU341" s="237" t="s">
        <v>89</v>
      </c>
      <c r="AV341" s="13" t="s">
        <v>89</v>
      </c>
      <c r="AW341" s="13" t="s">
        <v>35</v>
      </c>
      <c r="AX341" s="13" t="s">
        <v>79</v>
      </c>
      <c r="AY341" s="237" t="s">
        <v>147</v>
      </c>
    </row>
    <row r="342" s="14" customFormat="1">
      <c r="A342" s="14"/>
      <c r="B342" s="238"/>
      <c r="C342" s="239"/>
      <c r="D342" s="228" t="s">
        <v>159</v>
      </c>
      <c r="E342" s="240" t="s">
        <v>1</v>
      </c>
      <c r="F342" s="241" t="s">
        <v>161</v>
      </c>
      <c r="G342" s="239"/>
      <c r="H342" s="242">
        <v>371.96499999999998</v>
      </c>
      <c r="I342" s="243"/>
      <c r="J342" s="239"/>
      <c r="K342" s="239"/>
      <c r="L342" s="244"/>
      <c r="M342" s="245"/>
      <c r="N342" s="246"/>
      <c r="O342" s="246"/>
      <c r="P342" s="246"/>
      <c r="Q342" s="246"/>
      <c r="R342" s="246"/>
      <c r="S342" s="246"/>
      <c r="T342" s="24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8" t="s">
        <v>159</v>
      </c>
      <c r="AU342" s="248" t="s">
        <v>89</v>
      </c>
      <c r="AV342" s="14" t="s">
        <v>148</v>
      </c>
      <c r="AW342" s="14" t="s">
        <v>35</v>
      </c>
      <c r="AX342" s="14" t="s">
        <v>84</v>
      </c>
      <c r="AY342" s="248" t="s">
        <v>147</v>
      </c>
    </row>
    <row r="343" s="2" customFormat="1" ht="24.15" customHeight="1">
      <c r="A343" s="39"/>
      <c r="B343" s="40"/>
      <c r="C343" s="213" t="s">
        <v>520</v>
      </c>
      <c r="D343" s="213" t="s">
        <v>152</v>
      </c>
      <c r="E343" s="214" t="s">
        <v>521</v>
      </c>
      <c r="F343" s="215" t="s">
        <v>522</v>
      </c>
      <c r="G343" s="216" t="s">
        <v>279</v>
      </c>
      <c r="H343" s="217">
        <v>371.96499999999998</v>
      </c>
      <c r="I343" s="218"/>
      <c r="J343" s="219">
        <f>ROUND(I343*H343,2)</f>
        <v>0</v>
      </c>
      <c r="K343" s="215" t="s">
        <v>156</v>
      </c>
      <c r="L343" s="45"/>
      <c r="M343" s="220" t="s">
        <v>1</v>
      </c>
      <c r="N343" s="221" t="s">
        <v>45</v>
      </c>
      <c r="O343" s="92"/>
      <c r="P343" s="222">
        <f>O343*H343</f>
        <v>0</v>
      </c>
      <c r="Q343" s="222">
        <v>0</v>
      </c>
      <c r="R343" s="222">
        <f>Q343*H343</f>
        <v>0</v>
      </c>
      <c r="S343" s="222">
        <v>0</v>
      </c>
      <c r="T343" s="223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24" t="s">
        <v>513</v>
      </c>
      <c r="AT343" s="224" t="s">
        <v>152</v>
      </c>
      <c r="AU343" s="224" t="s">
        <v>89</v>
      </c>
      <c r="AY343" s="18" t="s">
        <v>147</v>
      </c>
      <c r="BE343" s="225">
        <f>IF(N343="základní",J343,0)</f>
        <v>0</v>
      </c>
      <c r="BF343" s="225">
        <f>IF(N343="snížená",J343,0)</f>
        <v>0</v>
      </c>
      <c r="BG343" s="225">
        <f>IF(N343="zákl. přenesená",J343,0)</f>
        <v>0</v>
      </c>
      <c r="BH343" s="225">
        <f>IF(N343="sníž. přenesená",J343,0)</f>
        <v>0</v>
      </c>
      <c r="BI343" s="225">
        <f>IF(N343="nulová",J343,0)</f>
        <v>0</v>
      </c>
      <c r="BJ343" s="18" t="s">
        <v>89</v>
      </c>
      <c r="BK343" s="225">
        <f>ROUND(I343*H343,2)</f>
        <v>0</v>
      </c>
      <c r="BL343" s="18" t="s">
        <v>513</v>
      </c>
      <c r="BM343" s="224" t="s">
        <v>523</v>
      </c>
    </row>
    <row r="344" s="2" customFormat="1" ht="16.5" customHeight="1">
      <c r="A344" s="39"/>
      <c r="B344" s="40"/>
      <c r="C344" s="263" t="s">
        <v>524</v>
      </c>
      <c r="D344" s="263" t="s">
        <v>260</v>
      </c>
      <c r="E344" s="264" t="s">
        <v>525</v>
      </c>
      <c r="F344" s="265" t="s">
        <v>526</v>
      </c>
      <c r="G344" s="266" t="s">
        <v>527</v>
      </c>
      <c r="H344" s="267">
        <v>50.215000000000003</v>
      </c>
      <c r="I344" s="268"/>
      <c r="J344" s="269">
        <f>ROUND(I344*H344,2)</f>
        <v>0</v>
      </c>
      <c r="K344" s="265" t="s">
        <v>156</v>
      </c>
      <c r="L344" s="270"/>
      <c r="M344" s="271" t="s">
        <v>1</v>
      </c>
      <c r="N344" s="272" t="s">
        <v>45</v>
      </c>
      <c r="O344" s="92"/>
      <c r="P344" s="222">
        <f>O344*H344</f>
        <v>0</v>
      </c>
      <c r="Q344" s="222">
        <v>0.001</v>
      </c>
      <c r="R344" s="222">
        <f>Q344*H344</f>
        <v>0.050215000000000003</v>
      </c>
      <c r="S344" s="222">
        <v>0</v>
      </c>
      <c r="T344" s="223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24" t="s">
        <v>528</v>
      </c>
      <c r="AT344" s="224" t="s">
        <v>260</v>
      </c>
      <c r="AU344" s="224" t="s">
        <v>89</v>
      </c>
      <c r="AY344" s="18" t="s">
        <v>147</v>
      </c>
      <c r="BE344" s="225">
        <f>IF(N344="základní",J344,0)</f>
        <v>0</v>
      </c>
      <c r="BF344" s="225">
        <f>IF(N344="snížená",J344,0)</f>
        <v>0</v>
      </c>
      <c r="BG344" s="225">
        <f>IF(N344="zákl. přenesená",J344,0)</f>
        <v>0</v>
      </c>
      <c r="BH344" s="225">
        <f>IF(N344="sníž. přenesená",J344,0)</f>
        <v>0</v>
      </c>
      <c r="BI344" s="225">
        <f>IF(N344="nulová",J344,0)</f>
        <v>0</v>
      </c>
      <c r="BJ344" s="18" t="s">
        <v>89</v>
      </c>
      <c r="BK344" s="225">
        <f>ROUND(I344*H344,2)</f>
        <v>0</v>
      </c>
      <c r="BL344" s="18" t="s">
        <v>528</v>
      </c>
      <c r="BM344" s="224" t="s">
        <v>529</v>
      </c>
    </row>
    <row r="345" s="2" customFormat="1">
      <c r="A345" s="39"/>
      <c r="B345" s="40"/>
      <c r="C345" s="41"/>
      <c r="D345" s="228" t="s">
        <v>174</v>
      </c>
      <c r="E345" s="41"/>
      <c r="F345" s="249" t="s">
        <v>530</v>
      </c>
      <c r="G345" s="41"/>
      <c r="H345" s="41"/>
      <c r="I345" s="250"/>
      <c r="J345" s="41"/>
      <c r="K345" s="41"/>
      <c r="L345" s="45"/>
      <c r="M345" s="251"/>
      <c r="N345" s="252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174</v>
      </c>
      <c r="AU345" s="18" t="s">
        <v>89</v>
      </c>
    </row>
    <row r="346" s="13" customFormat="1">
      <c r="A346" s="13"/>
      <c r="B346" s="226"/>
      <c r="C346" s="227"/>
      <c r="D346" s="228" t="s">
        <v>159</v>
      </c>
      <c r="E346" s="227"/>
      <c r="F346" s="230" t="s">
        <v>531</v>
      </c>
      <c r="G346" s="227"/>
      <c r="H346" s="231">
        <v>50.215000000000003</v>
      </c>
      <c r="I346" s="232"/>
      <c r="J346" s="227"/>
      <c r="K346" s="227"/>
      <c r="L346" s="233"/>
      <c r="M346" s="234"/>
      <c r="N346" s="235"/>
      <c r="O346" s="235"/>
      <c r="P346" s="235"/>
      <c r="Q346" s="235"/>
      <c r="R346" s="235"/>
      <c r="S346" s="235"/>
      <c r="T346" s="23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7" t="s">
        <v>159</v>
      </c>
      <c r="AU346" s="237" t="s">
        <v>89</v>
      </c>
      <c r="AV346" s="13" t="s">
        <v>89</v>
      </c>
      <c r="AW346" s="13" t="s">
        <v>4</v>
      </c>
      <c r="AX346" s="13" t="s">
        <v>84</v>
      </c>
      <c r="AY346" s="237" t="s">
        <v>147</v>
      </c>
    </row>
    <row r="347" s="2" customFormat="1" ht="33" customHeight="1">
      <c r="A347" s="39"/>
      <c r="B347" s="40"/>
      <c r="C347" s="263" t="s">
        <v>532</v>
      </c>
      <c r="D347" s="263" t="s">
        <v>260</v>
      </c>
      <c r="E347" s="264" t="s">
        <v>533</v>
      </c>
      <c r="F347" s="265" t="s">
        <v>534</v>
      </c>
      <c r="G347" s="266" t="s">
        <v>155</v>
      </c>
      <c r="H347" s="267">
        <v>232</v>
      </c>
      <c r="I347" s="268"/>
      <c r="J347" s="269">
        <f>ROUND(I347*H347,2)</f>
        <v>0</v>
      </c>
      <c r="K347" s="265" t="s">
        <v>156</v>
      </c>
      <c r="L347" s="270"/>
      <c r="M347" s="271" t="s">
        <v>1</v>
      </c>
      <c r="N347" s="272" t="s">
        <v>45</v>
      </c>
      <c r="O347" s="92"/>
      <c r="P347" s="222">
        <f>O347*H347</f>
        <v>0</v>
      </c>
      <c r="Q347" s="222">
        <v>0.001</v>
      </c>
      <c r="R347" s="222">
        <f>Q347*H347</f>
        <v>0.23200000000000001</v>
      </c>
      <c r="S347" s="222">
        <v>0</v>
      </c>
      <c r="T347" s="223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24" t="s">
        <v>528</v>
      </c>
      <c r="AT347" s="224" t="s">
        <v>260</v>
      </c>
      <c r="AU347" s="224" t="s">
        <v>89</v>
      </c>
      <c r="AY347" s="18" t="s">
        <v>147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8" t="s">
        <v>89</v>
      </c>
      <c r="BK347" s="225">
        <f>ROUND(I347*H347,2)</f>
        <v>0</v>
      </c>
      <c r="BL347" s="18" t="s">
        <v>528</v>
      </c>
      <c r="BM347" s="224" t="s">
        <v>535</v>
      </c>
    </row>
    <row r="348" s="15" customFormat="1">
      <c r="A348" s="15"/>
      <c r="B348" s="253"/>
      <c r="C348" s="254"/>
      <c r="D348" s="228" t="s">
        <v>159</v>
      </c>
      <c r="E348" s="255" t="s">
        <v>1</v>
      </c>
      <c r="F348" s="256" t="s">
        <v>536</v>
      </c>
      <c r="G348" s="254"/>
      <c r="H348" s="255" t="s">
        <v>1</v>
      </c>
      <c r="I348" s="257"/>
      <c r="J348" s="254"/>
      <c r="K348" s="254"/>
      <c r="L348" s="258"/>
      <c r="M348" s="259"/>
      <c r="N348" s="260"/>
      <c r="O348" s="260"/>
      <c r="P348" s="260"/>
      <c r="Q348" s="260"/>
      <c r="R348" s="260"/>
      <c r="S348" s="260"/>
      <c r="T348" s="26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2" t="s">
        <v>159</v>
      </c>
      <c r="AU348" s="262" t="s">
        <v>89</v>
      </c>
      <c r="AV348" s="15" t="s">
        <v>84</v>
      </c>
      <c r="AW348" s="15" t="s">
        <v>35</v>
      </c>
      <c r="AX348" s="15" t="s">
        <v>79</v>
      </c>
      <c r="AY348" s="262" t="s">
        <v>147</v>
      </c>
    </row>
    <row r="349" s="13" customFormat="1">
      <c r="A349" s="13"/>
      <c r="B349" s="226"/>
      <c r="C349" s="227"/>
      <c r="D349" s="228" t="s">
        <v>159</v>
      </c>
      <c r="E349" s="229" t="s">
        <v>1</v>
      </c>
      <c r="F349" s="230" t="s">
        <v>537</v>
      </c>
      <c r="G349" s="227"/>
      <c r="H349" s="231">
        <v>74</v>
      </c>
      <c r="I349" s="232"/>
      <c r="J349" s="227"/>
      <c r="K349" s="227"/>
      <c r="L349" s="233"/>
      <c r="M349" s="234"/>
      <c r="N349" s="235"/>
      <c r="O349" s="235"/>
      <c r="P349" s="235"/>
      <c r="Q349" s="235"/>
      <c r="R349" s="235"/>
      <c r="S349" s="235"/>
      <c r="T349" s="23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7" t="s">
        <v>159</v>
      </c>
      <c r="AU349" s="237" t="s">
        <v>89</v>
      </c>
      <c r="AV349" s="13" t="s">
        <v>89</v>
      </c>
      <c r="AW349" s="13" t="s">
        <v>35</v>
      </c>
      <c r="AX349" s="13" t="s">
        <v>79</v>
      </c>
      <c r="AY349" s="237" t="s">
        <v>147</v>
      </c>
    </row>
    <row r="350" s="13" customFormat="1">
      <c r="A350" s="13"/>
      <c r="B350" s="226"/>
      <c r="C350" s="227"/>
      <c r="D350" s="228" t="s">
        <v>159</v>
      </c>
      <c r="E350" s="229" t="s">
        <v>1</v>
      </c>
      <c r="F350" s="230" t="s">
        <v>538</v>
      </c>
      <c r="G350" s="227"/>
      <c r="H350" s="231">
        <v>79</v>
      </c>
      <c r="I350" s="232"/>
      <c r="J350" s="227"/>
      <c r="K350" s="227"/>
      <c r="L350" s="233"/>
      <c r="M350" s="234"/>
      <c r="N350" s="235"/>
      <c r="O350" s="235"/>
      <c r="P350" s="235"/>
      <c r="Q350" s="235"/>
      <c r="R350" s="235"/>
      <c r="S350" s="235"/>
      <c r="T350" s="236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7" t="s">
        <v>159</v>
      </c>
      <c r="AU350" s="237" t="s">
        <v>89</v>
      </c>
      <c r="AV350" s="13" t="s">
        <v>89</v>
      </c>
      <c r="AW350" s="13" t="s">
        <v>35</v>
      </c>
      <c r="AX350" s="13" t="s">
        <v>79</v>
      </c>
      <c r="AY350" s="237" t="s">
        <v>147</v>
      </c>
    </row>
    <row r="351" s="13" customFormat="1">
      <c r="A351" s="13"/>
      <c r="B351" s="226"/>
      <c r="C351" s="227"/>
      <c r="D351" s="228" t="s">
        <v>159</v>
      </c>
      <c r="E351" s="229" t="s">
        <v>1</v>
      </c>
      <c r="F351" s="230" t="s">
        <v>539</v>
      </c>
      <c r="G351" s="227"/>
      <c r="H351" s="231">
        <v>79</v>
      </c>
      <c r="I351" s="232"/>
      <c r="J351" s="227"/>
      <c r="K351" s="227"/>
      <c r="L351" s="233"/>
      <c r="M351" s="234"/>
      <c r="N351" s="235"/>
      <c r="O351" s="235"/>
      <c r="P351" s="235"/>
      <c r="Q351" s="235"/>
      <c r="R351" s="235"/>
      <c r="S351" s="235"/>
      <c r="T351" s="23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7" t="s">
        <v>159</v>
      </c>
      <c r="AU351" s="237" t="s">
        <v>89</v>
      </c>
      <c r="AV351" s="13" t="s">
        <v>89</v>
      </c>
      <c r="AW351" s="13" t="s">
        <v>35</v>
      </c>
      <c r="AX351" s="13" t="s">
        <v>79</v>
      </c>
      <c r="AY351" s="237" t="s">
        <v>147</v>
      </c>
    </row>
    <row r="352" s="14" customFormat="1">
      <c r="A352" s="14"/>
      <c r="B352" s="238"/>
      <c r="C352" s="239"/>
      <c r="D352" s="228" t="s">
        <v>159</v>
      </c>
      <c r="E352" s="240" t="s">
        <v>1</v>
      </c>
      <c r="F352" s="241" t="s">
        <v>161</v>
      </c>
      <c r="G352" s="239"/>
      <c r="H352" s="242">
        <v>232</v>
      </c>
      <c r="I352" s="243"/>
      <c r="J352" s="239"/>
      <c r="K352" s="239"/>
      <c r="L352" s="244"/>
      <c r="M352" s="245"/>
      <c r="N352" s="246"/>
      <c r="O352" s="246"/>
      <c r="P352" s="246"/>
      <c r="Q352" s="246"/>
      <c r="R352" s="246"/>
      <c r="S352" s="246"/>
      <c r="T352" s="24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8" t="s">
        <v>159</v>
      </c>
      <c r="AU352" s="248" t="s">
        <v>89</v>
      </c>
      <c r="AV352" s="14" t="s">
        <v>148</v>
      </c>
      <c r="AW352" s="14" t="s">
        <v>35</v>
      </c>
      <c r="AX352" s="14" t="s">
        <v>84</v>
      </c>
      <c r="AY352" s="248" t="s">
        <v>147</v>
      </c>
    </row>
    <row r="353" s="2" customFormat="1" ht="24.15" customHeight="1">
      <c r="A353" s="39"/>
      <c r="B353" s="40"/>
      <c r="C353" s="213" t="s">
        <v>540</v>
      </c>
      <c r="D353" s="213" t="s">
        <v>152</v>
      </c>
      <c r="E353" s="214" t="s">
        <v>541</v>
      </c>
      <c r="F353" s="215" t="s">
        <v>542</v>
      </c>
      <c r="G353" s="216" t="s">
        <v>155</v>
      </c>
      <c r="H353" s="217">
        <v>1</v>
      </c>
      <c r="I353" s="218"/>
      <c r="J353" s="219">
        <f>ROUND(I353*H353,2)</f>
        <v>0</v>
      </c>
      <c r="K353" s="215" t="s">
        <v>156</v>
      </c>
      <c r="L353" s="45"/>
      <c r="M353" s="220" t="s">
        <v>1</v>
      </c>
      <c r="N353" s="221" t="s">
        <v>45</v>
      </c>
      <c r="O353" s="92"/>
      <c r="P353" s="222">
        <f>O353*H353</f>
        <v>0</v>
      </c>
      <c r="Q353" s="222">
        <v>0</v>
      </c>
      <c r="R353" s="222">
        <f>Q353*H353</f>
        <v>0</v>
      </c>
      <c r="S353" s="222">
        <v>0</v>
      </c>
      <c r="T353" s="223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24" t="s">
        <v>513</v>
      </c>
      <c r="AT353" s="224" t="s">
        <v>152</v>
      </c>
      <c r="AU353" s="224" t="s">
        <v>89</v>
      </c>
      <c r="AY353" s="18" t="s">
        <v>147</v>
      </c>
      <c r="BE353" s="225">
        <f>IF(N353="základní",J353,0)</f>
        <v>0</v>
      </c>
      <c r="BF353" s="225">
        <f>IF(N353="snížená",J353,0)</f>
        <v>0</v>
      </c>
      <c r="BG353" s="225">
        <f>IF(N353="zákl. přenesená",J353,0)</f>
        <v>0</v>
      </c>
      <c r="BH353" s="225">
        <f>IF(N353="sníž. přenesená",J353,0)</f>
        <v>0</v>
      </c>
      <c r="BI353" s="225">
        <f>IF(N353="nulová",J353,0)</f>
        <v>0</v>
      </c>
      <c r="BJ353" s="18" t="s">
        <v>89</v>
      </c>
      <c r="BK353" s="225">
        <f>ROUND(I353*H353,2)</f>
        <v>0</v>
      </c>
      <c r="BL353" s="18" t="s">
        <v>513</v>
      </c>
      <c r="BM353" s="224" t="s">
        <v>543</v>
      </c>
    </row>
    <row r="354" s="13" customFormat="1">
      <c r="A354" s="13"/>
      <c r="B354" s="226"/>
      <c r="C354" s="227"/>
      <c r="D354" s="228" t="s">
        <v>159</v>
      </c>
      <c r="E354" s="229" t="s">
        <v>1</v>
      </c>
      <c r="F354" s="230" t="s">
        <v>544</v>
      </c>
      <c r="G354" s="227"/>
      <c r="H354" s="231">
        <v>1</v>
      </c>
      <c r="I354" s="232"/>
      <c r="J354" s="227"/>
      <c r="K354" s="227"/>
      <c r="L354" s="233"/>
      <c r="M354" s="234"/>
      <c r="N354" s="235"/>
      <c r="O354" s="235"/>
      <c r="P354" s="235"/>
      <c r="Q354" s="235"/>
      <c r="R354" s="235"/>
      <c r="S354" s="235"/>
      <c r="T354" s="23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7" t="s">
        <v>159</v>
      </c>
      <c r="AU354" s="237" t="s">
        <v>89</v>
      </c>
      <c r="AV354" s="13" t="s">
        <v>89</v>
      </c>
      <c r="AW354" s="13" t="s">
        <v>35</v>
      </c>
      <c r="AX354" s="13" t="s">
        <v>84</v>
      </c>
      <c r="AY354" s="237" t="s">
        <v>147</v>
      </c>
    </row>
    <row r="355" s="2" customFormat="1" ht="16.5" customHeight="1">
      <c r="A355" s="39"/>
      <c r="B355" s="40"/>
      <c r="C355" s="263" t="s">
        <v>545</v>
      </c>
      <c r="D355" s="263" t="s">
        <v>260</v>
      </c>
      <c r="E355" s="264" t="s">
        <v>546</v>
      </c>
      <c r="F355" s="265" t="s">
        <v>547</v>
      </c>
      <c r="G355" s="266" t="s">
        <v>155</v>
      </c>
      <c r="H355" s="267">
        <v>1</v>
      </c>
      <c r="I355" s="268"/>
      <c r="J355" s="269">
        <f>ROUND(I355*H355,2)</f>
        <v>0</v>
      </c>
      <c r="K355" s="265" t="s">
        <v>156</v>
      </c>
      <c r="L355" s="270"/>
      <c r="M355" s="271" t="s">
        <v>1</v>
      </c>
      <c r="N355" s="272" t="s">
        <v>45</v>
      </c>
      <c r="O355" s="92"/>
      <c r="P355" s="222">
        <f>O355*H355</f>
        <v>0</v>
      </c>
      <c r="Q355" s="222">
        <v>0.0041000000000000003</v>
      </c>
      <c r="R355" s="222">
        <f>Q355*H355</f>
        <v>0.0041000000000000003</v>
      </c>
      <c r="S355" s="222">
        <v>0</v>
      </c>
      <c r="T355" s="223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24" t="s">
        <v>528</v>
      </c>
      <c r="AT355" s="224" t="s">
        <v>260</v>
      </c>
      <c r="AU355" s="224" t="s">
        <v>89</v>
      </c>
      <c r="AY355" s="18" t="s">
        <v>147</v>
      </c>
      <c r="BE355" s="225">
        <f>IF(N355="základní",J355,0)</f>
        <v>0</v>
      </c>
      <c r="BF355" s="225">
        <f>IF(N355="snížená",J355,0)</f>
        <v>0</v>
      </c>
      <c r="BG355" s="225">
        <f>IF(N355="zákl. přenesená",J355,0)</f>
        <v>0</v>
      </c>
      <c r="BH355" s="225">
        <f>IF(N355="sníž. přenesená",J355,0)</f>
        <v>0</v>
      </c>
      <c r="BI355" s="225">
        <f>IF(N355="nulová",J355,0)</f>
        <v>0</v>
      </c>
      <c r="BJ355" s="18" t="s">
        <v>89</v>
      </c>
      <c r="BK355" s="225">
        <f>ROUND(I355*H355,2)</f>
        <v>0</v>
      </c>
      <c r="BL355" s="18" t="s">
        <v>528</v>
      </c>
      <c r="BM355" s="224" t="s">
        <v>548</v>
      </c>
    </row>
    <row r="356" s="2" customFormat="1" ht="16.5" customHeight="1">
      <c r="A356" s="39"/>
      <c r="B356" s="40"/>
      <c r="C356" s="213" t="s">
        <v>549</v>
      </c>
      <c r="D356" s="213" t="s">
        <v>152</v>
      </c>
      <c r="E356" s="214" t="s">
        <v>550</v>
      </c>
      <c r="F356" s="215" t="s">
        <v>551</v>
      </c>
      <c r="G356" s="216" t="s">
        <v>155</v>
      </c>
      <c r="H356" s="217">
        <v>128</v>
      </c>
      <c r="I356" s="218"/>
      <c r="J356" s="219">
        <f>ROUND(I356*H356,2)</f>
        <v>0</v>
      </c>
      <c r="K356" s="215" t="s">
        <v>156</v>
      </c>
      <c r="L356" s="45"/>
      <c r="M356" s="220" t="s">
        <v>1</v>
      </c>
      <c r="N356" s="221" t="s">
        <v>45</v>
      </c>
      <c r="O356" s="92"/>
      <c r="P356" s="222">
        <f>O356*H356</f>
        <v>0</v>
      </c>
      <c r="Q356" s="222">
        <v>0</v>
      </c>
      <c r="R356" s="222">
        <f>Q356*H356</f>
        <v>0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513</v>
      </c>
      <c r="AT356" s="224" t="s">
        <v>152</v>
      </c>
      <c r="AU356" s="224" t="s">
        <v>89</v>
      </c>
      <c r="AY356" s="18" t="s">
        <v>147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89</v>
      </c>
      <c r="BK356" s="225">
        <f>ROUND(I356*H356,2)</f>
        <v>0</v>
      </c>
      <c r="BL356" s="18" t="s">
        <v>513</v>
      </c>
      <c r="BM356" s="224" t="s">
        <v>552</v>
      </c>
    </row>
    <row r="357" s="2" customFormat="1" ht="16.5" customHeight="1">
      <c r="A357" s="39"/>
      <c r="B357" s="40"/>
      <c r="C357" s="263" t="s">
        <v>553</v>
      </c>
      <c r="D357" s="263" t="s">
        <v>260</v>
      </c>
      <c r="E357" s="264" t="s">
        <v>554</v>
      </c>
      <c r="F357" s="265" t="s">
        <v>555</v>
      </c>
      <c r="G357" s="266" t="s">
        <v>155</v>
      </c>
      <c r="H357" s="267">
        <v>119</v>
      </c>
      <c r="I357" s="268"/>
      <c r="J357" s="269">
        <f>ROUND(I357*H357,2)</f>
        <v>0</v>
      </c>
      <c r="K357" s="265" t="s">
        <v>156</v>
      </c>
      <c r="L357" s="270"/>
      <c r="M357" s="271" t="s">
        <v>1</v>
      </c>
      <c r="N357" s="272" t="s">
        <v>45</v>
      </c>
      <c r="O357" s="92"/>
      <c r="P357" s="222">
        <f>O357*H357</f>
        <v>0</v>
      </c>
      <c r="Q357" s="222">
        <v>0.00023000000000000001</v>
      </c>
      <c r="R357" s="222">
        <f>Q357*H357</f>
        <v>0.027370000000000002</v>
      </c>
      <c r="S357" s="222">
        <v>0</v>
      </c>
      <c r="T357" s="223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24" t="s">
        <v>528</v>
      </c>
      <c r="AT357" s="224" t="s">
        <v>260</v>
      </c>
      <c r="AU357" s="224" t="s">
        <v>89</v>
      </c>
      <c r="AY357" s="18" t="s">
        <v>147</v>
      </c>
      <c r="BE357" s="225">
        <f>IF(N357="základní",J357,0)</f>
        <v>0</v>
      </c>
      <c r="BF357" s="225">
        <f>IF(N357="snížená",J357,0)</f>
        <v>0</v>
      </c>
      <c r="BG357" s="225">
        <f>IF(N357="zákl. přenesená",J357,0)</f>
        <v>0</v>
      </c>
      <c r="BH357" s="225">
        <f>IF(N357="sníž. přenesená",J357,0)</f>
        <v>0</v>
      </c>
      <c r="BI357" s="225">
        <f>IF(N357="nulová",J357,0)</f>
        <v>0</v>
      </c>
      <c r="BJ357" s="18" t="s">
        <v>89</v>
      </c>
      <c r="BK357" s="225">
        <f>ROUND(I357*H357,2)</f>
        <v>0</v>
      </c>
      <c r="BL357" s="18" t="s">
        <v>528</v>
      </c>
      <c r="BM357" s="224" t="s">
        <v>556</v>
      </c>
    </row>
    <row r="358" s="15" customFormat="1">
      <c r="A358" s="15"/>
      <c r="B358" s="253"/>
      <c r="C358" s="254"/>
      <c r="D358" s="228" t="s">
        <v>159</v>
      </c>
      <c r="E358" s="255" t="s">
        <v>1</v>
      </c>
      <c r="F358" s="256" t="s">
        <v>557</v>
      </c>
      <c r="G358" s="254"/>
      <c r="H358" s="255" t="s">
        <v>1</v>
      </c>
      <c r="I358" s="257"/>
      <c r="J358" s="254"/>
      <c r="K358" s="254"/>
      <c r="L358" s="258"/>
      <c r="M358" s="259"/>
      <c r="N358" s="260"/>
      <c r="O358" s="260"/>
      <c r="P358" s="260"/>
      <c r="Q358" s="260"/>
      <c r="R358" s="260"/>
      <c r="S358" s="260"/>
      <c r="T358" s="261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62" t="s">
        <v>159</v>
      </c>
      <c r="AU358" s="262" t="s">
        <v>89</v>
      </c>
      <c r="AV358" s="15" t="s">
        <v>84</v>
      </c>
      <c r="AW358" s="15" t="s">
        <v>35</v>
      </c>
      <c r="AX358" s="15" t="s">
        <v>79</v>
      </c>
      <c r="AY358" s="262" t="s">
        <v>147</v>
      </c>
    </row>
    <row r="359" s="13" customFormat="1">
      <c r="A359" s="13"/>
      <c r="B359" s="226"/>
      <c r="C359" s="227"/>
      <c r="D359" s="228" t="s">
        <v>159</v>
      </c>
      <c r="E359" s="229" t="s">
        <v>1</v>
      </c>
      <c r="F359" s="230" t="s">
        <v>558</v>
      </c>
      <c r="G359" s="227"/>
      <c r="H359" s="231">
        <v>37</v>
      </c>
      <c r="I359" s="232"/>
      <c r="J359" s="227"/>
      <c r="K359" s="227"/>
      <c r="L359" s="233"/>
      <c r="M359" s="234"/>
      <c r="N359" s="235"/>
      <c r="O359" s="235"/>
      <c r="P359" s="235"/>
      <c r="Q359" s="235"/>
      <c r="R359" s="235"/>
      <c r="S359" s="235"/>
      <c r="T359" s="23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7" t="s">
        <v>159</v>
      </c>
      <c r="AU359" s="237" t="s">
        <v>89</v>
      </c>
      <c r="AV359" s="13" t="s">
        <v>89</v>
      </c>
      <c r="AW359" s="13" t="s">
        <v>35</v>
      </c>
      <c r="AX359" s="13" t="s">
        <v>79</v>
      </c>
      <c r="AY359" s="237" t="s">
        <v>147</v>
      </c>
    </row>
    <row r="360" s="13" customFormat="1">
      <c r="A360" s="13"/>
      <c r="B360" s="226"/>
      <c r="C360" s="227"/>
      <c r="D360" s="228" t="s">
        <v>159</v>
      </c>
      <c r="E360" s="229" t="s">
        <v>1</v>
      </c>
      <c r="F360" s="230" t="s">
        <v>559</v>
      </c>
      <c r="G360" s="227"/>
      <c r="H360" s="231">
        <v>31</v>
      </c>
      <c r="I360" s="232"/>
      <c r="J360" s="227"/>
      <c r="K360" s="227"/>
      <c r="L360" s="233"/>
      <c r="M360" s="234"/>
      <c r="N360" s="235"/>
      <c r="O360" s="235"/>
      <c r="P360" s="235"/>
      <c r="Q360" s="235"/>
      <c r="R360" s="235"/>
      <c r="S360" s="235"/>
      <c r="T360" s="236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7" t="s">
        <v>159</v>
      </c>
      <c r="AU360" s="237" t="s">
        <v>89</v>
      </c>
      <c r="AV360" s="13" t="s">
        <v>89</v>
      </c>
      <c r="AW360" s="13" t="s">
        <v>35</v>
      </c>
      <c r="AX360" s="13" t="s">
        <v>79</v>
      </c>
      <c r="AY360" s="237" t="s">
        <v>147</v>
      </c>
    </row>
    <row r="361" s="13" customFormat="1">
      <c r="A361" s="13"/>
      <c r="B361" s="226"/>
      <c r="C361" s="227"/>
      <c r="D361" s="228" t="s">
        <v>159</v>
      </c>
      <c r="E361" s="229" t="s">
        <v>1</v>
      </c>
      <c r="F361" s="230" t="s">
        <v>560</v>
      </c>
      <c r="G361" s="227"/>
      <c r="H361" s="231">
        <v>51</v>
      </c>
      <c r="I361" s="232"/>
      <c r="J361" s="227"/>
      <c r="K361" s="227"/>
      <c r="L361" s="233"/>
      <c r="M361" s="234"/>
      <c r="N361" s="235"/>
      <c r="O361" s="235"/>
      <c r="P361" s="235"/>
      <c r="Q361" s="235"/>
      <c r="R361" s="235"/>
      <c r="S361" s="235"/>
      <c r="T361" s="23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7" t="s">
        <v>159</v>
      </c>
      <c r="AU361" s="237" t="s">
        <v>89</v>
      </c>
      <c r="AV361" s="13" t="s">
        <v>89</v>
      </c>
      <c r="AW361" s="13" t="s">
        <v>35</v>
      </c>
      <c r="AX361" s="13" t="s">
        <v>79</v>
      </c>
      <c r="AY361" s="237" t="s">
        <v>147</v>
      </c>
    </row>
    <row r="362" s="14" customFormat="1">
      <c r="A362" s="14"/>
      <c r="B362" s="238"/>
      <c r="C362" s="239"/>
      <c r="D362" s="228" t="s">
        <v>159</v>
      </c>
      <c r="E362" s="240" t="s">
        <v>1</v>
      </c>
      <c r="F362" s="241" t="s">
        <v>161</v>
      </c>
      <c r="G362" s="239"/>
      <c r="H362" s="242">
        <v>119</v>
      </c>
      <c r="I362" s="243"/>
      <c r="J362" s="239"/>
      <c r="K362" s="239"/>
      <c r="L362" s="244"/>
      <c r="M362" s="245"/>
      <c r="N362" s="246"/>
      <c r="O362" s="246"/>
      <c r="P362" s="246"/>
      <c r="Q362" s="246"/>
      <c r="R362" s="246"/>
      <c r="S362" s="246"/>
      <c r="T362" s="24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8" t="s">
        <v>159</v>
      </c>
      <c r="AU362" s="248" t="s">
        <v>89</v>
      </c>
      <c r="AV362" s="14" t="s">
        <v>148</v>
      </c>
      <c r="AW362" s="14" t="s">
        <v>35</v>
      </c>
      <c r="AX362" s="14" t="s">
        <v>84</v>
      </c>
      <c r="AY362" s="248" t="s">
        <v>147</v>
      </c>
    </row>
    <row r="363" s="2" customFormat="1" ht="16.5" customHeight="1">
      <c r="A363" s="39"/>
      <c r="B363" s="40"/>
      <c r="C363" s="263" t="s">
        <v>561</v>
      </c>
      <c r="D363" s="263" t="s">
        <v>260</v>
      </c>
      <c r="E363" s="264" t="s">
        <v>562</v>
      </c>
      <c r="F363" s="265" t="s">
        <v>563</v>
      </c>
      <c r="G363" s="266" t="s">
        <v>155</v>
      </c>
      <c r="H363" s="267">
        <v>9</v>
      </c>
      <c r="I363" s="268"/>
      <c r="J363" s="269">
        <f>ROUND(I363*H363,2)</f>
        <v>0</v>
      </c>
      <c r="K363" s="265" t="s">
        <v>156</v>
      </c>
      <c r="L363" s="270"/>
      <c r="M363" s="271" t="s">
        <v>1</v>
      </c>
      <c r="N363" s="272" t="s">
        <v>45</v>
      </c>
      <c r="O363" s="92"/>
      <c r="P363" s="222">
        <f>O363*H363</f>
        <v>0</v>
      </c>
      <c r="Q363" s="222">
        <v>0.00016000000000000001</v>
      </c>
      <c r="R363" s="222">
        <f>Q363*H363</f>
        <v>0.0014400000000000001</v>
      </c>
      <c r="S363" s="222">
        <v>0</v>
      </c>
      <c r="T363" s="223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24" t="s">
        <v>263</v>
      </c>
      <c r="AT363" s="224" t="s">
        <v>260</v>
      </c>
      <c r="AU363" s="224" t="s">
        <v>89</v>
      </c>
      <c r="AY363" s="18" t="s">
        <v>147</v>
      </c>
      <c r="BE363" s="225">
        <f>IF(N363="základní",J363,0)</f>
        <v>0</v>
      </c>
      <c r="BF363" s="225">
        <f>IF(N363="snížená",J363,0)</f>
        <v>0</v>
      </c>
      <c r="BG363" s="225">
        <f>IF(N363="zákl. přenesená",J363,0)</f>
        <v>0</v>
      </c>
      <c r="BH363" s="225">
        <f>IF(N363="sníž. přenesená",J363,0)</f>
        <v>0</v>
      </c>
      <c r="BI363" s="225">
        <f>IF(N363="nulová",J363,0)</f>
        <v>0</v>
      </c>
      <c r="BJ363" s="18" t="s">
        <v>89</v>
      </c>
      <c r="BK363" s="225">
        <f>ROUND(I363*H363,2)</f>
        <v>0</v>
      </c>
      <c r="BL363" s="18" t="s">
        <v>247</v>
      </c>
      <c r="BM363" s="224" t="s">
        <v>564</v>
      </c>
    </row>
    <row r="364" s="15" customFormat="1">
      <c r="A364" s="15"/>
      <c r="B364" s="253"/>
      <c r="C364" s="254"/>
      <c r="D364" s="228" t="s">
        <v>159</v>
      </c>
      <c r="E364" s="255" t="s">
        <v>1</v>
      </c>
      <c r="F364" s="256" t="s">
        <v>565</v>
      </c>
      <c r="G364" s="254"/>
      <c r="H364" s="255" t="s">
        <v>1</v>
      </c>
      <c r="I364" s="257"/>
      <c r="J364" s="254"/>
      <c r="K364" s="254"/>
      <c r="L364" s="258"/>
      <c r="M364" s="259"/>
      <c r="N364" s="260"/>
      <c r="O364" s="260"/>
      <c r="P364" s="260"/>
      <c r="Q364" s="260"/>
      <c r="R364" s="260"/>
      <c r="S364" s="260"/>
      <c r="T364" s="261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62" t="s">
        <v>159</v>
      </c>
      <c r="AU364" s="262" t="s">
        <v>89</v>
      </c>
      <c r="AV364" s="15" t="s">
        <v>84</v>
      </c>
      <c r="AW364" s="15" t="s">
        <v>35</v>
      </c>
      <c r="AX364" s="15" t="s">
        <v>79</v>
      </c>
      <c r="AY364" s="262" t="s">
        <v>147</v>
      </c>
    </row>
    <row r="365" s="13" customFormat="1">
      <c r="A365" s="13"/>
      <c r="B365" s="226"/>
      <c r="C365" s="227"/>
      <c r="D365" s="228" t="s">
        <v>159</v>
      </c>
      <c r="E365" s="229" t="s">
        <v>1</v>
      </c>
      <c r="F365" s="230" t="s">
        <v>566</v>
      </c>
      <c r="G365" s="227"/>
      <c r="H365" s="231">
        <v>3</v>
      </c>
      <c r="I365" s="232"/>
      <c r="J365" s="227"/>
      <c r="K365" s="227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159</v>
      </c>
      <c r="AU365" s="237" t="s">
        <v>89</v>
      </c>
      <c r="AV365" s="13" t="s">
        <v>89</v>
      </c>
      <c r="AW365" s="13" t="s">
        <v>35</v>
      </c>
      <c r="AX365" s="13" t="s">
        <v>79</v>
      </c>
      <c r="AY365" s="237" t="s">
        <v>147</v>
      </c>
    </row>
    <row r="366" s="13" customFormat="1">
      <c r="A366" s="13"/>
      <c r="B366" s="226"/>
      <c r="C366" s="227"/>
      <c r="D366" s="228" t="s">
        <v>159</v>
      </c>
      <c r="E366" s="229" t="s">
        <v>1</v>
      </c>
      <c r="F366" s="230" t="s">
        <v>567</v>
      </c>
      <c r="G366" s="227"/>
      <c r="H366" s="231">
        <v>3</v>
      </c>
      <c r="I366" s="232"/>
      <c r="J366" s="227"/>
      <c r="K366" s="227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159</v>
      </c>
      <c r="AU366" s="237" t="s">
        <v>89</v>
      </c>
      <c r="AV366" s="13" t="s">
        <v>89</v>
      </c>
      <c r="AW366" s="13" t="s">
        <v>35</v>
      </c>
      <c r="AX366" s="13" t="s">
        <v>79</v>
      </c>
      <c r="AY366" s="237" t="s">
        <v>147</v>
      </c>
    </row>
    <row r="367" s="13" customFormat="1">
      <c r="A367" s="13"/>
      <c r="B367" s="226"/>
      <c r="C367" s="227"/>
      <c r="D367" s="228" t="s">
        <v>159</v>
      </c>
      <c r="E367" s="229" t="s">
        <v>1</v>
      </c>
      <c r="F367" s="230" t="s">
        <v>568</v>
      </c>
      <c r="G367" s="227"/>
      <c r="H367" s="231">
        <v>3</v>
      </c>
      <c r="I367" s="232"/>
      <c r="J367" s="227"/>
      <c r="K367" s="227"/>
      <c r="L367" s="233"/>
      <c r="M367" s="234"/>
      <c r="N367" s="235"/>
      <c r="O367" s="235"/>
      <c r="P367" s="235"/>
      <c r="Q367" s="235"/>
      <c r="R367" s="235"/>
      <c r="S367" s="235"/>
      <c r="T367" s="23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7" t="s">
        <v>159</v>
      </c>
      <c r="AU367" s="237" t="s">
        <v>89</v>
      </c>
      <c r="AV367" s="13" t="s">
        <v>89</v>
      </c>
      <c r="AW367" s="13" t="s">
        <v>35</v>
      </c>
      <c r="AX367" s="13" t="s">
        <v>79</v>
      </c>
      <c r="AY367" s="237" t="s">
        <v>147</v>
      </c>
    </row>
    <row r="368" s="14" customFormat="1">
      <c r="A368" s="14"/>
      <c r="B368" s="238"/>
      <c r="C368" s="239"/>
      <c r="D368" s="228" t="s">
        <v>159</v>
      </c>
      <c r="E368" s="240" t="s">
        <v>1</v>
      </c>
      <c r="F368" s="241" t="s">
        <v>161</v>
      </c>
      <c r="G368" s="239"/>
      <c r="H368" s="242">
        <v>9</v>
      </c>
      <c r="I368" s="243"/>
      <c r="J368" s="239"/>
      <c r="K368" s="239"/>
      <c r="L368" s="244"/>
      <c r="M368" s="245"/>
      <c r="N368" s="246"/>
      <c r="O368" s="246"/>
      <c r="P368" s="246"/>
      <c r="Q368" s="246"/>
      <c r="R368" s="246"/>
      <c r="S368" s="246"/>
      <c r="T368" s="24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8" t="s">
        <v>159</v>
      </c>
      <c r="AU368" s="248" t="s">
        <v>89</v>
      </c>
      <c r="AV368" s="14" t="s">
        <v>148</v>
      </c>
      <c r="AW368" s="14" t="s">
        <v>35</v>
      </c>
      <c r="AX368" s="14" t="s">
        <v>84</v>
      </c>
      <c r="AY368" s="248" t="s">
        <v>147</v>
      </c>
    </row>
    <row r="369" s="2" customFormat="1" ht="21.75" customHeight="1">
      <c r="A369" s="39"/>
      <c r="B369" s="40"/>
      <c r="C369" s="213" t="s">
        <v>569</v>
      </c>
      <c r="D369" s="213" t="s">
        <v>152</v>
      </c>
      <c r="E369" s="214" t="s">
        <v>570</v>
      </c>
      <c r="F369" s="215" t="s">
        <v>571</v>
      </c>
      <c r="G369" s="216" t="s">
        <v>155</v>
      </c>
      <c r="H369" s="217">
        <v>9</v>
      </c>
      <c r="I369" s="218"/>
      <c r="J369" s="219">
        <f>ROUND(I369*H369,2)</f>
        <v>0</v>
      </c>
      <c r="K369" s="215" t="s">
        <v>156</v>
      </c>
      <c r="L369" s="45"/>
      <c r="M369" s="220" t="s">
        <v>1</v>
      </c>
      <c r="N369" s="221" t="s">
        <v>45</v>
      </c>
      <c r="O369" s="92"/>
      <c r="P369" s="222">
        <f>O369*H369</f>
        <v>0</v>
      </c>
      <c r="Q369" s="222">
        <v>0</v>
      </c>
      <c r="R369" s="222">
        <f>Q369*H369</f>
        <v>0</v>
      </c>
      <c r="S369" s="222">
        <v>0</v>
      </c>
      <c r="T369" s="223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24" t="s">
        <v>513</v>
      </c>
      <c r="AT369" s="224" t="s">
        <v>152</v>
      </c>
      <c r="AU369" s="224" t="s">
        <v>89</v>
      </c>
      <c r="AY369" s="18" t="s">
        <v>147</v>
      </c>
      <c r="BE369" s="225">
        <f>IF(N369="základní",J369,0)</f>
        <v>0</v>
      </c>
      <c r="BF369" s="225">
        <f>IF(N369="snížená",J369,0)</f>
        <v>0</v>
      </c>
      <c r="BG369" s="225">
        <f>IF(N369="zákl. přenesená",J369,0)</f>
        <v>0</v>
      </c>
      <c r="BH369" s="225">
        <f>IF(N369="sníž. přenesená",J369,0)</f>
        <v>0</v>
      </c>
      <c r="BI369" s="225">
        <f>IF(N369="nulová",J369,0)</f>
        <v>0</v>
      </c>
      <c r="BJ369" s="18" t="s">
        <v>89</v>
      </c>
      <c r="BK369" s="225">
        <f>ROUND(I369*H369,2)</f>
        <v>0</v>
      </c>
      <c r="BL369" s="18" t="s">
        <v>513</v>
      </c>
      <c r="BM369" s="224" t="s">
        <v>572</v>
      </c>
    </row>
    <row r="370" s="15" customFormat="1">
      <c r="A370" s="15"/>
      <c r="B370" s="253"/>
      <c r="C370" s="254"/>
      <c r="D370" s="228" t="s">
        <v>159</v>
      </c>
      <c r="E370" s="255" t="s">
        <v>1</v>
      </c>
      <c r="F370" s="256" t="s">
        <v>573</v>
      </c>
      <c r="G370" s="254"/>
      <c r="H370" s="255" t="s">
        <v>1</v>
      </c>
      <c r="I370" s="257"/>
      <c r="J370" s="254"/>
      <c r="K370" s="254"/>
      <c r="L370" s="258"/>
      <c r="M370" s="259"/>
      <c r="N370" s="260"/>
      <c r="O370" s="260"/>
      <c r="P370" s="260"/>
      <c r="Q370" s="260"/>
      <c r="R370" s="260"/>
      <c r="S370" s="260"/>
      <c r="T370" s="261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62" t="s">
        <v>159</v>
      </c>
      <c r="AU370" s="262" t="s">
        <v>89</v>
      </c>
      <c r="AV370" s="15" t="s">
        <v>84</v>
      </c>
      <c r="AW370" s="15" t="s">
        <v>35</v>
      </c>
      <c r="AX370" s="15" t="s">
        <v>79</v>
      </c>
      <c r="AY370" s="262" t="s">
        <v>147</v>
      </c>
    </row>
    <row r="371" s="13" customFormat="1">
      <c r="A371" s="13"/>
      <c r="B371" s="226"/>
      <c r="C371" s="227"/>
      <c r="D371" s="228" t="s">
        <v>159</v>
      </c>
      <c r="E371" s="229" t="s">
        <v>1</v>
      </c>
      <c r="F371" s="230" t="s">
        <v>566</v>
      </c>
      <c r="G371" s="227"/>
      <c r="H371" s="231">
        <v>3</v>
      </c>
      <c r="I371" s="232"/>
      <c r="J371" s="227"/>
      <c r="K371" s="227"/>
      <c r="L371" s="233"/>
      <c r="M371" s="234"/>
      <c r="N371" s="235"/>
      <c r="O371" s="235"/>
      <c r="P371" s="235"/>
      <c r="Q371" s="235"/>
      <c r="R371" s="235"/>
      <c r="S371" s="235"/>
      <c r="T371" s="23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159</v>
      </c>
      <c r="AU371" s="237" t="s">
        <v>89</v>
      </c>
      <c r="AV371" s="13" t="s">
        <v>89</v>
      </c>
      <c r="AW371" s="13" t="s">
        <v>35</v>
      </c>
      <c r="AX371" s="13" t="s">
        <v>79</v>
      </c>
      <c r="AY371" s="237" t="s">
        <v>147</v>
      </c>
    </row>
    <row r="372" s="13" customFormat="1">
      <c r="A372" s="13"/>
      <c r="B372" s="226"/>
      <c r="C372" s="227"/>
      <c r="D372" s="228" t="s">
        <v>159</v>
      </c>
      <c r="E372" s="229" t="s">
        <v>1</v>
      </c>
      <c r="F372" s="230" t="s">
        <v>567</v>
      </c>
      <c r="G372" s="227"/>
      <c r="H372" s="231">
        <v>3</v>
      </c>
      <c r="I372" s="232"/>
      <c r="J372" s="227"/>
      <c r="K372" s="227"/>
      <c r="L372" s="233"/>
      <c r="M372" s="234"/>
      <c r="N372" s="235"/>
      <c r="O372" s="235"/>
      <c r="P372" s="235"/>
      <c r="Q372" s="235"/>
      <c r="R372" s="235"/>
      <c r="S372" s="235"/>
      <c r="T372" s="23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7" t="s">
        <v>159</v>
      </c>
      <c r="AU372" s="237" t="s">
        <v>89</v>
      </c>
      <c r="AV372" s="13" t="s">
        <v>89</v>
      </c>
      <c r="AW372" s="13" t="s">
        <v>35</v>
      </c>
      <c r="AX372" s="13" t="s">
        <v>79</v>
      </c>
      <c r="AY372" s="237" t="s">
        <v>147</v>
      </c>
    </row>
    <row r="373" s="13" customFormat="1">
      <c r="A373" s="13"/>
      <c r="B373" s="226"/>
      <c r="C373" s="227"/>
      <c r="D373" s="228" t="s">
        <v>159</v>
      </c>
      <c r="E373" s="229" t="s">
        <v>1</v>
      </c>
      <c r="F373" s="230" t="s">
        <v>568</v>
      </c>
      <c r="G373" s="227"/>
      <c r="H373" s="231">
        <v>3</v>
      </c>
      <c r="I373" s="232"/>
      <c r="J373" s="227"/>
      <c r="K373" s="227"/>
      <c r="L373" s="233"/>
      <c r="M373" s="234"/>
      <c r="N373" s="235"/>
      <c r="O373" s="235"/>
      <c r="P373" s="235"/>
      <c r="Q373" s="235"/>
      <c r="R373" s="235"/>
      <c r="S373" s="235"/>
      <c r="T373" s="23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7" t="s">
        <v>159</v>
      </c>
      <c r="AU373" s="237" t="s">
        <v>89</v>
      </c>
      <c r="AV373" s="13" t="s">
        <v>89</v>
      </c>
      <c r="AW373" s="13" t="s">
        <v>35</v>
      </c>
      <c r="AX373" s="13" t="s">
        <v>79</v>
      </c>
      <c r="AY373" s="237" t="s">
        <v>147</v>
      </c>
    </row>
    <row r="374" s="14" customFormat="1">
      <c r="A374" s="14"/>
      <c r="B374" s="238"/>
      <c r="C374" s="239"/>
      <c r="D374" s="228" t="s">
        <v>159</v>
      </c>
      <c r="E374" s="240" t="s">
        <v>1</v>
      </c>
      <c r="F374" s="241" t="s">
        <v>161</v>
      </c>
      <c r="G374" s="239"/>
      <c r="H374" s="242">
        <v>9</v>
      </c>
      <c r="I374" s="243"/>
      <c r="J374" s="239"/>
      <c r="K374" s="239"/>
      <c r="L374" s="244"/>
      <c r="M374" s="245"/>
      <c r="N374" s="246"/>
      <c r="O374" s="246"/>
      <c r="P374" s="246"/>
      <c r="Q374" s="246"/>
      <c r="R374" s="246"/>
      <c r="S374" s="246"/>
      <c r="T374" s="247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8" t="s">
        <v>159</v>
      </c>
      <c r="AU374" s="248" t="s">
        <v>89</v>
      </c>
      <c r="AV374" s="14" t="s">
        <v>148</v>
      </c>
      <c r="AW374" s="14" t="s">
        <v>35</v>
      </c>
      <c r="AX374" s="14" t="s">
        <v>84</v>
      </c>
      <c r="AY374" s="248" t="s">
        <v>147</v>
      </c>
    </row>
    <row r="375" s="2" customFormat="1" ht="24.15" customHeight="1">
      <c r="A375" s="39"/>
      <c r="B375" s="40"/>
      <c r="C375" s="263" t="s">
        <v>574</v>
      </c>
      <c r="D375" s="263" t="s">
        <v>260</v>
      </c>
      <c r="E375" s="264" t="s">
        <v>575</v>
      </c>
      <c r="F375" s="265" t="s">
        <v>576</v>
      </c>
      <c r="G375" s="266" t="s">
        <v>155</v>
      </c>
      <c r="H375" s="267">
        <v>9</v>
      </c>
      <c r="I375" s="268"/>
      <c r="J375" s="269">
        <f>ROUND(I375*H375,2)</f>
        <v>0</v>
      </c>
      <c r="K375" s="265" t="s">
        <v>156</v>
      </c>
      <c r="L375" s="270"/>
      <c r="M375" s="271" t="s">
        <v>1</v>
      </c>
      <c r="N375" s="272" t="s">
        <v>45</v>
      </c>
      <c r="O375" s="92"/>
      <c r="P375" s="222">
        <f>O375*H375</f>
        <v>0</v>
      </c>
      <c r="Q375" s="222">
        <v>0.00018000000000000001</v>
      </c>
      <c r="R375" s="222">
        <f>Q375*H375</f>
        <v>0.0016200000000000001</v>
      </c>
      <c r="S375" s="222">
        <v>0</v>
      </c>
      <c r="T375" s="223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24" t="s">
        <v>528</v>
      </c>
      <c r="AT375" s="224" t="s">
        <v>260</v>
      </c>
      <c r="AU375" s="224" t="s">
        <v>89</v>
      </c>
      <c r="AY375" s="18" t="s">
        <v>147</v>
      </c>
      <c r="BE375" s="225">
        <f>IF(N375="základní",J375,0)</f>
        <v>0</v>
      </c>
      <c r="BF375" s="225">
        <f>IF(N375="snížená",J375,0)</f>
        <v>0</v>
      </c>
      <c r="BG375" s="225">
        <f>IF(N375="zákl. přenesená",J375,0)</f>
        <v>0</v>
      </c>
      <c r="BH375" s="225">
        <f>IF(N375="sníž. přenesená",J375,0)</f>
        <v>0</v>
      </c>
      <c r="BI375" s="225">
        <f>IF(N375="nulová",J375,0)</f>
        <v>0</v>
      </c>
      <c r="BJ375" s="18" t="s">
        <v>89</v>
      </c>
      <c r="BK375" s="225">
        <f>ROUND(I375*H375,2)</f>
        <v>0</v>
      </c>
      <c r="BL375" s="18" t="s">
        <v>528</v>
      </c>
      <c r="BM375" s="224" t="s">
        <v>577</v>
      </c>
    </row>
    <row r="376" s="2" customFormat="1">
      <c r="A376" s="39"/>
      <c r="B376" s="40"/>
      <c r="C376" s="41"/>
      <c r="D376" s="228" t="s">
        <v>174</v>
      </c>
      <c r="E376" s="41"/>
      <c r="F376" s="249" t="s">
        <v>578</v>
      </c>
      <c r="G376" s="41"/>
      <c r="H376" s="41"/>
      <c r="I376" s="250"/>
      <c r="J376" s="41"/>
      <c r="K376" s="41"/>
      <c r="L376" s="45"/>
      <c r="M376" s="251"/>
      <c r="N376" s="252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174</v>
      </c>
      <c r="AU376" s="18" t="s">
        <v>89</v>
      </c>
    </row>
    <row r="377" s="2" customFormat="1" ht="21.75" customHeight="1">
      <c r="A377" s="39"/>
      <c r="B377" s="40"/>
      <c r="C377" s="213" t="s">
        <v>579</v>
      </c>
      <c r="D377" s="213" t="s">
        <v>152</v>
      </c>
      <c r="E377" s="214" t="s">
        <v>580</v>
      </c>
      <c r="F377" s="215" t="s">
        <v>581</v>
      </c>
      <c r="G377" s="216" t="s">
        <v>155</v>
      </c>
      <c r="H377" s="217">
        <v>2</v>
      </c>
      <c r="I377" s="218"/>
      <c r="J377" s="219">
        <f>ROUND(I377*H377,2)</f>
        <v>0</v>
      </c>
      <c r="K377" s="215" t="s">
        <v>1</v>
      </c>
      <c r="L377" s="45"/>
      <c r="M377" s="220" t="s">
        <v>1</v>
      </c>
      <c r="N377" s="221" t="s">
        <v>45</v>
      </c>
      <c r="O377" s="92"/>
      <c r="P377" s="222">
        <f>O377*H377</f>
        <v>0</v>
      </c>
      <c r="Q377" s="222">
        <v>0</v>
      </c>
      <c r="R377" s="222">
        <f>Q377*H377</f>
        <v>0</v>
      </c>
      <c r="S377" s="222">
        <v>0</v>
      </c>
      <c r="T377" s="223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24" t="s">
        <v>513</v>
      </c>
      <c r="AT377" s="224" t="s">
        <v>152</v>
      </c>
      <c r="AU377" s="224" t="s">
        <v>89</v>
      </c>
      <c r="AY377" s="18" t="s">
        <v>147</v>
      </c>
      <c r="BE377" s="225">
        <f>IF(N377="základní",J377,0)</f>
        <v>0</v>
      </c>
      <c r="BF377" s="225">
        <f>IF(N377="snížená",J377,0)</f>
        <v>0</v>
      </c>
      <c r="BG377" s="225">
        <f>IF(N377="zákl. přenesená",J377,0)</f>
        <v>0</v>
      </c>
      <c r="BH377" s="225">
        <f>IF(N377="sníž. přenesená",J377,0)</f>
        <v>0</v>
      </c>
      <c r="BI377" s="225">
        <f>IF(N377="nulová",J377,0)</f>
        <v>0</v>
      </c>
      <c r="BJ377" s="18" t="s">
        <v>89</v>
      </c>
      <c r="BK377" s="225">
        <f>ROUND(I377*H377,2)</f>
        <v>0</v>
      </c>
      <c r="BL377" s="18" t="s">
        <v>513</v>
      </c>
      <c r="BM377" s="224" t="s">
        <v>582</v>
      </c>
    </row>
    <row r="378" s="2" customFormat="1" ht="24.15" customHeight="1">
      <c r="A378" s="39"/>
      <c r="B378" s="40"/>
      <c r="C378" s="263" t="s">
        <v>583</v>
      </c>
      <c r="D378" s="263" t="s">
        <v>260</v>
      </c>
      <c r="E378" s="264" t="s">
        <v>584</v>
      </c>
      <c r="F378" s="265" t="s">
        <v>585</v>
      </c>
      <c r="G378" s="266" t="s">
        <v>155</v>
      </c>
      <c r="H378" s="267">
        <v>2</v>
      </c>
      <c r="I378" s="268"/>
      <c r="J378" s="269">
        <f>ROUND(I378*H378,2)</f>
        <v>0</v>
      </c>
      <c r="K378" s="265" t="s">
        <v>156</v>
      </c>
      <c r="L378" s="270"/>
      <c r="M378" s="271" t="s">
        <v>1</v>
      </c>
      <c r="N378" s="272" t="s">
        <v>45</v>
      </c>
      <c r="O378" s="92"/>
      <c r="P378" s="222">
        <f>O378*H378</f>
        <v>0</v>
      </c>
      <c r="Q378" s="222">
        <v>0.001</v>
      </c>
      <c r="R378" s="222">
        <f>Q378*H378</f>
        <v>0.002</v>
      </c>
      <c r="S378" s="222">
        <v>0</v>
      </c>
      <c r="T378" s="223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24" t="s">
        <v>528</v>
      </c>
      <c r="AT378" s="224" t="s">
        <v>260</v>
      </c>
      <c r="AU378" s="224" t="s">
        <v>89</v>
      </c>
      <c r="AY378" s="18" t="s">
        <v>147</v>
      </c>
      <c r="BE378" s="225">
        <f>IF(N378="základní",J378,0)</f>
        <v>0</v>
      </c>
      <c r="BF378" s="225">
        <f>IF(N378="snížená",J378,0)</f>
        <v>0</v>
      </c>
      <c r="BG378" s="225">
        <f>IF(N378="zákl. přenesená",J378,0)</f>
        <v>0</v>
      </c>
      <c r="BH378" s="225">
        <f>IF(N378="sníž. přenesená",J378,0)</f>
        <v>0</v>
      </c>
      <c r="BI378" s="225">
        <f>IF(N378="nulová",J378,0)</f>
        <v>0</v>
      </c>
      <c r="BJ378" s="18" t="s">
        <v>89</v>
      </c>
      <c r="BK378" s="225">
        <f>ROUND(I378*H378,2)</f>
        <v>0</v>
      </c>
      <c r="BL378" s="18" t="s">
        <v>528</v>
      </c>
      <c r="BM378" s="224" t="s">
        <v>586</v>
      </c>
    </row>
    <row r="379" s="13" customFormat="1">
      <c r="A379" s="13"/>
      <c r="B379" s="226"/>
      <c r="C379" s="227"/>
      <c r="D379" s="228" t="s">
        <v>159</v>
      </c>
      <c r="E379" s="229" t="s">
        <v>1</v>
      </c>
      <c r="F379" s="230" t="s">
        <v>587</v>
      </c>
      <c r="G379" s="227"/>
      <c r="H379" s="231">
        <v>2</v>
      </c>
      <c r="I379" s="232"/>
      <c r="J379" s="227"/>
      <c r="K379" s="227"/>
      <c r="L379" s="233"/>
      <c r="M379" s="234"/>
      <c r="N379" s="235"/>
      <c r="O379" s="235"/>
      <c r="P379" s="235"/>
      <c r="Q379" s="235"/>
      <c r="R379" s="235"/>
      <c r="S379" s="235"/>
      <c r="T379" s="23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7" t="s">
        <v>159</v>
      </c>
      <c r="AU379" s="237" t="s">
        <v>89</v>
      </c>
      <c r="AV379" s="13" t="s">
        <v>89</v>
      </c>
      <c r="AW379" s="13" t="s">
        <v>35</v>
      </c>
      <c r="AX379" s="13" t="s">
        <v>84</v>
      </c>
      <c r="AY379" s="237" t="s">
        <v>147</v>
      </c>
    </row>
    <row r="380" s="2" customFormat="1" ht="16.5" customHeight="1">
      <c r="A380" s="39"/>
      <c r="B380" s="40"/>
      <c r="C380" s="213" t="s">
        <v>588</v>
      </c>
      <c r="D380" s="213" t="s">
        <v>152</v>
      </c>
      <c r="E380" s="214" t="s">
        <v>589</v>
      </c>
      <c r="F380" s="215" t="s">
        <v>590</v>
      </c>
      <c r="G380" s="216" t="s">
        <v>155</v>
      </c>
      <c r="H380" s="217">
        <v>2</v>
      </c>
      <c r="I380" s="218"/>
      <c r="J380" s="219">
        <f>ROUND(I380*H380,2)</f>
        <v>0</v>
      </c>
      <c r="K380" s="215" t="s">
        <v>1</v>
      </c>
      <c r="L380" s="45"/>
      <c r="M380" s="220" t="s">
        <v>1</v>
      </c>
      <c r="N380" s="221" t="s">
        <v>45</v>
      </c>
      <c r="O380" s="92"/>
      <c r="P380" s="222">
        <f>O380*H380</f>
        <v>0</v>
      </c>
      <c r="Q380" s="222">
        <v>0</v>
      </c>
      <c r="R380" s="222">
        <f>Q380*H380</f>
        <v>0</v>
      </c>
      <c r="S380" s="222">
        <v>0</v>
      </c>
      <c r="T380" s="223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24" t="s">
        <v>513</v>
      </c>
      <c r="AT380" s="224" t="s">
        <v>152</v>
      </c>
      <c r="AU380" s="224" t="s">
        <v>89</v>
      </c>
      <c r="AY380" s="18" t="s">
        <v>147</v>
      </c>
      <c r="BE380" s="225">
        <f>IF(N380="základní",J380,0)</f>
        <v>0</v>
      </c>
      <c r="BF380" s="225">
        <f>IF(N380="snížená",J380,0)</f>
        <v>0</v>
      </c>
      <c r="BG380" s="225">
        <f>IF(N380="zákl. přenesená",J380,0)</f>
        <v>0</v>
      </c>
      <c r="BH380" s="225">
        <f>IF(N380="sníž. přenesená",J380,0)</f>
        <v>0</v>
      </c>
      <c r="BI380" s="225">
        <f>IF(N380="nulová",J380,0)</f>
        <v>0</v>
      </c>
      <c r="BJ380" s="18" t="s">
        <v>89</v>
      </c>
      <c r="BK380" s="225">
        <f>ROUND(I380*H380,2)</f>
        <v>0</v>
      </c>
      <c r="BL380" s="18" t="s">
        <v>513</v>
      </c>
      <c r="BM380" s="224" t="s">
        <v>591</v>
      </c>
    </row>
    <row r="381" s="2" customFormat="1" ht="21.75" customHeight="1">
      <c r="A381" s="39"/>
      <c r="B381" s="40"/>
      <c r="C381" s="263" t="s">
        <v>592</v>
      </c>
      <c r="D381" s="263" t="s">
        <v>260</v>
      </c>
      <c r="E381" s="264" t="s">
        <v>593</v>
      </c>
      <c r="F381" s="265" t="s">
        <v>594</v>
      </c>
      <c r="G381" s="266" t="s">
        <v>155</v>
      </c>
      <c r="H381" s="267">
        <v>2</v>
      </c>
      <c r="I381" s="268"/>
      <c r="J381" s="269">
        <f>ROUND(I381*H381,2)</f>
        <v>0</v>
      </c>
      <c r="K381" s="265" t="s">
        <v>1</v>
      </c>
      <c r="L381" s="270"/>
      <c r="M381" s="271" t="s">
        <v>1</v>
      </c>
      <c r="N381" s="272" t="s">
        <v>45</v>
      </c>
      <c r="O381" s="92"/>
      <c r="P381" s="222">
        <f>O381*H381</f>
        <v>0</v>
      </c>
      <c r="Q381" s="222">
        <v>0.00051000000000000004</v>
      </c>
      <c r="R381" s="222">
        <f>Q381*H381</f>
        <v>0.0010200000000000001</v>
      </c>
      <c r="S381" s="222">
        <v>0</v>
      </c>
      <c r="T381" s="223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24" t="s">
        <v>528</v>
      </c>
      <c r="AT381" s="224" t="s">
        <v>260</v>
      </c>
      <c r="AU381" s="224" t="s">
        <v>89</v>
      </c>
      <c r="AY381" s="18" t="s">
        <v>147</v>
      </c>
      <c r="BE381" s="225">
        <f>IF(N381="základní",J381,0)</f>
        <v>0</v>
      </c>
      <c r="BF381" s="225">
        <f>IF(N381="snížená",J381,0)</f>
        <v>0</v>
      </c>
      <c r="BG381" s="225">
        <f>IF(N381="zákl. přenesená",J381,0)</f>
        <v>0</v>
      </c>
      <c r="BH381" s="225">
        <f>IF(N381="sníž. přenesená",J381,0)</f>
        <v>0</v>
      </c>
      <c r="BI381" s="225">
        <f>IF(N381="nulová",J381,0)</f>
        <v>0</v>
      </c>
      <c r="BJ381" s="18" t="s">
        <v>89</v>
      </c>
      <c r="BK381" s="225">
        <f>ROUND(I381*H381,2)</f>
        <v>0</v>
      </c>
      <c r="BL381" s="18" t="s">
        <v>528</v>
      </c>
      <c r="BM381" s="224" t="s">
        <v>595</v>
      </c>
    </row>
    <row r="382" s="13" customFormat="1">
      <c r="A382" s="13"/>
      <c r="B382" s="226"/>
      <c r="C382" s="227"/>
      <c r="D382" s="228" t="s">
        <v>159</v>
      </c>
      <c r="E382" s="229" t="s">
        <v>1</v>
      </c>
      <c r="F382" s="230" t="s">
        <v>587</v>
      </c>
      <c r="G382" s="227"/>
      <c r="H382" s="231">
        <v>2</v>
      </c>
      <c r="I382" s="232"/>
      <c r="J382" s="227"/>
      <c r="K382" s="227"/>
      <c r="L382" s="233"/>
      <c r="M382" s="234"/>
      <c r="N382" s="235"/>
      <c r="O382" s="235"/>
      <c r="P382" s="235"/>
      <c r="Q382" s="235"/>
      <c r="R382" s="235"/>
      <c r="S382" s="235"/>
      <c r="T382" s="236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7" t="s">
        <v>159</v>
      </c>
      <c r="AU382" s="237" t="s">
        <v>89</v>
      </c>
      <c r="AV382" s="13" t="s">
        <v>89</v>
      </c>
      <c r="AW382" s="13" t="s">
        <v>35</v>
      </c>
      <c r="AX382" s="13" t="s">
        <v>84</v>
      </c>
      <c r="AY382" s="237" t="s">
        <v>147</v>
      </c>
    </row>
    <row r="383" s="2" customFormat="1" ht="16.5" customHeight="1">
      <c r="A383" s="39"/>
      <c r="B383" s="40"/>
      <c r="C383" s="213" t="s">
        <v>596</v>
      </c>
      <c r="D383" s="213" t="s">
        <v>152</v>
      </c>
      <c r="E383" s="214" t="s">
        <v>597</v>
      </c>
      <c r="F383" s="215" t="s">
        <v>598</v>
      </c>
      <c r="G383" s="216" t="s">
        <v>333</v>
      </c>
      <c r="H383" s="284"/>
      <c r="I383" s="218"/>
      <c r="J383" s="219">
        <f>ROUND(I383*H383,2)</f>
        <v>0</v>
      </c>
      <c r="K383" s="215" t="s">
        <v>1</v>
      </c>
      <c r="L383" s="45"/>
      <c r="M383" s="220" t="s">
        <v>1</v>
      </c>
      <c r="N383" s="221" t="s">
        <v>45</v>
      </c>
      <c r="O383" s="92"/>
      <c r="P383" s="222">
        <f>O383*H383</f>
        <v>0</v>
      </c>
      <c r="Q383" s="222">
        <v>0</v>
      </c>
      <c r="R383" s="222">
        <f>Q383*H383</f>
        <v>0</v>
      </c>
      <c r="S383" s="222">
        <v>0</v>
      </c>
      <c r="T383" s="223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24" t="s">
        <v>528</v>
      </c>
      <c r="AT383" s="224" t="s">
        <v>152</v>
      </c>
      <c r="AU383" s="224" t="s">
        <v>89</v>
      </c>
      <c r="AY383" s="18" t="s">
        <v>147</v>
      </c>
      <c r="BE383" s="225">
        <f>IF(N383="základní",J383,0)</f>
        <v>0</v>
      </c>
      <c r="BF383" s="225">
        <f>IF(N383="snížená",J383,0)</f>
        <v>0</v>
      </c>
      <c r="BG383" s="225">
        <f>IF(N383="zákl. přenesená",J383,0)</f>
        <v>0</v>
      </c>
      <c r="BH383" s="225">
        <f>IF(N383="sníž. přenesená",J383,0)</f>
        <v>0</v>
      </c>
      <c r="BI383" s="225">
        <f>IF(N383="nulová",J383,0)</f>
        <v>0</v>
      </c>
      <c r="BJ383" s="18" t="s">
        <v>89</v>
      </c>
      <c r="BK383" s="225">
        <f>ROUND(I383*H383,2)</f>
        <v>0</v>
      </c>
      <c r="BL383" s="18" t="s">
        <v>528</v>
      </c>
      <c r="BM383" s="224" t="s">
        <v>599</v>
      </c>
    </row>
    <row r="384" s="2" customFormat="1" ht="16.5" customHeight="1">
      <c r="A384" s="39"/>
      <c r="B384" s="40"/>
      <c r="C384" s="213" t="s">
        <v>600</v>
      </c>
      <c r="D384" s="213" t="s">
        <v>152</v>
      </c>
      <c r="E384" s="214" t="s">
        <v>601</v>
      </c>
      <c r="F384" s="215" t="s">
        <v>602</v>
      </c>
      <c r="G384" s="216" t="s">
        <v>333</v>
      </c>
      <c r="H384" s="284"/>
      <c r="I384" s="218"/>
      <c r="J384" s="219">
        <f>ROUND(I384*H384,2)</f>
        <v>0</v>
      </c>
      <c r="K384" s="215" t="s">
        <v>1</v>
      </c>
      <c r="L384" s="45"/>
      <c r="M384" s="220" t="s">
        <v>1</v>
      </c>
      <c r="N384" s="221" t="s">
        <v>45</v>
      </c>
      <c r="O384" s="92"/>
      <c r="P384" s="222">
        <f>O384*H384</f>
        <v>0</v>
      </c>
      <c r="Q384" s="222">
        <v>0</v>
      </c>
      <c r="R384" s="222">
        <f>Q384*H384</f>
        <v>0</v>
      </c>
      <c r="S384" s="222">
        <v>0</v>
      </c>
      <c r="T384" s="223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24" t="s">
        <v>513</v>
      </c>
      <c r="AT384" s="224" t="s">
        <v>152</v>
      </c>
      <c r="AU384" s="224" t="s">
        <v>89</v>
      </c>
      <c r="AY384" s="18" t="s">
        <v>147</v>
      </c>
      <c r="BE384" s="225">
        <f>IF(N384="základní",J384,0)</f>
        <v>0</v>
      </c>
      <c r="BF384" s="225">
        <f>IF(N384="snížená",J384,0)</f>
        <v>0</v>
      </c>
      <c r="BG384" s="225">
        <f>IF(N384="zákl. přenesená",J384,0)</f>
        <v>0</v>
      </c>
      <c r="BH384" s="225">
        <f>IF(N384="sníž. přenesená",J384,0)</f>
        <v>0</v>
      </c>
      <c r="BI384" s="225">
        <f>IF(N384="nulová",J384,0)</f>
        <v>0</v>
      </c>
      <c r="BJ384" s="18" t="s">
        <v>89</v>
      </c>
      <c r="BK384" s="225">
        <f>ROUND(I384*H384,2)</f>
        <v>0</v>
      </c>
      <c r="BL384" s="18" t="s">
        <v>513</v>
      </c>
      <c r="BM384" s="224" t="s">
        <v>603</v>
      </c>
    </row>
    <row r="385" s="2" customFormat="1" ht="16.5" customHeight="1">
      <c r="A385" s="39"/>
      <c r="B385" s="40"/>
      <c r="C385" s="213" t="s">
        <v>604</v>
      </c>
      <c r="D385" s="213" t="s">
        <v>152</v>
      </c>
      <c r="E385" s="214" t="s">
        <v>605</v>
      </c>
      <c r="F385" s="215" t="s">
        <v>606</v>
      </c>
      <c r="G385" s="216" t="s">
        <v>155</v>
      </c>
      <c r="H385" s="217">
        <v>1</v>
      </c>
      <c r="I385" s="218"/>
      <c r="J385" s="219">
        <f>ROUND(I385*H385,2)</f>
        <v>0</v>
      </c>
      <c r="K385" s="215" t="s">
        <v>1</v>
      </c>
      <c r="L385" s="45"/>
      <c r="M385" s="220" t="s">
        <v>1</v>
      </c>
      <c r="N385" s="221" t="s">
        <v>45</v>
      </c>
      <c r="O385" s="92"/>
      <c r="P385" s="222">
        <f>O385*H385</f>
        <v>0</v>
      </c>
      <c r="Q385" s="222">
        <v>0</v>
      </c>
      <c r="R385" s="222">
        <f>Q385*H385</f>
        <v>0</v>
      </c>
      <c r="S385" s="222">
        <v>0</v>
      </c>
      <c r="T385" s="223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24" t="s">
        <v>513</v>
      </c>
      <c r="AT385" s="224" t="s">
        <v>152</v>
      </c>
      <c r="AU385" s="224" t="s">
        <v>89</v>
      </c>
      <c r="AY385" s="18" t="s">
        <v>147</v>
      </c>
      <c r="BE385" s="225">
        <f>IF(N385="základní",J385,0)</f>
        <v>0</v>
      </c>
      <c r="BF385" s="225">
        <f>IF(N385="snížená",J385,0)</f>
        <v>0</v>
      </c>
      <c r="BG385" s="225">
        <f>IF(N385="zákl. přenesená",J385,0)</f>
        <v>0</v>
      </c>
      <c r="BH385" s="225">
        <f>IF(N385="sníž. přenesená",J385,0)</f>
        <v>0</v>
      </c>
      <c r="BI385" s="225">
        <f>IF(N385="nulová",J385,0)</f>
        <v>0</v>
      </c>
      <c r="BJ385" s="18" t="s">
        <v>89</v>
      </c>
      <c r="BK385" s="225">
        <f>ROUND(I385*H385,2)</f>
        <v>0</v>
      </c>
      <c r="BL385" s="18" t="s">
        <v>513</v>
      </c>
      <c r="BM385" s="224" t="s">
        <v>607</v>
      </c>
    </row>
    <row r="386" s="13" customFormat="1">
      <c r="A386" s="13"/>
      <c r="B386" s="226"/>
      <c r="C386" s="227"/>
      <c r="D386" s="228" t="s">
        <v>159</v>
      </c>
      <c r="E386" s="229" t="s">
        <v>1</v>
      </c>
      <c r="F386" s="230" t="s">
        <v>608</v>
      </c>
      <c r="G386" s="227"/>
      <c r="H386" s="231">
        <v>1</v>
      </c>
      <c r="I386" s="232"/>
      <c r="J386" s="227"/>
      <c r="K386" s="227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159</v>
      </c>
      <c r="AU386" s="237" t="s">
        <v>89</v>
      </c>
      <c r="AV386" s="13" t="s">
        <v>89</v>
      </c>
      <c r="AW386" s="13" t="s">
        <v>35</v>
      </c>
      <c r="AX386" s="13" t="s">
        <v>84</v>
      </c>
      <c r="AY386" s="237" t="s">
        <v>147</v>
      </c>
    </row>
    <row r="387" s="2" customFormat="1" ht="16.5" customHeight="1">
      <c r="A387" s="39"/>
      <c r="B387" s="40"/>
      <c r="C387" s="213" t="s">
        <v>609</v>
      </c>
      <c r="D387" s="213" t="s">
        <v>152</v>
      </c>
      <c r="E387" s="214" t="s">
        <v>610</v>
      </c>
      <c r="F387" s="215" t="s">
        <v>611</v>
      </c>
      <c r="G387" s="216" t="s">
        <v>333</v>
      </c>
      <c r="H387" s="284"/>
      <c r="I387" s="218"/>
      <c r="J387" s="219">
        <f>ROUND(I387*H387,2)</f>
        <v>0</v>
      </c>
      <c r="K387" s="215" t="s">
        <v>1</v>
      </c>
      <c r="L387" s="45"/>
      <c r="M387" s="220" t="s">
        <v>1</v>
      </c>
      <c r="N387" s="221" t="s">
        <v>45</v>
      </c>
      <c r="O387" s="92"/>
      <c r="P387" s="222">
        <f>O387*H387</f>
        <v>0</v>
      </c>
      <c r="Q387" s="222">
        <v>0</v>
      </c>
      <c r="R387" s="222">
        <f>Q387*H387</f>
        <v>0</v>
      </c>
      <c r="S387" s="222">
        <v>0</v>
      </c>
      <c r="T387" s="223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24" t="s">
        <v>513</v>
      </c>
      <c r="AT387" s="224" t="s">
        <v>152</v>
      </c>
      <c r="AU387" s="224" t="s">
        <v>89</v>
      </c>
      <c r="AY387" s="18" t="s">
        <v>147</v>
      </c>
      <c r="BE387" s="225">
        <f>IF(N387="základní",J387,0)</f>
        <v>0</v>
      </c>
      <c r="BF387" s="225">
        <f>IF(N387="snížená",J387,0)</f>
        <v>0</v>
      </c>
      <c r="BG387" s="225">
        <f>IF(N387="zákl. přenesená",J387,0)</f>
        <v>0</v>
      </c>
      <c r="BH387" s="225">
        <f>IF(N387="sníž. přenesená",J387,0)</f>
        <v>0</v>
      </c>
      <c r="BI387" s="225">
        <f>IF(N387="nulová",J387,0)</f>
        <v>0</v>
      </c>
      <c r="BJ387" s="18" t="s">
        <v>89</v>
      </c>
      <c r="BK387" s="225">
        <f>ROUND(I387*H387,2)</f>
        <v>0</v>
      </c>
      <c r="BL387" s="18" t="s">
        <v>513</v>
      </c>
      <c r="BM387" s="224" t="s">
        <v>612</v>
      </c>
    </row>
    <row r="388" s="12" customFormat="1" ht="25.92" customHeight="1">
      <c r="A388" s="12"/>
      <c r="B388" s="197"/>
      <c r="C388" s="198"/>
      <c r="D388" s="199" t="s">
        <v>78</v>
      </c>
      <c r="E388" s="200" t="s">
        <v>613</v>
      </c>
      <c r="F388" s="200" t="s">
        <v>614</v>
      </c>
      <c r="G388" s="198"/>
      <c r="H388" s="198"/>
      <c r="I388" s="201"/>
      <c r="J388" s="202">
        <f>BK388</f>
        <v>0</v>
      </c>
      <c r="K388" s="198"/>
      <c r="L388" s="203"/>
      <c r="M388" s="204"/>
      <c r="N388" s="205"/>
      <c r="O388" s="205"/>
      <c r="P388" s="206">
        <f>P389+P391+P394+P396</f>
        <v>0</v>
      </c>
      <c r="Q388" s="205"/>
      <c r="R388" s="206">
        <f>R389+R391+R394+R396</f>
        <v>0</v>
      </c>
      <c r="S388" s="205"/>
      <c r="T388" s="207">
        <f>T389+T391+T394+T396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8" t="s">
        <v>185</v>
      </c>
      <c r="AT388" s="209" t="s">
        <v>78</v>
      </c>
      <c r="AU388" s="209" t="s">
        <v>79</v>
      </c>
      <c r="AY388" s="208" t="s">
        <v>147</v>
      </c>
      <c r="BK388" s="210">
        <f>BK389+BK391+BK394+BK396</f>
        <v>0</v>
      </c>
    </row>
    <row r="389" s="12" customFormat="1" ht="22.8" customHeight="1">
      <c r="A389" s="12"/>
      <c r="B389" s="197"/>
      <c r="C389" s="198"/>
      <c r="D389" s="199" t="s">
        <v>78</v>
      </c>
      <c r="E389" s="211" t="s">
        <v>615</v>
      </c>
      <c r="F389" s="211" t="s">
        <v>616</v>
      </c>
      <c r="G389" s="198"/>
      <c r="H389" s="198"/>
      <c r="I389" s="201"/>
      <c r="J389" s="212">
        <f>BK389</f>
        <v>0</v>
      </c>
      <c r="K389" s="198"/>
      <c r="L389" s="203"/>
      <c r="M389" s="204"/>
      <c r="N389" s="205"/>
      <c r="O389" s="205"/>
      <c r="P389" s="206">
        <f>P390</f>
        <v>0</v>
      </c>
      <c r="Q389" s="205"/>
      <c r="R389" s="206">
        <f>R390</f>
        <v>0</v>
      </c>
      <c r="S389" s="205"/>
      <c r="T389" s="207">
        <f>T390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8" t="s">
        <v>185</v>
      </c>
      <c r="AT389" s="209" t="s">
        <v>78</v>
      </c>
      <c r="AU389" s="209" t="s">
        <v>84</v>
      </c>
      <c r="AY389" s="208" t="s">
        <v>147</v>
      </c>
      <c r="BK389" s="210">
        <f>BK390</f>
        <v>0</v>
      </c>
    </row>
    <row r="390" s="2" customFormat="1" ht="16.5" customHeight="1">
      <c r="A390" s="39"/>
      <c r="B390" s="40"/>
      <c r="C390" s="213" t="s">
        <v>617</v>
      </c>
      <c r="D390" s="213" t="s">
        <v>152</v>
      </c>
      <c r="E390" s="214" t="s">
        <v>618</v>
      </c>
      <c r="F390" s="215" t="s">
        <v>619</v>
      </c>
      <c r="G390" s="216" t="s">
        <v>155</v>
      </c>
      <c r="H390" s="217">
        <v>1</v>
      </c>
      <c r="I390" s="218"/>
      <c r="J390" s="219">
        <f>ROUND(I390*H390,2)</f>
        <v>0</v>
      </c>
      <c r="K390" s="215" t="s">
        <v>156</v>
      </c>
      <c r="L390" s="45"/>
      <c r="M390" s="220" t="s">
        <v>1</v>
      </c>
      <c r="N390" s="221" t="s">
        <v>45</v>
      </c>
      <c r="O390" s="92"/>
      <c r="P390" s="222">
        <f>O390*H390</f>
        <v>0</v>
      </c>
      <c r="Q390" s="222">
        <v>0</v>
      </c>
      <c r="R390" s="222">
        <f>Q390*H390</f>
        <v>0</v>
      </c>
      <c r="S390" s="222">
        <v>0</v>
      </c>
      <c r="T390" s="223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4" t="s">
        <v>620</v>
      </c>
      <c r="AT390" s="224" t="s">
        <v>152</v>
      </c>
      <c r="AU390" s="224" t="s">
        <v>89</v>
      </c>
      <c r="AY390" s="18" t="s">
        <v>147</v>
      </c>
      <c r="BE390" s="225">
        <f>IF(N390="základní",J390,0)</f>
        <v>0</v>
      </c>
      <c r="BF390" s="225">
        <f>IF(N390="snížená",J390,0)</f>
        <v>0</v>
      </c>
      <c r="BG390" s="225">
        <f>IF(N390="zákl. přenesená",J390,0)</f>
        <v>0</v>
      </c>
      <c r="BH390" s="225">
        <f>IF(N390="sníž. přenesená",J390,0)</f>
        <v>0</v>
      </c>
      <c r="BI390" s="225">
        <f>IF(N390="nulová",J390,0)</f>
        <v>0</v>
      </c>
      <c r="BJ390" s="18" t="s">
        <v>89</v>
      </c>
      <c r="BK390" s="225">
        <f>ROUND(I390*H390,2)</f>
        <v>0</v>
      </c>
      <c r="BL390" s="18" t="s">
        <v>620</v>
      </c>
      <c r="BM390" s="224" t="s">
        <v>621</v>
      </c>
    </row>
    <row r="391" s="12" customFormat="1" ht="22.8" customHeight="1">
      <c r="A391" s="12"/>
      <c r="B391" s="197"/>
      <c r="C391" s="198"/>
      <c r="D391" s="199" t="s">
        <v>78</v>
      </c>
      <c r="E391" s="211" t="s">
        <v>622</v>
      </c>
      <c r="F391" s="211" t="s">
        <v>623</v>
      </c>
      <c r="G391" s="198"/>
      <c r="H391" s="198"/>
      <c r="I391" s="201"/>
      <c r="J391" s="212">
        <f>BK391</f>
        <v>0</v>
      </c>
      <c r="K391" s="198"/>
      <c r="L391" s="203"/>
      <c r="M391" s="204"/>
      <c r="N391" s="205"/>
      <c r="O391" s="205"/>
      <c r="P391" s="206">
        <f>SUM(P392:P393)</f>
        <v>0</v>
      </c>
      <c r="Q391" s="205"/>
      <c r="R391" s="206">
        <f>SUM(R392:R393)</f>
        <v>0</v>
      </c>
      <c r="S391" s="205"/>
      <c r="T391" s="207">
        <f>SUM(T392:T393)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8" t="s">
        <v>185</v>
      </c>
      <c r="AT391" s="209" t="s">
        <v>78</v>
      </c>
      <c r="AU391" s="209" t="s">
        <v>84</v>
      </c>
      <c r="AY391" s="208" t="s">
        <v>147</v>
      </c>
      <c r="BK391" s="210">
        <f>SUM(BK392:BK393)</f>
        <v>0</v>
      </c>
    </row>
    <row r="392" s="2" customFormat="1" ht="16.5" customHeight="1">
      <c r="A392" s="39"/>
      <c r="B392" s="40"/>
      <c r="C392" s="213" t="s">
        <v>624</v>
      </c>
      <c r="D392" s="213" t="s">
        <v>152</v>
      </c>
      <c r="E392" s="214" t="s">
        <v>625</v>
      </c>
      <c r="F392" s="215" t="s">
        <v>623</v>
      </c>
      <c r="G392" s="216" t="s">
        <v>155</v>
      </c>
      <c r="H392" s="217">
        <v>1</v>
      </c>
      <c r="I392" s="218"/>
      <c r="J392" s="219">
        <f>ROUND(I392*H392,2)</f>
        <v>0</v>
      </c>
      <c r="K392" s="215" t="s">
        <v>156</v>
      </c>
      <c r="L392" s="45"/>
      <c r="M392" s="220" t="s">
        <v>1</v>
      </c>
      <c r="N392" s="221" t="s">
        <v>45</v>
      </c>
      <c r="O392" s="92"/>
      <c r="P392" s="222">
        <f>O392*H392</f>
        <v>0</v>
      </c>
      <c r="Q392" s="222">
        <v>0</v>
      </c>
      <c r="R392" s="222">
        <f>Q392*H392</f>
        <v>0</v>
      </c>
      <c r="S392" s="222">
        <v>0</v>
      </c>
      <c r="T392" s="223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24" t="s">
        <v>620</v>
      </c>
      <c r="AT392" s="224" t="s">
        <v>152</v>
      </c>
      <c r="AU392" s="224" t="s">
        <v>89</v>
      </c>
      <c r="AY392" s="18" t="s">
        <v>147</v>
      </c>
      <c r="BE392" s="225">
        <f>IF(N392="základní",J392,0)</f>
        <v>0</v>
      </c>
      <c r="BF392" s="225">
        <f>IF(N392="snížená",J392,0)</f>
        <v>0</v>
      </c>
      <c r="BG392" s="225">
        <f>IF(N392="zákl. přenesená",J392,0)</f>
        <v>0</v>
      </c>
      <c r="BH392" s="225">
        <f>IF(N392="sníž. přenesená",J392,0)</f>
        <v>0</v>
      </c>
      <c r="BI392" s="225">
        <f>IF(N392="nulová",J392,0)</f>
        <v>0</v>
      </c>
      <c r="BJ392" s="18" t="s">
        <v>89</v>
      </c>
      <c r="BK392" s="225">
        <f>ROUND(I392*H392,2)</f>
        <v>0</v>
      </c>
      <c r="BL392" s="18" t="s">
        <v>620</v>
      </c>
      <c r="BM392" s="224" t="s">
        <v>626</v>
      </c>
    </row>
    <row r="393" s="2" customFormat="1">
      <c r="A393" s="39"/>
      <c r="B393" s="40"/>
      <c r="C393" s="41"/>
      <c r="D393" s="228" t="s">
        <v>174</v>
      </c>
      <c r="E393" s="41"/>
      <c r="F393" s="249" t="s">
        <v>627</v>
      </c>
      <c r="G393" s="41"/>
      <c r="H393" s="41"/>
      <c r="I393" s="250"/>
      <c r="J393" s="41"/>
      <c r="K393" s="41"/>
      <c r="L393" s="45"/>
      <c r="M393" s="251"/>
      <c r="N393" s="252"/>
      <c r="O393" s="92"/>
      <c r="P393" s="92"/>
      <c r="Q393" s="92"/>
      <c r="R393" s="92"/>
      <c r="S393" s="92"/>
      <c r="T393" s="9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174</v>
      </c>
      <c r="AU393" s="18" t="s">
        <v>89</v>
      </c>
    </row>
    <row r="394" s="12" customFormat="1" ht="22.8" customHeight="1">
      <c r="A394" s="12"/>
      <c r="B394" s="197"/>
      <c r="C394" s="198"/>
      <c r="D394" s="199" t="s">
        <v>78</v>
      </c>
      <c r="E394" s="211" t="s">
        <v>628</v>
      </c>
      <c r="F394" s="211" t="s">
        <v>629</v>
      </c>
      <c r="G394" s="198"/>
      <c r="H394" s="198"/>
      <c r="I394" s="201"/>
      <c r="J394" s="212">
        <f>BK394</f>
        <v>0</v>
      </c>
      <c r="K394" s="198"/>
      <c r="L394" s="203"/>
      <c r="M394" s="204"/>
      <c r="N394" s="205"/>
      <c r="O394" s="205"/>
      <c r="P394" s="206">
        <f>P395</f>
        <v>0</v>
      </c>
      <c r="Q394" s="205"/>
      <c r="R394" s="206">
        <f>R395</f>
        <v>0</v>
      </c>
      <c r="S394" s="205"/>
      <c r="T394" s="207">
        <f>T395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08" t="s">
        <v>185</v>
      </c>
      <c r="AT394" s="209" t="s">
        <v>78</v>
      </c>
      <c r="AU394" s="209" t="s">
        <v>84</v>
      </c>
      <c r="AY394" s="208" t="s">
        <v>147</v>
      </c>
      <c r="BK394" s="210">
        <f>BK395</f>
        <v>0</v>
      </c>
    </row>
    <row r="395" s="2" customFormat="1" ht="16.5" customHeight="1">
      <c r="A395" s="39"/>
      <c r="B395" s="40"/>
      <c r="C395" s="213" t="s">
        <v>630</v>
      </c>
      <c r="D395" s="213" t="s">
        <v>152</v>
      </c>
      <c r="E395" s="214" t="s">
        <v>631</v>
      </c>
      <c r="F395" s="215" t="s">
        <v>632</v>
      </c>
      <c r="G395" s="216" t="s">
        <v>155</v>
      </c>
      <c r="H395" s="217">
        <v>1</v>
      </c>
      <c r="I395" s="218"/>
      <c r="J395" s="219">
        <f>ROUND(I395*H395,2)</f>
        <v>0</v>
      </c>
      <c r="K395" s="215" t="s">
        <v>156</v>
      </c>
      <c r="L395" s="45"/>
      <c r="M395" s="220" t="s">
        <v>1</v>
      </c>
      <c r="N395" s="221" t="s">
        <v>45</v>
      </c>
      <c r="O395" s="92"/>
      <c r="P395" s="222">
        <f>O395*H395</f>
        <v>0</v>
      </c>
      <c r="Q395" s="222">
        <v>0</v>
      </c>
      <c r="R395" s="222">
        <f>Q395*H395</f>
        <v>0</v>
      </c>
      <c r="S395" s="222">
        <v>0</v>
      </c>
      <c r="T395" s="223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24" t="s">
        <v>620</v>
      </c>
      <c r="AT395" s="224" t="s">
        <v>152</v>
      </c>
      <c r="AU395" s="224" t="s">
        <v>89</v>
      </c>
      <c r="AY395" s="18" t="s">
        <v>147</v>
      </c>
      <c r="BE395" s="225">
        <f>IF(N395="základní",J395,0)</f>
        <v>0</v>
      </c>
      <c r="BF395" s="225">
        <f>IF(N395="snížená",J395,0)</f>
        <v>0</v>
      </c>
      <c r="BG395" s="225">
        <f>IF(N395="zákl. přenesená",J395,0)</f>
        <v>0</v>
      </c>
      <c r="BH395" s="225">
        <f>IF(N395="sníž. přenesená",J395,0)</f>
        <v>0</v>
      </c>
      <c r="BI395" s="225">
        <f>IF(N395="nulová",J395,0)</f>
        <v>0</v>
      </c>
      <c r="BJ395" s="18" t="s">
        <v>89</v>
      </c>
      <c r="BK395" s="225">
        <f>ROUND(I395*H395,2)</f>
        <v>0</v>
      </c>
      <c r="BL395" s="18" t="s">
        <v>620</v>
      </c>
      <c r="BM395" s="224" t="s">
        <v>633</v>
      </c>
    </row>
    <row r="396" s="12" customFormat="1" ht="22.8" customHeight="1">
      <c r="A396" s="12"/>
      <c r="B396" s="197"/>
      <c r="C396" s="198"/>
      <c r="D396" s="199" t="s">
        <v>78</v>
      </c>
      <c r="E396" s="211" t="s">
        <v>634</v>
      </c>
      <c r="F396" s="211" t="s">
        <v>635</v>
      </c>
      <c r="G396" s="198"/>
      <c r="H396" s="198"/>
      <c r="I396" s="201"/>
      <c r="J396" s="212">
        <f>BK396</f>
        <v>0</v>
      </c>
      <c r="K396" s="198"/>
      <c r="L396" s="203"/>
      <c r="M396" s="204"/>
      <c r="N396" s="205"/>
      <c r="O396" s="205"/>
      <c r="P396" s="206">
        <f>SUM(P397:P398)</f>
        <v>0</v>
      </c>
      <c r="Q396" s="205"/>
      <c r="R396" s="206">
        <f>SUM(R397:R398)</f>
        <v>0</v>
      </c>
      <c r="S396" s="205"/>
      <c r="T396" s="207">
        <f>SUM(T397:T398)</f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08" t="s">
        <v>185</v>
      </c>
      <c r="AT396" s="209" t="s">
        <v>78</v>
      </c>
      <c r="AU396" s="209" t="s">
        <v>84</v>
      </c>
      <c r="AY396" s="208" t="s">
        <v>147</v>
      </c>
      <c r="BK396" s="210">
        <f>SUM(BK397:BK398)</f>
        <v>0</v>
      </c>
    </row>
    <row r="397" s="2" customFormat="1" ht="16.5" customHeight="1">
      <c r="A397" s="39"/>
      <c r="B397" s="40"/>
      <c r="C397" s="213" t="s">
        <v>636</v>
      </c>
      <c r="D397" s="213" t="s">
        <v>152</v>
      </c>
      <c r="E397" s="214" t="s">
        <v>637</v>
      </c>
      <c r="F397" s="215" t="s">
        <v>638</v>
      </c>
      <c r="G397" s="216" t="s">
        <v>155</v>
      </c>
      <c r="H397" s="217">
        <v>1</v>
      </c>
      <c r="I397" s="218"/>
      <c r="J397" s="219">
        <f>ROUND(I397*H397,2)</f>
        <v>0</v>
      </c>
      <c r="K397" s="215" t="s">
        <v>156</v>
      </c>
      <c r="L397" s="45"/>
      <c r="M397" s="220" t="s">
        <v>1</v>
      </c>
      <c r="N397" s="221" t="s">
        <v>45</v>
      </c>
      <c r="O397" s="92"/>
      <c r="P397" s="222">
        <f>O397*H397</f>
        <v>0</v>
      </c>
      <c r="Q397" s="222">
        <v>0</v>
      </c>
      <c r="R397" s="222">
        <f>Q397*H397</f>
        <v>0</v>
      </c>
      <c r="S397" s="222">
        <v>0</v>
      </c>
      <c r="T397" s="223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24" t="s">
        <v>620</v>
      </c>
      <c r="AT397" s="224" t="s">
        <v>152</v>
      </c>
      <c r="AU397" s="224" t="s">
        <v>89</v>
      </c>
      <c r="AY397" s="18" t="s">
        <v>147</v>
      </c>
      <c r="BE397" s="225">
        <f>IF(N397="základní",J397,0)</f>
        <v>0</v>
      </c>
      <c r="BF397" s="225">
        <f>IF(N397="snížená",J397,0)</f>
        <v>0</v>
      </c>
      <c r="BG397" s="225">
        <f>IF(N397="zákl. přenesená",J397,0)</f>
        <v>0</v>
      </c>
      <c r="BH397" s="225">
        <f>IF(N397="sníž. přenesená",J397,0)</f>
        <v>0</v>
      </c>
      <c r="BI397" s="225">
        <f>IF(N397="nulová",J397,0)</f>
        <v>0</v>
      </c>
      <c r="BJ397" s="18" t="s">
        <v>89</v>
      </c>
      <c r="BK397" s="225">
        <f>ROUND(I397*H397,2)</f>
        <v>0</v>
      </c>
      <c r="BL397" s="18" t="s">
        <v>620</v>
      </c>
      <c r="BM397" s="224" t="s">
        <v>639</v>
      </c>
    </row>
    <row r="398" s="13" customFormat="1">
      <c r="A398" s="13"/>
      <c r="B398" s="226"/>
      <c r="C398" s="227"/>
      <c r="D398" s="228" t="s">
        <v>159</v>
      </c>
      <c r="E398" s="229" t="s">
        <v>1</v>
      </c>
      <c r="F398" s="230" t="s">
        <v>640</v>
      </c>
      <c r="G398" s="227"/>
      <c r="H398" s="231">
        <v>1</v>
      </c>
      <c r="I398" s="232"/>
      <c r="J398" s="227"/>
      <c r="K398" s="227"/>
      <c r="L398" s="233"/>
      <c r="M398" s="285"/>
      <c r="N398" s="286"/>
      <c r="O398" s="286"/>
      <c r="P398" s="286"/>
      <c r="Q398" s="286"/>
      <c r="R398" s="286"/>
      <c r="S398" s="286"/>
      <c r="T398" s="28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7" t="s">
        <v>159</v>
      </c>
      <c r="AU398" s="237" t="s">
        <v>89</v>
      </c>
      <c r="AV398" s="13" t="s">
        <v>89</v>
      </c>
      <c r="AW398" s="13" t="s">
        <v>35</v>
      </c>
      <c r="AX398" s="13" t="s">
        <v>84</v>
      </c>
      <c r="AY398" s="237" t="s">
        <v>147</v>
      </c>
    </row>
    <row r="399" s="2" customFormat="1" ht="6.96" customHeight="1">
      <c r="A399" s="39"/>
      <c r="B399" s="67"/>
      <c r="C399" s="68"/>
      <c r="D399" s="68"/>
      <c r="E399" s="68"/>
      <c r="F399" s="68"/>
      <c r="G399" s="68"/>
      <c r="H399" s="68"/>
      <c r="I399" s="68"/>
      <c r="J399" s="68"/>
      <c r="K399" s="68"/>
      <c r="L399" s="45"/>
      <c r="M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</row>
  </sheetData>
  <sheetProtection sheet="1" autoFilter="0" formatColumns="0" formatRows="0" objects="1" scenarios="1" spinCount="100000" saltValue="xEyQod6EXhhWReWEgamm87BI1WJtrDrSiSGHmHT6xspkFv84j/nmqW8p4LC6byX+XoM882r3Z5LTjOR+3Gd6VQ==" hashValue="wefNmeGoCutqojfpVL6nY1ebb0F9anRYS+kkxSB690SC0hSpAX+9mzyX7v9ccyixFaijLqc8zgBYqWkvojRt6A==" algorithmName="SHA-512" password="CC35"/>
  <autoFilter ref="C137:K398"/>
  <mergeCells count="6">
    <mergeCell ref="E7:H7"/>
    <mergeCell ref="E16:H16"/>
    <mergeCell ref="E25:H25"/>
    <mergeCell ref="E85:H85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3"/>
      <c r="C3" s="134"/>
      <c r="D3" s="134"/>
      <c r="E3" s="134"/>
      <c r="F3" s="134"/>
      <c r="G3" s="134"/>
      <c r="H3" s="21"/>
    </row>
    <row r="4" s="1" customFormat="1" ht="24.96" customHeight="1">
      <c r="B4" s="21"/>
      <c r="C4" s="135" t="s">
        <v>641</v>
      </c>
      <c r="H4" s="21"/>
    </row>
    <row r="5" s="1" customFormat="1" ht="12" customHeight="1">
      <c r="B5" s="21"/>
      <c r="C5" s="288" t="s">
        <v>13</v>
      </c>
      <c r="D5" s="143" t="s">
        <v>14</v>
      </c>
      <c r="E5" s="1"/>
      <c r="F5" s="1"/>
      <c r="H5" s="21"/>
    </row>
    <row r="6" s="1" customFormat="1" ht="36.96" customHeight="1">
      <c r="B6" s="21"/>
      <c r="C6" s="289" t="s">
        <v>16</v>
      </c>
      <c r="D6" s="290" t="s">
        <v>17</v>
      </c>
      <c r="E6" s="1"/>
      <c r="F6" s="1"/>
      <c r="H6" s="21"/>
    </row>
    <row r="7" s="1" customFormat="1" ht="16.5" customHeight="1">
      <c r="B7" s="21"/>
      <c r="C7" s="137" t="s">
        <v>23</v>
      </c>
      <c r="D7" s="140" t="str">
        <f>'Rekapitulace stavby'!AN8</f>
        <v>4. 9. 2024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86"/>
      <c r="B9" s="291"/>
      <c r="C9" s="292" t="s">
        <v>60</v>
      </c>
      <c r="D9" s="293" t="s">
        <v>61</v>
      </c>
      <c r="E9" s="293" t="s">
        <v>134</v>
      </c>
      <c r="F9" s="294" t="s">
        <v>642</v>
      </c>
      <c r="G9" s="186"/>
      <c r="H9" s="291"/>
    </row>
    <row r="10" s="2" customFormat="1" ht="26.4" customHeight="1">
      <c r="A10" s="39"/>
      <c r="B10" s="45"/>
      <c r="C10" s="295" t="s">
        <v>14</v>
      </c>
      <c r="D10" s="295" t="s">
        <v>17</v>
      </c>
      <c r="E10" s="39"/>
      <c r="F10" s="39"/>
      <c r="G10" s="39"/>
      <c r="H10" s="45"/>
    </row>
    <row r="11" s="2" customFormat="1" ht="16.8" customHeight="1">
      <c r="A11" s="39"/>
      <c r="B11" s="45"/>
      <c r="C11" s="296" t="s">
        <v>86</v>
      </c>
      <c r="D11" s="297" t="s">
        <v>87</v>
      </c>
      <c r="E11" s="298" t="s">
        <v>1</v>
      </c>
      <c r="F11" s="299">
        <v>28</v>
      </c>
      <c r="G11" s="39"/>
      <c r="H11" s="45"/>
    </row>
    <row r="12" s="2" customFormat="1" ht="16.8" customHeight="1">
      <c r="A12" s="39"/>
      <c r="B12" s="45"/>
      <c r="C12" s="300" t="s">
        <v>1</v>
      </c>
      <c r="D12" s="300" t="s">
        <v>367</v>
      </c>
      <c r="E12" s="18" t="s">
        <v>1</v>
      </c>
      <c r="F12" s="301">
        <v>28</v>
      </c>
      <c r="G12" s="39"/>
      <c r="H12" s="45"/>
    </row>
    <row r="13" s="2" customFormat="1" ht="16.8" customHeight="1">
      <c r="A13" s="39"/>
      <c r="B13" s="45"/>
      <c r="C13" s="300" t="s">
        <v>86</v>
      </c>
      <c r="D13" s="300" t="s">
        <v>161</v>
      </c>
      <c r="E13" s="18" t="s">
        <v>1</v>
      </c>
      <c r="F13" s="301">
        <v>28</v>
      </c>
      <c r="G13" s="39"/>
      <c r="H13" s="45"/>
    </row>
    <row r="14" s="2" customFormat="1" ht="16.8" customHeight="1">
      <c r="A14" s="39"/>
      <c r="B14" s="45"/>
      <c r="C14" s="302" t="s">
        <v>643</v>
      </c>
      <c r="D14" s="39"/>
      <c r="E14" s="39"/>
      <c r="F14" s="39"/>
      <c r="G14" s="39"/>
      <c r="H14" s="45"/>
    </row>
    <row r="15" s="2" customFormat="1" ht="16.8" customHeight="1">
      <c r="A15" s="39"/>
      <c r="B15" s="45"/>
      <c r="C15" s="300" t="s">
        <v>364</v>
      </c>
      <c r="D15" s="300" t="s">
        <v>365</v>
      </c>
      <c r="E15" s="18" t="s">
        <v>172</v>
      </c>
      <c r="F15" s="301">
        <v>28</v>
      </c>
      <c r="G15" s="39"/>
      <c r="H15" s="45"/>
    </row>
    <row r="16" s="2" customFormat="1" ht="16.8" customHeight="1">
      <c r="A16" s="39"/>
      <c r="B16" s="45"/>
      <c r="C16" s="300" t="s">
        <v>348</v>
      </c>
      <c r="D16" s="300" t="s">
        <v>349</v>
      </c>
      <c r="E16" s="18" t="s">
        <v>172</v>
      </c>
      <c r="F16" s="301">
        <v>1364.31</v>
      </c>
      <c r="G16" s="39"/>
      <c r="H16" s="45"/>
    </row>
    <row r="17" s="2" customFormat="1" ht="16.8" customHeight="1">
      <c r="A17" s="39"/>
      <c r="B17" s="45"/>
      <c r="C17" s="296" t="s">
        <v>94</v>
      </c>
      <c r="D17" s="297" t="s">
        <v>95</v>
      </c>
      <c r="E17" s="298" t="s">
        <v>1</v>
      </c>
      <c r="F17" s="299">
        <v>1341.1220000000001</v>
      </c>
      <c r="G17" s="39"/>
      <c r="H17" s="45"/>
    </row>
    <row r="18" s="2" customFormat="1" ht="16.8" customHeight="1">
      <c r="A18" s="39"/>
      <c r="B18" s="45"/>
      <c r="C18" s="300" t="s">
        <v>1</v>
      </c>
      <c r="D18" s="300" t="s">
        <v>270</v>
      </c>
      <c r="E18" s="18" t="s">
        <v>1</v>
      </c>
      <c r="F18" s="301">
        <v>1347.8720000000001</v>
      </c>
      <c r="G18" s="39"/>
      <c r="H18" s="45"/>
    </row>
    <row r="19" s="2" customFormat="1" ht="16.8" customHeight="1">
      <c r="A19" s="39"/>
      <c r="B19" s="45"/>
      <c r="C19" s="300" t="s">
        <v>1</v>
      </c>
      <c r="D19" s="300" t="s">
        <v>271</v>
      </c>
      <c r="E19" s="18" t="s">
        <v>1</v>
      </c>
      <c r="F19" s="301">
        <v>-6.75</v>
      </c>
      <c r="G19" s="39"/>
      <c r="H19" s="45"/>
    </row>
    <row r="20" s="2" customFormat="1" ht="16.8" customHeight="1">
      <c r="A20" s="39"/>
      <c r="B20" s="45"/>
      <c r="C20" s="300" t="s">
        <v>94</v>
      </c>
      <c r="D20" s="300" t="s">
        <v>161</v>
      </c>
      <c r="E20" s="18" t="s">
        <v>1</v>
      </c>
      <c r="F20" s="301">
        <v>1341.1220000000001</v>
      </c>
      <c r="G20" s="39"/>
      <c r="H20" s="45"/>
    </row>
    <row r="21" s="2" customFormat="1" ht="16.8" customHeight="1">
      <c r="A21" s="39"/>
      <c r="B21" s="45"/>
      <c r="C21" s="302" t="s">
        <v>643</v>
      </c>
      <c r="D21" s="39"/>
      <c r="E21" s="39"/>
      <c r="F21" s="39"/>
      <c r="G21" s="39"/>
      <c r="H21" s="45"/>
    </row>
    <row r="22" s="2" customFormat="1">
      <c r="A22" s="39"/>
      <c r="B22" s="45"/>
      <c r="C22" s="300" t="s">
        <v>267</v>
      </c>
      <c r="D22" s="300" t="s">
        <v>268</v>
      </c>
      <c r="E22" s="18" t="s">
        <v>172</v>
      </c>
      <c r="F22" s="301">
        <v>1341.1220000000001</v>
      </c>
      <c r="G22" s="39"/>
      <c r="H22" s="45"/>
    </row>
    <row r="23" s="2" customFormat="1" ht="16.8" customHeight="1">
      <c r="A23" s="39"/>
      <c r="B23" s="45"/>
      <c r="C23" s="300" t="s">
        <v>298</v>
      </c>
      <c r="D23" s="300" t="s">
        <v>299</v>
      </c>
      <c r="E23" s="18" t="s">
        <v>172</v>
      </c>
      <c r="F23" s="301">
        <v>1357.895</v>
      </c>
      <c r="G23" s="39"/>
      <c r="H23" s="45"/>
    </row>
    <row r="24" s="2" customFormat="1" ht="16.8" customHeight="1">
      <c r="A24" s="39"/>
      <c r="B24" s="45"/>
      <c r="C24" s="296" t="s">
        <v>97</v>
      </c>
      <c r="D24" s="297" t="s">
        <v>98</v>
      </c>
      <c r="E24" s="298" t="s">
        <v>1</v>
      </c>
      <c r="F24" s="299">
        <v>16.773</v>
      </c>
      <c r="G24" s="39"/>
      <c r="H24" s="45"/>
    </row>
    <row r="25" s="2" customFormat="1" ht="16.8" customHeight="1">
      <c r="A25" s="39"/>
      <c r="B25" s="45"/>
      <c r="C25" s="300" t="s">
        <v>1</v>
      </c>
      <c r="D25" s="300" t="s">
        <v>293</v>
      </c>
      <c r="E25" s="18" t="s">
        <v>1</v>
      </c>
      <c r="F25" s="301">
        <v>14.4</v>
      </c>
      <c r="G25" s="39"/>
      <c r="H25" s="45"/>
    </row>
    <row r="26" s="2" customFormat="1" ht="16.8" customHeight="1">
      <c r="A26" s="39"/>
      <c r="B26" s="45"/>
      <c r="C26" s="300" t="s">
        <v>1</v>
      </c>
      <c r="D26" s="300" t="s">
        <v>294</v>
      </c>
      <c r="E26" s="18" t="s">
        <v>1</v>
      </c>
      <c r="F26" s="301">
        <v>0.68000000000000005</v>
      </c>
      <c r="G26" s="39"/>
      <c r="H26" s="45"/>
    </row>
    <row r="27" s="2" customFormat="1" ht="16.8" customHeight="1">
      <c r="A27" s="39"/>
      <c r="B27" s="45"/>
      <c r="C27" s="300" t="s">
        <v>1</v>
      </c>
      <c r="D27" s="300" t="s">
        <v>295</v>
      </c>
      <c r="E27" s="18" t="s">
        <v>1</v>
      </c>
      <c r="F27" s="301">
        <v>0.072999999999999995</v>
      </c>
      <c r="G27" s="39"/>
      <c r="H27" s="45"/>
    </row>
    <row r="28" s="2" customFormat="1" ht="16.8" customHeight="1">
      <c r="A28" s="39"/>
      <c r="B28" s="45"/>
      <c r="C28" s="300" t="s">
        <v>1</v>
      </c>
      <c r="D28" s="300" t="s">
        <v>296</v>
      </c>
      <c r="E28" s="18" t="s">
        <v>1</v>
      </c>
      <c r="F28" s="301">
        <v>1.6200000000000001</v>
      </c>
      <c r="G28" s="39"/>
      <c r="H28" s="45"/>
    </row>
    <row r="29" s="2" customFormat="1" ht="16.8" customHeight="1">
      <c r="A29" s="39"/>
      <c r="B29" s="45"/>
      <c r="C29" s="300" t="s">
        <v>97</v>
      </c>
      <c r="D29" s="300" t="s">
        <v>328</v>
      </c>
      <c r="E29" s="18" t="s">
        <v>1</v>
      </c>
      <c r="F29" s="301">
        <v>16.773</v>
      </c>
      <c r="G29" s="39"/>
      <c r="H29" s="45"/>
    </row>
    <row r="30" s="2" customFormat="1" ht="16.8" customHeight="1">
      <c r="A30" s="39"/>
      <c r="B30" s="45"/>
      <c r="C30" s="302" t="s">
        <v>643</v>
      </c>
      <c r="D30" s="39"/>
      <c r="E30" s="39"/>
      <c r="F30" s="39"/>
      <c r="G30" s="39"/>
      <c r="H30" s="45"/>
    </row>
    <row r="31" s="2" customFormat="1">
      <c r="A31" s="39"/>
      <c r="B31" s="45"/>
      <c r="C31" s="300" t="s">
        <v>325</v>
      </c>
      <c r="D31" s="300" t="s">
        <v>326</v>
      </c>
      <c r="E31" s="18" t="s">
        <v>172</v>
      </c>
      <c r="F31" s="301">
        <v>177.19300000000001</v>
      </c>
      <c r="G31" s="39"/>
      <c r="H31" s="45"/>
    </row>
    <row r="32" s="2" customFormat="1" ht="16.8" customHeight="1">
      <c r="A32" s="39"/>
      <c r="B32" s="45"/>
      <c r="C32" s="300" t="s">
        <v>298</v>
      </c>
      <c r="D32" s="300" t="s">
        <v>299</v>
      </c>
      <c r="E32" s="18" t="s">
        <v>172</v>
      </c>
      <c r="F32" s="301">
        <v>1357.895</v>
      </c>
      <c r="G32" s="39"/>
      <c r="H32" s="45"/>
    </row>
    <row r="33" s="2" customFormat="1" ht="16.8" customHeight="1">
      <c r="A33" s="39"/>
      <c r="B33" s="45"/>
      <c r="C33" s="296" t="s">
        <v>90</v>
      </c>
      <c r="D33" s="297" t="s">
        <v>91</v>
      </c>
      <c r="E33" s="298" t="s">
        <v>1</v>
      </c>
      <c r="F33" s="299">
        <v>320.83999999999997</v>
      </c>
      <c r="G33" s="39"/>
      <c r="H33" s="45"/>
    </row>
    <row r="34" s="2" customFormat="1" ht="16.8" customHeight="1">
      <c r="A34" s="39"/>
      <c r="B34" s="45"/>
      <c r="C34" s="300" t="s">
        <v>1</v>
      </c>
      <c r="D34" s="300" t="s">
        <v>316</v>
      </c>
      <c r="E34" s="18" t="s">
        <v>1</v>
      </c>
      <c r="F34" s="301">
        <v>302.83999999999997</v>
      </c>
      <c r="G34" s="39"/>
      <c r="H34" s="45"/>
    </row>
    <row r="35" s="2" customFormat="1" ht="16.8" customHeight="1">
      <c r="A35" s="39"/>
      <c r="B35" s="45"/>
      <c r="C35" s="300" t="s">
        <v>1</v>
      </c>
      <c r="D35" s="300" t="s">
        <v>317</v>
      </c>
      <c r="E35" s="18" t="s">
        <v>1</v>
      </c>
      <c r="F35" s="301">
        <v>18</v>
      </c>
      <c r="G35" s="39"/>
      <c r="H35" s="45"/>
    </row>
    <row r="36" s="2" customFormat="1" ht="16.8" customHeight="1">
      <c r="A36" s="39"/>
      <c r="B36" s="45"/>
      <c r="C36" s="300" t="s">
        <v>90</v>
      </c>
      <c r="D36" s="300" t="s">
        <v>161</v>
      </c>
      <c r="E36" s="18" t="s">
        <v>1</v>
      </c>
      <c r="F36" s="301">
        <v>320.83999999999997</v>
      </c>
      <c r="G36" s="39"/>
      <c r="H36" s="45"/>
    </row>
    <row r="37" s="2" customFormat="1" ht="16.8" customHeight="1">
      <c r="A37" s="39"/>
      <c r="B37" s="45"/>
      <c r="C37" s="302" t="s">
        <v>643</v>
      </c>
      <c r="D37" s="39"/>
      <c r="E37" s="39"/>
      <c r="F37" s="39"/>
      <c r="G37" s="39"/>
      <c r="H37" s="45"/>
    </row>
    <row r="38" s="2" customFormat="1">
      <c r="A38" s="39"/>
      <c r="B38" s="45"/>
      <c r="C38" s="300" t="s">
        <v>313</v>
      </c>
      <c r="D38" s="300" t="s">
        <v>314</v>
      </c>
      <c r="E38" s="18" t="s">
        <v>279</v>
      </c>
      <c r="F38" s="301">
        <v>320.83999999999997</v>
      </c>
      <c r="G38" s="39"/>
      <c r="H38" s="45"/>
    </row>
    <row r="39" s="2" customFormat="1">
      <c r="A39" s="39"/>
      <c r="B39" s="45"/>
      <c r="C39" s="300" t="s">
        <v>325</v>
      </c>
      <c r="D39" s="300" t="s">
        <v>326</v>
      </c>
      <c r="E39" s="18" t="s">
        <v>172</v>
      </c>
      <c r="F39" s="301">
        <v>177.19300000000001</v>
      </c>
      <c r="G39" s="39"/>
      <c r="H39" s="45"/>
    </row>
    <row r="40" s="2" customFormat="1" ht="7.44" customHeight="1">
      <c r="A40" s="39"/>
      <c r="B40" s="166"/>
      <c r="C40" s="167"/>
      <c r="D40" s="167"/>
      <c r="E40" s="167"/>
      <c r="F40" s="167"/>
      <c r="G40" s="167"/>
      <c r="H40" s="45"/>
    </row>
    <row r="41" s="2" customFormat="1">
      <c r="A41" s="39"/>
      <c r="B41" s="39"/>
      <c r="C41" s="39"/>
      <c r="D41" s="39"/>
      <c r="E41" s="39"/>
      <c r="F41" s="39"/>
      <c r="G41" s="39"/>
      <c r="H41" s="39"/>
    </row>
  </sheetData>
  <sheetProtection sheet="1" formatColumns="0" formatRows="0" objects="1" scenarios="1" spinCount="100000" saltValue="TgYQY+rCDtfJuwUvmVuQv2H0lugt7bmbBBOkFpRji2nW2MhwSpxFJG54iFnDknwbASGlBFAPhNnd3jZSXiBcwg==" hashValue="rMNG7ifHFGxPGa+aAtQ2vIfgU5x3Cb+B1cNtcWvjQ9ZeUUA6WMieN8PPTEmoyXl8ihbpa5S4fZ1HcTDxoD/YS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P-PROJEKTA-PC4\PP4-IČO-43965814</dc:creator>
  <cp:lastModifiedBy>P-PROJEKTA-PC4\PP4-IČO-43965814</cp:lastModifiedBy>
  <dcterms:created xsi:type="dcterms:W3CDTF">2024-09-06T11:06:21Z</dcterms:created>
  <dcterms:modified xsi:type="dcterms:W3CDTF">2024-09-06T11:06:25Z</dcterms:modified>
</cp:coreProperties>
</file>