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30-314R - Oprava balkonů ..." sheetId="2" r:id="rId2"/>
    <sheet name="Seznam figur" sheetId="3" r:id="rId3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'30-314R - Oprava balkonů ...'!$C$137:$K$470</definedName>
    <definedName name="_xlnm.Print_Area" localSheetId="1">'30-314R - Oprava balkonů ...'!$C$82:$J$121,'30-314R - Oprava balkonů ...'!$C$127:$K$470</definedName>
    <definedName name="_xlnm.Print_Titles" localSheetId="1">'30-314R - Oprava balkonů ...'!$137:$137</definedName>
    <definedName name="_xlnm.Print_Area" localSheetId="2">'Seznam figur'!$C$4:$G$125</definedName>
    <definedName name="_xlnm.Print_Titles" localSheetId="2">'Seznam figur'!$9:$9</definedName>
  </definedNames>
  <calcPr/>
</workbook>
</file>

<file path=xl/calcChain.xml><?xml version="1.0" encoding="utf-8"?>
<calcChain xmlns="http://schemas.openxmlformats.org/spreadsheetml/2006/main">
  <c i="3" l="1" r="D7"/>
  <c i="2" r="J35"/>
  <c r="J34"/>
  <c i="1" r="AY95"/>
  <c i="2" r="J33"/>
  <c i="1" r="AX95"/>
  <c i="2" r="BI470"/>
  <c r="BH470"/>
  <c r="BG470"/>
  <c r="BE470"/>
  <c r="T470"/>
  <c r="T469"/>
  <c r="T468"/>
  <c r="R470"/>
  <c r="R469"/>
  <c r="R468"/>
  <c r="P470"/>
  <c r="P469"/>
  <c r="P468"/>
  <c r="BI465"/>
  <c r="BH465"/>
  <c r="BG465"/>
  <c r="BE465"/>
  <c r="T465"/>
  <c r="R465"/>
  <c r="P465"/>
  <c r="BI463"/>
  <c r="BH463"/>
  <c r="BG463"/>
  <c r="BE463"/>
  <c r="T463"/>
  <c r="R463"/>
  <c r="P463"/>
  <c r="BI462"/>
  <c r="BH462"/>
  <c r="BG462"/>
  <c r="BE462"/>
  <c r="T462"/>
  <c r="R462"/>
  <c r="P462"/>
  <c r="BI460"/>
  <c r="BH460"/>
  <c r="BG460"/>
  <c r="BE460"/>
  <c r="T460"/>
  <c r="R460"/>
  <c r="P460"/>
  <c r="BI459"/>
  <c r="BH459"/>
  <c r="BG459"/>
  <c r="BE459"/>
  <c r="T459"/>
  <c r="R459"/>
  <c r="P459"/>
  <c r="BI457"/>
  <c r="BH457"/>
  <c r="BG457"/>
  <c r="BE457"/>
  <c r="T457"/>
  <c r="R457"/>
  <c r="P457"/>
  <c r="BI454"/>
  <c r="BH454"/>
  <c r="BG454"/>
  <c r="BE454"/>
  <c r="T454"/>
  <c r="R454"/>
  <c r="P454"/>
  <c r="BI451"/>
  <c r="BH451"/>
  <c r="BG451"/>
  <c r="BE451"/>
  <c r="T451"/>
  <c r="R451"/>
  <c r="P451"/>
  <c r="BI448"/>
  <c r="BH448"/>
  <c r="BG448"/>
  <c r="BE448"/>
  <c r="T448"/>
  <c r="R448"/>
  <c r="P448"/>
  <c r="BI445"/>
  <c r="BH445"/>
  <c r="BG445"/>
  <c r="BE445"/>
  <c r="T445"/>
  <c r="R445"/>
  <c r="P445"/>
  <c r="BI443"/>
  <c r="BH443"/>
  <c r="BG443"/>
  <c r="BE443"/>
  <c r="T443"/>
  <c r="R443"/>
  <c r="P443"/>
  <c r="BI441"/>
  <c r="BH441"/>
  <c r="BG441"/>
  <c r="BE441"/>
  <c r="T441"/>
  <c r="R441"/>
  <c r="P441"/>
  <c r="BI438"/>
  <c r="BH438"/>
  <c r="BG438"/>
  <c r="BE438"/>
  <c r="T438"/>
  <c r="R438"/>
  <c r="P438"/>
  <c r="BI436"/>
  <c r="BH436"/>
  <c r="BG436"/>
  <c r="BE436"/>
  <c r="T436"/>
  <c r="R436"/>
  <c r="P436"/>
  <c r="BI434"/>
  <c r="BH434"/>
  <c r="BG434"/>
  <c r="BE434"/>
  <c r="T434"/>
  <c r="R434"/>
  <c r="P434"/>
  <c r="BI432"/>
  <c r="BH432"/>
  <c r="BG432"/>
  <c r="BE432"/>
  <c r="T432"/>
  <c r="R432"/>
  <c r="P432"/>
  <c r="BI430"/>
  <c r="BH430"/>
  <c r="BG430"/>
  <c r="BE430"/>
  <c r="T430"/>
  <c r="R430"/>
  <c r="P430"/>
  <c r="BI426"/>
  <c r="BH426"/>
  <c r="BG426"/>
  <c r="BE426"/>
  <c r="T426"/>
  <c r="R426"/>
  <c r="P426"/>
  <c r="BI423"/>
  <c r="BH423"/>
  <c r="BG423"/>
  <c r="BE423"/>
  <c r="T423"/>
  <c r="R423"/>
  <c r="P423"/>
  <c r="BI420"/>
  <c r="BH420"/>
  <c r="BG420"/>
  <c r="BE420"/>
  <c r="T420"/>
  <c r="T419"/>
  <c r="R420"/>
  <c r="R419"/>
  <c r="P420"/>
  <c r="P419"/>
  <c r="BI418"/>
  <c r="BH418"/>
  <c r="BG418"/>
  <c r="BE418"/>
  <c r="T418"/>
  <c r="R418"/>
  <c r="P418"/>
  <c r="BI416"/>
  <c r="BH416"/>
  <c r="BG416"/>
  <c r="BE416"/>
  <c r="T416"/>
  <c r="R416"/>
  <c r="P416"/>
  <c r="BI415"/>
  <c r="BH415"/>
  <c r="BG415"/>
  <c r="BE415"/>
  <c r="T415"/>
  <c r="R415"/>
  <c r="P415"/>
  <c r="BI414"/>
  <c r="BH414"/>
  <c r="BG414"/>
  <c r="BE414"/>
  <c r="T414"/>
  <c r="R414"/>
  <c r="P414"/>
  <c r="BI411"/>
  <c r="BH411"/>
  <c r="BG411"/>
  <c r="BE411"/>
  <c r="T411"/>
  <c r="R411"/>
  <c r="P411"/>
  <c r="BI408"/>
  <c r="BH408"/>
  <c r="BG408"/>
  <c r="BE408"/>
  <c r="T408"/>
  <c r="R408"/>
  <c r="P408"/>
  <c r="BI406"/>
  <c r="BH406"/>
  <c r="BG406"/>
  <c r="BE406"/>
  <c r="T406"/>
  <c r="R406"/>
  <c r="P406"/>
  <c r="BI403"/>
  <c r="BH403"/>
  <c r="BG403"/>
  <c r="BE403"/>
  <c r="T403"/>
  <c r="R403"/>
  <c r="P403"/>
  <c r="BI400"/>
  <c r="BH400"/>
  <c r="BG400"/>
  <c r="BE400"/>
  <c r="T400"/>
  <c r="R400"/>
  <c r="P400"/>
  <c r="BI398"/>
  <c r="BH398"/>
  <c r="BG398"/>
  <c r="BE398"/>
  <c r="T398"/>
  <c r="R398"/>
  <c r="P398"/>
  <c r="BI395"/>
  <c r="BH395"/>
  <c r="BG395"/>
  <c r="BE395"/>
  <c r="T395"/>
  <c r="R395"/>
  <c r="P395"/>
  <c r="BI392"/>
  <c r="BH392"/>
  <c r="BG392"/>
  <c r="BE392"/>
  <c r="T392"/>
  <c r="R392"/>
  <c r="P392"/>
  <c r="BI390"/>
  <c r="BH390"/>
  <c r="BG390"/>
  <c r="BE390"/>
  <c r="T390"/>
  <c r="R390"/>
  <c r="P390"/>
  <c r="BI388"/>
  <c r="BH388"/>
  <c r="BG388"/>
  <c r="BE388"/>
  <c r="T388"/>
  <c r="R388"/>
  <c r="P388"/>
  <c r="BI385"/>
  <c r="BH385"/>
  <c r="BG385"/>
  <c r="BE385"/>
  <c r="T385"/>
  <c r="R385"/>
  <c r="P385"/>
  <c r="BI382"/>
  <c r="BH382"/>
  <c r="BG382"/>
  <c r="BE382"/>
  <c r="T382"/>
  <c r="R382"/>
  <c r="P382"/>
  <c r="BI379"/>
  <c r="BH379"/>
  <c r="BG379"/>
  <c r="BE379"/>
  <c r="T379"/>
  <c r="R379"/>
  <c r="P379"/>
  <c r="BI377"/>
  <c r="BH377"/>
  <c r="BG377"/>
  <c r="BE377"/>
  <c r="T377"/>
  <c r="R377"/>
  <c r="P377"/>
  <c r="BI375"/>
  <c r="BH375"/>
  <c r="BG375"/>
  <c r="BE375"/>
  <c r="T375"/>
  <c r="R375"/>
  <c r="P375"/>
  <c r="BI373"/>
  <c r="BH373"/>
  <c r="BG373"/>
  <c r="BE373"/>
  <c r="T373"/>
  <c r="R373"/>
  <c r="P373"/>
  <c r="BI370"/>
  <c r="BH370"/>
  <c r="BG370"/>
  <c r="BE370"/>
  <c r="T370"/>
  <c r="R370"/>
  <c r="P370"/>
  <c r="BI368"/>
  <c r="BH368"/>
  <c r="BG368"/>
  <c r="BE368"/>
  <c r="T368"/>
  <c r="R368"/>
  <c r="P368"/>
  <c r="BI366"/>
  <c r="BH366"/>
  <c r="BG366"/>
  <c r="BE366"/>
  <c r="T366"/>
  <c r="R366"/>
  <c r="P366"/>
  <c r="BI361"/>
  <c r="BH361"/>
  <c r="BG361"/>
  <c r="BE361"/>
  <c r="T361"/>
  <c r="R361"/>
  <c r="P361"/>
  <c r="BI356"/>
  <c r="BH356"/>
  <c r="BG356"/>
  <c r="BE356"/>
  <c r="T356"/>
  <c r="R356"/>
  <c r="P356"/>
  <c r="BI351"/>
  <c r="BH351"/>
  <c r="BG351"/>
  <c r="BE351"/>
  <c r="T351"/>
  <c r="R351"/>
  <c r="P351"/>
  <c r="BI344"/>
  <c r="BH344"/>
  <c r="BG344"/>
  <c r="BE344"/>
  <c r="T344"/>
  <c r="R344"/>
  <c r="P344"/>
  <c r="BI338"/>
  <c r="BH338"/>
  <c r="BG338"/>
  <c r="BE338"/>
  <c r="T338"/>
  <c r="R338"/>
  <c r="P338"/>
  <c r="BI334"/>
  <c r="BH334"/>
  <c r="BG334"/>
  <c r="BE334"/>
  <c r="T334"/>
  <c r="R334"/>
  <c r="P334"/>
  <c r="BI328"/>
  <c r="BH328"/>
  <c r="BG328"/>
  <c r="BE328"/>
  <c r="T328"/>
  <c r="R328"/>
  <c r="P328"/>
  <c r="BI325"/>
  <c r="BH325"/>
  <c r="BG325"/>
  <c r="BE325"/>
  <c r="T325"/>
  <c r="R325"/>
  <c r="P325"/>
  <c r="BI323"/>
  <c r="BH323"/>
  <c r="BG323"/>
  <c r="BE323"/>
  <c r="T323"/>
  <c r="R323"/>
  <c r="P323"/>
  <c r="BI321"/>
  <c r="BH321"/>
  <c r="BG321"/>
  <c r="BE321"/>
  <c r="T321"/>
  <c r="R321"/>
  <c r="P321"/>
  <c r="BI318"/>
  <c r="BH318"/>
  <c r="BG318"/>
  <c r="BE318"/>
  <c r="T318"/>
  <c r="R318"/>
  <c r="P318"/>
  <c r="BI314"/>
  <c r="BH314"/>
  <c r="BG314"/>
  <c r="BE314"/>
  <c r="T314"/>
  <c r="T313"/>
  <c r="R314"/>
  <c r="R313"/>
  <c r="P314"/>
  <c r="P313"/>
  <c r="BI310"/>
  <c r="BH310"/>
  <c r="BG310"/>
  <c r="BE310"/>
  <c r="T310"/>
  <c r="R310"/>
  <c r="P310"/>
  <c r="BI309"/>
  <c r="BH309"/>
  <c r="BG309"/>
  <c r="BE309"/>
  <c r="T309"/>
  <c r="R309"/>
  <c r="P309"/>
  <c r="BI307"/>
  <c r="BH307"/>
  <c r="BG307"/>
  <c r="BE307"/>
  <c r="T307"/>
  <c r="R307"/>
  <c r="P307"/>
  <c r="BI305"/>
  <c r="BH305"/>
  <c r="BG305"/>
  <c r="BE305"/>
  <c r="T305"/>
  <c r="R305"/>
  <c r="P305"/>
  <c r="BI304"/>
  <c r="BH304"/>
  <c r="BG304"/>
  <c r="BE304"/>
  <c r="T304"/>
  <c r="R304"/>
  <c r="P304"/>
  <c r="BI302"/>
  <c r="BH302"/>
  <c r="BG302"/>
  <c r="BE302"/>
  <c r="T302"/>
  <c r="R302"/>
  <c r="P302"/>
  <c r="BI299"/>
  <c r="BH299"/>
  <c r="BG299"/>
  <c r="BE299"/>
  <c r="T299"/>
  <c r="R299"/>
  <c r="P299"/>
  <c r="BI295"/>
  <c r="BH295"/>
  <c r="BG295"/>
  <c r="BE295"/>
  <c r="T295"/>
  <c r="R295"/>
  <c r="P295"/>
  <c r="BI293"/>
  <c r="BH293"/>
  <c r="BG293"/>
  <c r="BE293"/>
  <c r="T293"/>
  <c r="R293"/>
  <c r="P293"/>
  <c r="BI291"/>
  <c r="BH291"/>
  <c r="BG291"/>
  <c r="BE291"/>
  <c r="T291"/>
  <c r="R291"/>
  <c r="P291"/>
  <c r="BI289"/>
  <c r="BH289"/>
  <c r="BG289"/>
  <c r="BE289"/>
  <c r="T289"/>
  <c r="R289"/>
  <c r="P289"/>
  <c r="BI288"/>
  <c r="BH288"/>
  <c r="BG288"/>
  <c r="BE288"/>
  <c r="T288"/>
  <c r="R288"/>
  <c r="P288"/>
  <c r="BI285"/>
  <c r="BH285"/>
  <c r="BG285"/>
  <c r="BE285"/>
  <c r="T285"/>
  <c r="R285"/>
  <c r="P285"/>
  <c r="BI283"/>
  <c r="BH283"/>
  <c r="BG283"/>
  <c r="BE283"/>
  <c r="T283"/>
  <c r="R283"/>
  <c r="P283"/>
  <c r="BI278"/>
  <c r="BH278"/>
  <c r="BG278"/>
  <c r="BE278"/>
  <c r="T278"/>
  <c r="R278"/>
  <c r="P278"/>
  <c r="BI276"/>
  <c r="BH276"/>
  <c r="BG276"/>
  <c r="BE276"/>
  <c r="T276"/>
  <c r="R276"/>
  <c r="P276"/>
  <c r="BI272"/>
  <c r="BH272"/>
  <c r="BG272"/>
  <c r="BE272"/>
  <c r="T272"/>
  <c r="R272"/>
  <c r="P272"/>
  <c r="BI269"/>
  <c r="BH269"/>
  <c r="BG269"/>
  <c r="BE269"/>
  <c r="T269"/>
  <c r="R269"/>
  <c r="P269"/>
  <c r="BI261"/>
  <c r="BH261"/>
  <c r="BG261"/>
  <c r="BE261"/>
  <c r="T261"/>
  <c r="R261"/>
  <c r="P261"/>
  <c r="BI257"/>
  <c r="BH257"/>
  <c r="BG257"/>
  <c r="BE257"/>
  <c r="T257"/>
  <c r="R257"/>
  <c r="P257"/>
  <c r="BI253"/>
  <c r="BH253"/>
  <c r="BG253"/>
  <c r="BE253"/>
  <c r="T253"/>
  <c r="R253"/>
  <c r="P253"/>
  <c r="BI251"/>
  <c r="BH251"/>
  <c r="BG251"/>
  <c r="BE251"/>
  <c r="T251"/>
  <c r="R251"/>
  <c r="P251"/>
  <c r="BI249"/>
  <c r="BH249"/>
  <c r="BG249"/>
  <c r="BE249"/>
  <c r="T249"/>
  <c r="R249"/>
  <c r="P249"/>
  <c r="BI245"/>
  <c r="BH245"/>
  <c r="BG245"/>
  <c r="BE245"/>
  <c r="T245"/>
  <c r="R245"/>
  <c r="P245"/>
  <c r="BI244"/>
  <c r="BH244"/>
  <c r="BG244"/>
  <c r="BE244"/>
  <c r="T244"/>
  <c r="R244"/>
  <c r="P244"/>
  <c r="BI242"/>
  <c r="BH242"/>
  <c r="BG242"/>
  <c r="BE242"/>
  <c r="T242"/>
  <c r="R242"/>
  <c r="P242"/>
  <c r="BI240"/>
  <c r="BH240"/>
  <c r="BG240"/>
  <c r="BE240"/>
  <c r="T240"/>
  <c r="R240"/>
  <c r="P240"/>
  <c r="BI237"/>
  <c r="BH237"/>
  <c r="BG237"/>
  <c r="BE237"/>
  <c r="T237"/>
  <c r="R237"/>
  <c r="P237"/>
  <c r="BI235"/>
  <c r="BH235"/>
  <c r="BG235"/>
  <c r="BE235"/>
  <c r="T235"/>
  <c r="R235"/>
  <c r="P235"/>
  <c r="BI231"/>
  <c r="BH231"/>
  <c r="BG231"/>
  <c r="BE231"/>
  <c r="T231"/>
  <c r="R231"/>
  <c r="P231"/>
  <c r="BI229"/>
  <c r="BH229"/>
  <c r="BG229"/>
  <c r="BE229"/>
  <c r="T229"/>
  <c r="R229"/>
  <c r="P229"/>
  <c r="BI222"/>
  <c r="BH222"/>
  <c r="BG222"/>
  <c r="BE222"/>
  <c r="T222"/>
  <c r="R222"/>
  <c r="P222"/>
  <c r="BI219"/>
  <c r="BH219"/>
  <c r="BG219"/>
  <c r="BE219"/>
  <c r="T219"/>
  <c r="R219"/>
  <c r="P219"/>
  <c r="BI214"/>
  <c r="BH214"/>
  <c r="BG214"/>
  <c r="BE214"/>
  <c r="T214"/>
  <c r="R214"/>
  <c r="P214"/>
  <c r="BI213"/>
  <c r="BH213"/>
  <c r="BG213"/>
  <c r="BE213"/>
  <c r="T213"/>
  <c r="R213"/>
  <c r="P213"/>
  <c r="BI208"/>
  <c r="BH208"/>
  <c r="BG208"/>
  <c r="BE208"/>
  <c r="T208"/>
  <c r="R208"/>
  <c r="P208"/>
  <c r="BI199"/>
  <c r="BH199"/>
  <c r="BG199"/>
  <c r="BE199"/>
  <c r="T199"/>
  <c r="R199"/>
  <c r="P199"/>
  <c r="BI196"/>
  <c r="BH196"/>
  <c r="BG196"/>
  <c r="BE196"/>
  <c r="T196"/>
  <c r="R196"/>
  <c r="P196"/>
  <c r="BI194"/>
  <c r="BH194"/>
  <c r="BG194"/>
  <c r="BE194"/>
  <c r="T194"/>
  <c r="R194"/>
  <c r="P194"/>
  <c r="BI191"/>
  <c r="BH191"/>
  <c r="BG191"/>
  <c r="BE191"/>
  <c r="T191"/>
  <c r="R191"/>
  <c r="P191"/>
  <c r="BI190"/>
  <c r="BH190"/>
  <c r="BG190"/>
  <c r="BE190"/>
  <c r="T190"/>
  <c r="R190"/>
  <c r="P190"/>
  <c r="BI186"/>
  <c r="BH186"/>
  <c r="BG186"/>
  <c r="BE186"/>
  <c r="T186"/>
  <c r="R186"/>
  <c r="P186"/>
  <c r="BI180"/>
  <c r="BH180"/>
  <c r="BG180"/>
  <c r="BE180"/>
  <c r="T180"/>
  <c r="R180"/>
  <c r="P180"/>
  <c r="BI176"/>
  <c r="BH176"/>
  <c r="BG176"/>
  <c r="BE176"/>
  <c r="T176"/>
  <c r="R176"/>
  <c r="P176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R166"/>
  <c r="P166"/>
  <c r="BI163"/>
  <c r="BH163"/>
  <c r="BG163"/>
  <c r="BE163"/>
  <c r="T163"/>
  <c r="R163"/>
  <c r="P163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1"/>
  <c r="BH151"/>
  <c r="BG151"/>
  <c r="BE151"/>
  <c r="T151"/>
  <c r="T150"/>
  <c r="R151"/>
  <c r="R150"/>
  <c r="P151"/>
  <c r="P150"/>
  <c r="BI148"/>
  <c r="BH148"/>
  <c r="BG148"/>
  <c r="BE148"/>
  <c r="T148"/>
  <c r="R148"/>
  <c r="P148"/>
  <c r="BI146"/>
  <c r="BH146"/>
  <c r="BG146"/>
  <c r="BE146"/>
  <c r="T146"/>
  <c r="R146"/>
  <c r="P146"/>
  <c r="BI142"/>
  <c r="BH142"/>
  <c r="BG142"/>
  <c r="BE142"/>
  <c r="T142"/>
  <c r="T141"/>
  <c r="R142"/>
  <c r="R141"/>
  <c r="P142"/>
  <c r="P141"/>
  <c r="J134"/>
  <c r="F134"/>
  <c r="F132"/>
  <c r="E130"/>
  <c r="J89"/>
  <c r="F89"/>
  <c r="F87"/>
  <c r="E85"/>
  <c r="J22"/>
  <c r="E22"/>
  <c r="J90"/>
  <c r="J21"/>
  <c r="J16"/>
  <c r="E16"/>
  <c r="F135"/>
  <c r="J15"/>
  <c r="J10"/>
  <c r="J132"/>
  <c i="1" r="L90"/>
  <c r="AM90"/>
  <c r="AM89"/>
  <c r="L89"/>
  <c r="AM87"/>
  <c r="L87"/>
  <c r="L85"/>
  <c r="L84"/>
  <c i="2" r="BK242"/>
  <c r="BK148"/>
  <c r="BK295"/>
  <c r="J191"/>
  <c r="BK459"/>
  <c r="BK323"/>
  <c r="BK196"/>
  <c r="J142"/>
  <c r="J463"/>
  <c r="BK375"/>
  <c r="BK356"/>
  <c r="J291"/>
  <c r="BK244"/>
  <c r="J454"/>
  <c r="J445"/>
  <c r="BK426"/>
  <c r="J416"/>
  <c r="BK406"/>
  <c r="J398"/>
  <c r="J388"/>
  <c r="BK373"/>
  <c r="J344"/>
  <c r="J302"/>
  <c r="BK249"/>
  <c r="BK170"/>
  <c r="BK460"/>
  <c r="J441"/>
  <c r="J305"/>
  <c r="J240"/>
  <c r="J176"/>
  <c r="BK146"/>
  <c r="BK289"/>
  <c r="J186"/>
  <c r="BK436"/>
  <c r="BK321"/>
  <c r="BK240"/>
  <c r="J159"/>
  <c r="F35"/>
  <c r="BK454"/>
  <c r="J448"/>
  <c r="J436"/>
  <c r="J420"/>
  <c r="J414"/>
  <c r="J400"/>
  <c r="J395"/>
  <c r="BK385"/>
  <c r="J377"/>
  <c r="J356"/>
  <c r="J304"/>
  <c r="J278"/>
  <c r="BK169"/>
  <c r="BK470"/>
  <c r="BK438"/>
  <c r="J261"/>
  <c r="BK222"/>
  <c r="BK160"/>
  <c r="J314"/>
  <c r="J288"/>
  <c r="J169"/>
  <c r="J146"/>
  <c r="BK305"/>
  <c r="J249"/>
  <c r="J194"/>
  <c r="BK156"/>
  <c r="BK462"/>
  <c r="J373"/>
  <c r="BK338"/>
  <c r="BK314"/>
  <c r="BK276"/>
  <c r="BK166"/>
  <c r="J213"/>
  <c r="J318"/>
  <c r="J285"/>
  <c r="BK214"/>
  <c r="J160"/>
  <c r="J432"/>
  <c r="J272"/>
  <c r="J214"/>
  <c r="J168"/>
  <c r="BK465"/>
  <c r="J457"/>
  <c r="J370"/>
  <c r="J328"/>
  <c r="BK285"/>
  <c r="J245"/>
  <c r="BK448"/>
  <c r="BK441"/>
  <c r="BK420"/>
  <c r="BK414"/>
  <c r="BK400"/>
  <c r="BK392"/>
  <c r="BK379"/>
  <c r="BK351"/>
  <c r="J293"/>
  <c r="BK235"/>
  <c r="J253"/>
  <c r="J171"/>
  <c r="BK457"/>
  <c r="BK291"/>
  <c r="J222"/>
  <c r="J163"/>
  <c r="BK434"/>
  <c r="BK283"/>
  <c r="BK191"/>
  <c r="J148"/>
  <c r="BK463"/>
  <c r="BK377"/>
  <c r="J361"/>
  <c r="J323"/>
  <c r="BK278"/>
  <c r="BK194"/>
  <c r="J462"/>
  <c r="J438"/>
  <c r="J418"/>
  <c r="J411"/>
  <c r="J403"/>
  <c r="J392"/>
  <c r="BK382"/>
  <c r="BK366"/>
  <c r="J309"/>
  <c r="BK245"/>
  <c r="BK186"/>
  <c r="J426"/>
  <c r="BK304"/>
  <c r="J283"/>
  <c r="BK171"/>
  <c r="BK344"/>
  <c r="J257"/>
  <c r="J208"/>
  <c r="BK172"/>
  <c r="F33"/>
  <c r="J151"/>
  <c r="J379"/>
  <c r="J366"/>
  <c r="BK334"/>
  <c r="BK293"/>
  <c r="J269"/>
  <c r="J229"/>
  <c r="BK159"/>
  <c r="BK328"/>
  <c r="BK302"/>
  <c r="BK253"/>
  <c r="BK176"/>
  <c r="BK151"/>
  <c r="J334"/>
  <c r="BK261"/>
  <c r="J219"/>
  <c r="BK157"/>
  <c r="J465"/>
  <c r="BK368"/>
  <c r="J351"/>
  <c r="J310"/>
  <c r="BK272"/>
  <c r="BK451"/>
  <c r="BK445"/>
  <c r="J423"/>
  <c r="J415"/>
  <c r="J408"/>
  <c r="BK398"/>
  <c r="BK390"/>
  <c r="J382"/>
  <c r="J368"/>
  <c r="BK307"/>
  <c r="BK269"/>
  <c r="BK219"/>
  <c r="BK190"/>
  <c r="BK430"/>
  <c r="BK309"/>
  <c r="J242"/>
  <c r="J166"/>
  <c r="J338"/>
  <c r="J289"/>
  <c r="J237"/>
  <c r="J180"/>
  <c r="F31"/>
  <c r="J451"/>
  <c r="BK443"/>
  <c r="BK432"/>
  <c r="BK418"/>
  <c r="BK415"/>
  <c r="BK408"/>
  <c r="J406"/>
  <c r="BK395"/>
  <c r="J390"/>
  <c r="J385"/>
  <c r="J375"/>
  <c r="BK361"/>
  <c r="BK318"/>
  <c r="BK299"/>
  <c r="J251"/>
  <c r="BK229"/>
  <c r="BK208"/>
  <c r="BK163"/>
  <c r="BK142"/>
  <c r="J443"/>
  <c r="BK310"/>
  <c r="BK257"/>
  <c r="J235"/>
  <c r="BK180"/>
  <c r="J459"/>
  <c r="J321"/>
  <c r="J299"/>
  <c r="J196"/>
  <c i="1" r="AS94"/>
  <c i="2" r="BK325"/>
  <c r="BK251"/>
  <c r="J199"/>
  <c r="J170"/>
  <c r="J31"/>
  <c r="J470"/>
  <c r="J434"/>
  <c r="BK416"/>
  <c r="BK411"/>
  <c r="BK403"/>
  <c r="BK388"/>
  <c r="BK370"/>
  <c r="J325"/>
  <c r="BK288"/>
  <c r="J231"/>
  <c r="BK213"/>
  <c r="BK168"/>
  <c r="J157"/>
  <c r="J460"/>
  <c r="J276"/>
  <c r="BK237"/>
  <c r="BK199"/>
  <c r="J156"/>
  <c r="BK423"/>
  <c r="J307"/>
  <c r="J244"/>
  <c r="J172"/>
  <c r="J430"/>
  <c r="J295"/>
  <c r="BK231"/>
  <c r="J190"/>
  <c r="F34"/>
  <c l="1" r="P145"/>
  <c r="P140"/>
  <c r="P139"/>
  <c r="BK155"/>
  <c r="J155"/>
  <c r="J100"/>
  <c r="P155"/>
  <c r="T282"/>
  <c r="R162"/>
  <c r="T298"/>
  <c r="T297"/>
  <c r="P185"/>
  <c r="P184"/>
  <c r="R298"/>
  <c r="R297"/>
  <c r="BK337"/>
  <c r="J337"/>
  <c r="J109"/>
  <c r="T145"/>
  <c r="T140"/>
  <c r="T139"/>
  <c r="BK162"/>
  <c r="J162"/>
  <c r="J101"/>
  <c r="P282"/>
  <c r="P317"/>
  <c r="R337"/>
  <c r="BK145"/>
  <c r="J145"/>
  <c r="J98"/>
  <c r="T155"/>
  <c r="R282"/>
  <c r="BK317"/>
  <c r="J317"/>
  <c r="J108"/>
  <c r="P337"/>
  <c r="R413"/>
  <c r="T422"/>
  <c r="R185"/>
  <c r="R184"/>
  <c r="P298"/>
  <c r="P297"/>
  <c r="T317"/>
  <c r="BK413"/>
  <c r="J413"/>
  <c r="J111"/>
  <c r="BK422"/>
  <c r="T437"/>
  <c r="R145"/>
  <c r="R140"/>
  <c r="R139"/>
  <c r="R155"/>
  <c r="BK282"/>
  <c r="J282"/>
  <c r="J104"/>
  <c r="R350"/>
  <c r="BK444"/>
  <c r="J444"/>
  <c r="J117"/>
  <c r="T185"/>
  <c r="T184"/>
  <c r="BK350"/>
  <c r="J350"/>
  <c r="J110"/>
  <c r="T413"/>
  <c r="P422"/>
  <c r="P429"/>
  <c r="R437"/>
  <c r="BK458"/>
  <c r="J458"/>
  <c r="J118"/>
  <c r="P162"/>
  <c r="P350"/>
  <c r="BK437"/>
  <c r="J437"/>
  <c r="J116"/>
  <c r="R444"/>
  <c r="P458"/>
  <c r="T162"/>
  <c r="T350"/>
  <c r="BK429"/>
  <c r="J429"/>
  <c r="J115"/>
  <c r="T429"/>
  <c r="P444"/>
  <c r="R458"/>
  <c r="BK185"/>
  <c r="J185"/>
  <c r="J103"/>
  <c r="BK298"/>
  <c r="J298"/>
  <c r="J106"/>
  <c r="R317"/>
  <c r="T337"/>
  <c r="P413"/>
  <c r="R422"/>
  <c r="R429"/>
  <c r="P437"/>
  <c r="T444"/>
  <c r="T458"/>
  <c r="BK313"/>
  <c r="J313"/>
  <c r="J107"/>
  <c r="BK419"/>
  <c r="J419"/>
  <c r="J112"/>
  <c r="BK150"/>
  <c r="J150"/>
  <c r="J99"/>
  <c r="BK141"/>
  <c r="J141"/>
  <c r="J97"/>
  <c r="BK469"/>
  <c r="J469"/>
  <c r="J120"/>
  <c i="1" r="BC95"/>
  <c i="2" r="BF160"/>
  <c r="BF168"/>
  <c r="BF171"/>
  <c r="BF190"/>
  <c r="BF191"/>
  <c r="BF199"/>
  <c r="BF235"/>
  <c r="BF295"/>
  <c r="BF321"/>
  <c r="BF338"/>
  <c r="BF351"/>
  <c r="BF361"/>
  <c r="BF366"/>
  <c r="BF370"/>
  <c r="BF373"/>
  <c r="BF375"/>
  <c r="BF462"/>
  <c r="BF463"/>
  <c r="BF465"/>
  <c i="1" r="AV95"/>
  <c r="AZ95"/>
  <c i="2" r="J87"/>
  <c r="BF146"/>
  <c r="BF169"/>
  <c r="BF176"/>
  <c r="BF194"/>
  <c r="BF196"/>
  <c r="BF213"/>
  <c r="BF229"/>
  <c r="BF245"/>
  <c r="BF249"/>
  <c r="BF257"/>
  <c r="BF276"/>
  <c r="BF328"/>
  <c r="BF432"/>
  <c r="BF459"/>
  <c r="J135"/>
  <c r="BF148"/>
  <c r="BF157"/>
  <c r="BF159"/>
  <c r="BF163"/>
  <c r="BF170"/>
  <c r="BF237"/>
  <c r="BF242"/>
  <c r="BF269"/>
  <c r="BF272"/>
  <c r="BF288"/>
  <c r="BF289"/>
  <c r="BF293"/>
  <c r="BF299"/>
  <c r="BF302"/>
  <c r="BF307"/>
  <c r="BF310"/>
  <c r="BF314"/>
  <c r="BF318"/>
  <c r="BF323"/>
  <c r="BF423"/>
  <c r="BF457"/>
  <c r="F90"/>
  <c r="BF142"/>
  <c r="BF151"/>
  <c r="BF172"/>
  <c r="BF180"/>
  <c r="BF186"/>
  <c r="BF208"/>
  <c r="BF219"/>
  <c r="BF231"/>
  <c r="BF240"/>
  <c r="BF244"/>
  <c r="BF309"/>
  <c r="BF434"/>
  <c r="BF441"/>
  <c r="BF460"/>
  <c i="1" r="BB95"/>
  <c i="2" r="BF156"/>
  <c r="BF166"/>
  <c r="BF214"/>
  <c r="BF222"/>
  <c r="BF251"/>
  <c r="BF253"/>
  <c r="BF261"/>
  <c r="BF278"/>
  <c r="BF283"/>
  <c r="BF285"/>
  <c r="BF291"/>
  <c r="BF304"/>
  <c r="BF305"/>
  <c r="BF325"/>
  <c r="BF334"/>
  <c r="BF344"/>
  <c r="BF356"/>
  <c r="BF368"/>
  <c r="BF377"/>
  <c r="BF379"/>
  <c r="BF382"/>
  <c r="BF385"/>
  <c r="BF388"/>
  <c r="BF390"/>
  <c r="BF392"/>
  <c r="BF395"/>
  <c r="BF398"/>
  <c r="BF400"/>
  <c r="BF403"/>
  <c r="BF406"/>
  <c r="BF408"/>
  <c r="BF411"/>
  <c r="BF414"/>
  <c r="BF415"/>
  <c r="BF416"/>
  <c r="BF418"/>
  <c r="BF420"/>
  <c r="BF426"/>
  <c r="BF430"/>
  <c r="BF436"/>
  <c r="BF438"/>
  <c r="BF443"/>
  <c r="BF445"/>
  <c r="BF448"/>
  <c r="BF451"/>
  <c r="BF454"/>
  <c r="BF470"/>
  <c i="1" r="BD95"/>
  <c r="BC94"/>
  <c r="W32"/>
  <c r="BB94"/>
  <c r="AX94"/>
  <c r="AZ94"/>
  <c r="W29"/>
  <c r="BD94"/>
  <c r="W33"/>
  <c i="2" l="1" r="R421"/>
  <c r="R138"/>
  <c r="BK421"/>
  <c r="J421"/>
  <c r="J113"/>
  <c r="P421"/>
  <c r="P138"/>
  <c i="1" r="AU95"/>
  <c i="2" r="T421"/>
  <c r="T138"/>
  <c r="BK140"/>
  <c r="BK297"/>
  <c r="J297"/>
  <c r="J105"/>
  <c r="BK184"/>
  <c r="J184"/>
  <c r="J102"/>
  <c r="J422"/>
  <c r="J114"/>
  <c r="BK468"/>
  <c r="J468"/>
  <c r="J119"/>
  <c i="1" r="AV94"/>
  <c r="AK29"/>
  <c r="W31"/>
  <c i="2" r="J32"/>
  <c i="1" r="AW95"/>
  <c r="AT95"/>
  <c r="AY94"/>
  <c i="2" r="F32"/>
  <c i="1" r="BA95"/>
  <c r="BA94"/>
  <c r="W30"/>
  <c r="AU94"/>
  <c i="2" l="1" r="BK139"/>
  <c r="BK138"/>
  <c r="J138"/>
  <c r="J140"/>
  <c r="J96"/>
  <c r="J28"/>
  <c i="1" r="AG95"/>
  <c r="AG94"/>
  <c r="AK26"/>
  <c r="AW94"/>
  <c r="AK30"/>
  <c r="AK35"/>
  <c i="2" l="1" r="J37"/>
  <c r="J94"/>
  <c r="J139"/>
  <c r="J95"/>
  <c i="1"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<sst xmlns="http://schemas.openxmlformats.org/spreadsheetml/2006/main">
  <si>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</si>
  <si>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</si>
  <si>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</si>
  <si>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</si>
  <si>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</si>
  <si>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{19a3425e-3ddf-4dad-9aac-05e6e8316811}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</si>
  <si>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</si>
  <si>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</si>
  <si>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</si>
  <si>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</si>
  <si>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</si>
  <si>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</si>
  <si>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</si>
  <si>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</si>
  <si>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30-314R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</si>
  <si>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</si>
  <si>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</si>
  <si>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balkonů bytových domů na ul. Slovanská 1224/9, 1225/11, 1226/13, Havířov-Město</t>
  </si>
  <si>
    <t>KSO:</t>
  </si>
  <si>
    <t>803 3</t>
  </si>
  <si>
    <t>CC-CZ:</t>
  </si>
  <si>
    <t>Místo:</t>
  </si>
  <si>
    <t>Havířov-Město</t>
  </si>
  <si>
    <t>Datum:</t>
  </si>
  <si>
    <t>17. 7. 2024</t>
  </si>
  <si>
    <t>Zadavatel:</t>
  </si>
  <si>
    <t>IČ:</t>
  </si>
  <si>
    <t>25873831</t>
  </si>
  <si>
    <t>Spol. vlastníků Slovanská 1224/9, 1225/11, 1226/13</t>
  </si>
  <si>
    <t>DIČ:</t>
  </si>
  <si>
    <t>Uchazeč:</t>
  </si>
  <si>
    <t>Vyplň údaj</t>
  </si>
  <si>
    <t>Projektant:</t>
  </si>
  <si>
    <t>27841634</t>
  </si>
  <si>
    <t>PENTIGA s.r.o.</t>
  </si>
  <si>
    <t>True</t>
  </si>
  <si>
    <t>Zpracovatel:</t>
  </si>
  <si>
    <t xml:space="preserve"> </t>
  </si>
  <si>
    <t>Poznámka:</t>
  </si>
  <si>
    <t>Soupis prací je sestaven s využitím položek Cenové soustavy ÚRS. Cenové a technické podmínky položek Cenové soustavy ÚRS, které nejsou uvedeny v soupisu prací (informace z tzv. úvodních částí katalogů) jsou neomezeně dálkově k dispozici na www.cs-urs.cz. Položky soupisu prací, které nemají ve sloupci "Cenová soustava" uveden žádný údaj, nepochází z Cenové soustavy ÚRS._x000d_
_x000d_
HSV - do cen prací a dodávek nutno zahrnout náklady na použití pomocného lešení._x000d_
PSV a Montáže - do cen prací a dodávek nutno zahrnout náklady na mimostaveništní dopravu, použití pomocného lešení a veškerý ostatní pomocný materiál.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</si>
  <si>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</si>
  <si>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</si>
  <si>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</si>
  <si>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</si>
  <si>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</si>
  <si>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</si>
  <si>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</si>
  <si>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</si>
  <si>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</si>
  <si>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</si>
  <si>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</si>
  <si>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</si>
  <si>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</si>
  <si>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</si>
  <si>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</si>
  <si>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</si>
  <si>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</si>
  <si>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</si>
  <si>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</si>
  <si>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</si>
  <si>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</si>
  <si>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</si>
  <si>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</si>
  <si>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</si>
  <si>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</si>
  <si>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</si>
  <si>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</si>
  <si>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</si>
  <si>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</si>
  <si>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</si>
  <si>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</si>
  <si>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</si>
  <si>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</si>
  <si>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</si>
  <si>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</si>
  <si>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</si>
  <si>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</si>
  <si>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</si>
  <si>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</si>
  <si>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</si>
  <si>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</si>
  <si>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</si>
  <si>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</si>
  <si>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</si>
  <si>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</si>
  <si>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</si>
  <si>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</si>
  <si>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vr800</t>
  </si>
  <si>
    <t>výkop rýhy okap. chodník</t>
  </si>
  <si>
    <t>4,7</t>
  </si>
  <si>
    <t>2</t>
  </si>
  <si>
    <t>tu</t>
  </si>
  <si>
    <t>plocha úpravy terénu</t>
  </si>
  <si>
    <t>200</t>
  </si>
  <si>
    <t>KRYCÍ LIST SOUPISU PRACÍ</t>
  </si>
  <si>
    <t>pen_podhled</t>
  </si>
  <si>
    <t>penetrace podhledů</t>
  </si>
  <si>
    <t>93,763</t>
  </si>
  <si>
    <t>pen_sten</t>
  </si>
  <si>
    <t>penetrace stěn</t>
  </si>
  <si>
    <t>470,659</t>
  </si>
  <si>
    <t>vyspr_omitek</t>
  </si>
  <si>
    <t>vysprávky omítek zateplení</t>
  </si>
  <si>
    <t>98,4</t>
  </si>
  <si>
    <t>xps160</t>
  </si>
  <si>
    <t>zateplení XPS tl. 160 mm (ostřik. zóny)</t>
  </si>
  <si>
    <t>41,112</t>
  </si>
  <si>
    <t>eps160</t>
  </si>
  <si>
    <t>zateplení EPS tl. 160 mm</t>
  </si>
  <si>
    <t>265,627</t>
  </si>
  <si>
    <t>myti</t>
  </si>
  <si>
    <t>mytí fasády</t>
  </si>
  <si>
    <t>564,422</t>
  </si>
  <si>
    <t>leseni</t>
  </si>
  <si>
    <t>lešení</t>
  </si>
  <si>
    <t>1409,76</t>
  </si>
  <si>
    <t>san_vodorovne</t>
  </si>
  <si>
    <t>sanace vodorovné plochy panelů</t>
  </si>
  <si>
    <t>18</t>
  </si>
  <si>
    <t>san_svisle</t>
  </si>
  <si>
    <t>sanace svislé plochy panelů</t>
  </si>
  <si>
    <t>4,608</t>
  </si>
  <si>
    <t xml:space="preserve">Soupis prací je sestaven s využitím položek Cenové soustavy ÚRS. Cenové a technické podmínky položek Cenové soustavy ÚRS, které nejsou uvedeny v soupisu prací (informace z tzv. úvodních částí katalogů) jsou neomezeně dálkově k dispozici na www.cs-urs.cz. Položky soupisu prací, které nemají ve sloupci "Cenová soustava" uveden žádný údaj, nepochází z Cenové soustavy ÚRS.  HSV - do cen prací a dodávek nutno zahrnout náklady na použití pomocného lešení. PSV a Montáže - do cen prací a dodávek nutno zahrnout náklady na mimostaveništní dopravu, použití pomocného lešení a veškerý ostatní pomocný materiál.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</si>
  <si>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</si>
  <si>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</si>
  <si>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</si>
  <si>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</si>
  <si>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</si>
  <si>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</si>
  <si>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</si>
  <si>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</si>
  <si>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  12 - Zemní práce - odkopávky a prokopávky</t>
  </si>
  <si>
    <t xml:space="preserve">      13 - Zemní práce - hloubené vykopávky</t>
  </si>
  <si>
    <t xml:space="preserve">      16 - Zemní práce - přemístění výkopku</t>
  </si>
  <si>
    <t xml:space="preserve">      18 - Zemní práce - povrchové úpravy terénu</t>
  </si>
  <si>
    <t xml:space="preserve">    6 - Úpravy povrchů, podlahy a osazování výplní</t>
  </si>
  <si>
    <t xml:space="preserve">      62 - Úprava povrchů vnější</t>
  </si>
  <si>
    <t xml:space="preserve">      63 - Podlahy a podlahové konstrukce</t>
  </si>
  <si>
    <t xml:space="preserve">    9 - Ostatní konstrukce a práce-bourání</t>
  </si>
  <si>
    <t xml:space="preserve">      94 - Lešení a stavební výtahy</t>
  </si>
  <si>
    <t xml:space="preserve">      95 - Různé dokončovací konstrukce a práce pozemních staveb</t>
  </si>
  <si>
    <t xml:space="preserve">      96 - Bourání konstrukcí</t>
  </si>
  <si>
    <t xml:space="preserve">      97 - Prorážení otvorů a ostatní bourací práce</t>
  </si>
  <si>
    <t xml:space="preserve">      98 - Demolice a sanace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</si>
  <si>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</si>
  <si>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</si>
  <si>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</si>
  <si>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</si>
  <si>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764 - Konstrukce klempířské</t>
  </si>
  <si>
    <t xml:space="preserve">    771 - Podlahy z dlaždic</t>
  </si>
  <si>
    <t xml:space="preserve">    777 - Podlahy lité</t>
  </si>
  <si>
    <t xml:space="preserve">    783 - Dokončovací práce - nátěry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</si>
  <si>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</si>
  <si>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</si>
  <si>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</si>
  <si>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</si>
  <si>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</si>
  <si>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</si>
  <si>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</si>
  <si>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</si>
  <si>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</si>
  <si>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</si>
  <si>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</si>
  <si>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</si>
  <si>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</si>
  <si>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</si>
  <si>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</si>
  <si>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</si>
  <si>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</si>
  <si>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</si>
  <si>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</si>
  <si>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11</t>
  </si>
  <si>
    <t>Zemní práce - přípravné a přidružené práce</t>
  </si>
  <si>
    <t>K</t>
  </si>
  <si>
    <t>113106121</t>
  </si>
  <si>
    <t>Rozebrání dlažeb z betonových nebo kamenných dlaždic komunikací pro pěší ručně</t>
  </si>
  <si>
    <t>m2</t>
  </si>
  <si>
    <t>CS ÚRS 2024 02</t>
  </si>
  <si>
    <t>4</t>
  </si>
  <si>
    <t>3</t>
  </si>
  <si>
    <t>1134947592</t>
  </si>
  <si>
    <t>VV</t>
  </si>
  <si>
    <t>(2*6,0+2*17,5)*0,50 "okapový chodník pod dotčenou fasádou</t>
  </si>
  <si>
    <t>Součet</t>
  </si>
  <si>
    <t>Zemní práce - odkopávky a prokopávky</t>
  </si>
  <si>
    <t>5</t>
  </si>
  <si>
    <t>122151401</t>
  </si>
  <si>
    <t>Vykopávky v zemníku na suchu v hornině třídy těžitelnosti I skupiny 1 a 2 objem do 20 m3 strojně</t>
  </si>
  <si>
    <t>m3</t>
  </si>
  <si>
    <t>515378232</t>
  </si>
  <si>
    <t>tu*0,05 "doplnění ornice</t>
  </si>
  <si>
    <t>6</t>
  </si>
  <si>
    <t>M</t>
  </si>
  <si>
    <t>10364101</t>
  </si>
  <si>
    <t>zemina pro terénní úpravy - ornice</t>
  </si>
  <si>
    <t>t</t>
  </si>
  <si>
    <t>8</t>
  </si>
  <si>
    <t>797511823</t>
  </si>
  <si>
    <t>10*1,6 'Přepočtené koeficientem množství</t>
  </si>
  <si>
    <t>13</t>
  </si>
  <si>
    <t>Zemní práce - hloubené vykopávky</t>
  </si>
  <si>
    <t>7</t>
  </si>
  <si>
    <t>132212122</t>
  </si>
  <si>
    <t>Hloubení zapažených rýh šířky do 800 mm v nesoudržných horninách třídy těžitelnosti I skupiny 3 ručně</t>
  </si>
  <si>
    <t>227896993</t>
  </si>
  <si>
    <t>srovnání pod podsypem okapového chodníku pod dotčenou fasádou:</t>
  </si>
  <si>
    <t>(2*6,0+2*17,5)*0,50*0,20</t>
  </si>
  <si>
    <t>Mezisoučet</t>
  </si>
  <si>
    <t>16</t>
  </si>
  <si>
    <t>Zemní práce - přemístění výkopku</t>
  </si>
  <si>
    <t>162651112</t>
  </si>
  <si>
    <t>Vodorovné přemístění přes 4 000 do 5000 m výkopku/sypaniny z horniny třídy těžitelnosti I skupiny 1 až 3</t>
  </si>
  <si>
    <t>1993068520</t>
  </si>
  <si>
    <t>10</t>
  </si>
  <si>
    <t>162751117</t>
  </si>
  <si>
    <t>Vodorovné přemístění přes 9 000 do 10000 m výkopku/sypaniny z horniny třídy těžitelnosti I skupiny 1 až 3</t>
  </si>
  <si>
    <t>1818862474</t>
  </si>
  <si>
    <t>vr800 "zemina/kamenivo na skládku</t>
  </si>
  <si>
    <t>162751119</t>
  </si>
  <si>
    <t>Příplatek k vodorovnému přemístění výkopku/sypaniny z horniny třídy těžitelnosti I skupiny 1 až 3 ZKD 1000 m přes 10000 m</t>
  </si>
  <si>
    <t>1292360568</t>
  </si>
  <si>
    <t>171201221</t>
  </si>
  <si>
    <t>Poplatek za uložení na skládce (skládkovné) zeminy a kamení kód odpadu 17 05 04</t>
  </si>
  <si>
    <t>1111267034</t>
  </si>
  <si>
    <t>4,7*1,8 'Přepočtené koeficientem množství</t>
  </si>
  <si>
    <t>Zemní práce - povrchové úpravy terénu</t>
  </si>
  <si>
    <t>14</t>
  </si>
  <si>
    <t>181411131</t>
  </si>
  <si>
    <t>Založení parkového trávníku výsevem pl do 1000 m2 v rovině a ve svahu do 1:5</t>
  </si>
  <si>
    <t>1931441572</t>
  </si>
  <si>
    <t>200 "odhad nutných úprav terénu kolem domu po dokončení výstavby</t>
  </si>
  <si>
    <t>15</t>
  </si>
  <si>
    <t>00572410</t>
  </si>
  <si>
    <t>osivo směs travní parková</t>
  </si>
  <si>
    <t>kg</t>
  </si>
  <si>
    <t>-1615265715</t>
  </si>
  <si>
    <t>200*0,015 'Přepočtené koeficientem množství</t>
  </si>
  <si>
    <t>182303111</t>
  </si>
  <si>
    <t>Doplnění zeminy nebo substrátu na travnatých plochách tl do 50 mm rovina v rovinně a svahu do 1:5</t>
  </si>
  <si>
    <t>128352453</t>
  </si>
  <si>
    <t>17</t>
  </si>
  <si>
    <t>183403111</t>
  </si>
  <si>
    <t>Obdělání půdy nakopáním na hl přes 0,05 do 0,1 m v rovině a svahu do 1:5</t>
  </si>
  <si>
    <t>-1603974163</t>
  </si>
  <si>
    <t>183403153</t>
  </si>
  <si>
    <t>Obdělání půdy hrabáním v rovině a svahu do 1:5</t>
  </si>
  <si>
    <t>-1006310326</t>
  </si>
  <si>
    <t>19</t>
  </si>
  <si>
    <t>183403161</t>
  </si>
  <si>
    <t>Obdělání půdy válením v rovině a svahu do 1:5</t>
  </si>
  <si>
    <t>159676875</t>
  </si>
  <si>
    <t>121</t>
  </si>
  <si>
    <t>1848181R1</t>
  </si>
  <si>
    <t>Odborná opatření ochrany stromů v blízkosti stavby - redukce koruny, svázání větví apod.</t>
  </si>
  <si>
    <t>kus</t>
  </si>
  <si>
    <t>697423709</t>
  </si>
  <si>
    <t>1 "strom u balkonů - dle požadavků OŽP a stavu vegetace v době realizace</t>
  </si>
  <si>
    <t>- předpoklad (bude upřesněno dle aktuálního stavu zeleně v době realizace stavby)</t>
  </si>
  <si>
    <t>123</t>
  </si>
  <si>
    <t>1848181R2</t>
  </si>
  <si>
    <t>Odborná opatření ochrany keřů v blízkosti stavby - redukce, svázání větví, zakrytí</t>
  </si>
  <si>
    <t>-2129638110</t>
  </si>
  <si>
    <t>4 "keře u balkonů - dle požadavků OŽP a stavu vegetace v době realizace</t>
  </si>
  <si>
    <t>122</t>
  </si>
  <si>
    <t>1848181R5</t>
  </si>
  <si>
    <t>Oplocení kořenové zóny stromu a ochrana (obednění) kmene stromu po dobu výstavby</t>
  </si>
  <si>
    <t>1561740607</t>
  </si>
  <si>
    <t>2 "stromy v místě staveniště - dle požadavků OŽP a stavu vegetace v době realizace</t>
  </si>
  <si>
    <t>Úpravy povrchů, podlahy a osazování výplní</t>
  </si>
  <si>
    <t>62</t>
  </si>
  <si>
    <t>Úprava povrchů vnější</t>
  </si>
  <si>
    <t>57</t>
  </si>
  <si>
    <t>621131121</t>
  </si>
  <si>
    <t>Penetrační nátěr vnějších podhledů nanášený ručně</t>
  </si>
  <si>
    <t>2033398928</t>
  </si>
  <si>
    <t>Penetrace podkladu Capatect (pod zateplení):</t>
  </si>
  <si>
    <t>6*8*(2,50*(0,75-0,16)+(2,50+2*(0,75-0,16))*(0,10+0,03)) "balkonové desky (podhled+čela a boky)</t>
  </si>
  <si>
    <t>63</t>
  </si>
  <si>
    <t>621151031</t>
  </si>
  <si>
    <t>Penetrační silikonový nátěr vnějších pastovitých tenkovrstvých omítek podhledů</t>
  </si>
  <si>
    <t>-1419901456</t>
  </si>
  <si>
    <t>55</t>
  </si>
  <si>
    <t>621221001</t>
  </si>
  <si>
    <t>Montáž kontaktního zateplení vnějších podhledů lepením a mechanickým kotvením desek z minerální vlny s podélnou orientací do betonu a zdiva tl do 40 mm</t>
  </si>
  <si>
    <t>-1593083540</t>
  </si>
  <si>
    <t>6*8*((2,50)*(0,75-0,16)+(2,50+2*(0,75-0,16+0,03))*(0,10+2*0,03)) "balkonové desky (podhled+čela a boky)</t>
  </si>
  <si>
    <t>56</t>
  </si>
  <si>
    <t>63140348</t>
  </si>
  <si>
    <t>deska tepelně izolační minerální kontaktních fasád podélné vlákno λ=0,041 tl 30mm</t>
  </si>
  <si>
    <t>-1414076904</t>
  </si>
  <si>
    <t>99,523*1,1 'Přepočtené koeficientem množství</t>
  </si>
  <si>
    <t>621531022</t>
  </si>
  <si>
    <t>Tenkovrstvá silikonová zatíraná omítka zrnitost 2,0 mm vnějších podhledů</t>
  </si>
  <si>
    <t>112697230</t>
  </si>
  <si>
    <t>6*8*((2,50+2*0,03)*(0,75-0,16+0,03)+((2,50+2*0,03)+2*(0,75-0,16+0,03))*(0,10+2*0,03)) "balkonové desky vč. čel a boků</t>
  </si>
  <si>
    <t>24</t>
  </si>
  <si>
    <t>622131121</t>
  </si>
  <si>
    <t>Penetrační nátěr vnějších stěn nanášený ručně</t>
  </si>
  <si>
    <t>-376102552</t>
  </si>
  <si>
    <t>eps160 "dle výměny zateplení</t>
  </si>
  <si>
    <t>xps160 "dle výměny zateplení (ostřik. zóna)</t>
  </si>
  <si>
    <t>vyspr_omitek "penetrace podkladu</t>
  </si>
  <si>
    <t>8*6*(2*(2,25+2,30))*0,15 "vnější ostění a nadpraží - balk. sestavy</t>
  </si>
  <si>
    <t>25</t>
  </si>
  <si>
    <t>622142001</t>
  </si>
  <si>
    <t>Sklovláknité pletivo vnějších stěn vtlačené do tmelu</t>
  </si>
  <si>
    <t>1180746410</t>
  </si>
  <si>
    <t>výměna zateplení - přesah perlinky zateplení +arm. tmele na plochy stáv. zateplení (detail C):</t>
  </si>
  <si>
    <t>8*(2*18,60+3,80)*0,30</t>
  </si>
  <si>
    <t>64</t>
  </si>
  <si>
    <t>622151031</t>
  </si>
  <si>
    <t>Penetrační silikonový nátěr vnějších pastovitých tenkovrstvých omítek stěn</t>
  </si>
  <si>
    <t>-2037618112</t>
  </si>
  <si>
    <t>30</t>
  </si>
  <si>
    <t>622211031</t>
  </si>
  <si>
    <t>Montáž kontaktního zateplení vnějších stěn lepením a mechanickým kotvením polystyrénových desek do betonu a zdiva tl přes 120 do 160 mm</t>
  </si>
  <si>
    <t>-160708176</t>
  </si>
  <si>
    <t>Výměna zateplení kolem opravovaných balkonů (předpoklad - bude upřesněno při realizaci):</t>
  </si>
  <si>
    <t>8*6*(0,67*0,15) "pod prahy balkon. dveří</t>
  </si>
  <si>
    <t>8*6*(2,56-0,67)*0,40 "u podlahy balkonů (ostřik. zóna)</t>
  </si>
  <si>
    <t>31</t>
  </si>
  <si>
    <t>28376447</t>
  </si>
  <si>
    <t>deska XPS hrana rovná a strukturovaný povrch 300kPA λ=0,035 tl 160mm</t>
  </si>
  <si>
    <t>-1814060178</t>
  </si>
  <si>
    <t>41,112*1,1 'Přepočtené koeficientem množství</t>
  </si>
  <si>
    <t>32</t>
  </si>
  <si>
    <t>-875695881</t>
  </si>
  <si>
    <t>8*(2,50+2*0,45)*18,60 "dotčené části fasády - sloupce kolem balkonů</t>
  </si>
  <si>
    <t>-8*6*(0,67*2,22+1,50*1,57) "odpočet otvorů (balk. sestav)</t>
  </si>
  <si>
    <t>-8*6*2,56*0,12 "odpočet průniků balk. desek</t>
  </si>
  <si>
    <t>-xps160 "odpočet ostřikové zóny u podlahy balkonů (polytyren xps)</t>
  </si>
  <si>
    <t>33</t>
  </si>
  <si>
    <t>28375985</t>
  </si>
  <si>
    <t>deska EPS 100 fasádní λ=0,037 tl 160mm</t>
  </si>
  <si>
    <t>1239058375</t>
  </si>
  <si>
    <t>265,627*1,1 'Přepočtené koeficientem množství</t>
  </si>
  <si>
    <t>34</t>
  </si>
  <si>
    <t>622212001</t>
  </si>
  <si>
    <t>Montáž kontaktního zateplení vnějšího ostění, nadpraží nebo parapetu hl. špalety do 200 mm lepením desek z polystyrenu tl do 40 mm</t>
  </si>
  <si>
    <t>m</t>
  </si>
  <si>
    <t>603008845</t>
  </si>
  <si>
    <t>8*6*(0,75+1,50) "vnější parapety/prahy balk. sestav</t>
  </si>
  <si>
    <t>8*6*(2*0,30) "vnější ostění balk. dveří v ostřik. zóně</t>
  </si>
  <si>
    <t>35</t>
  </si>
  <si>
    <t>28376439</t>
  </si>
  <si>
    <t>deska XPS hrana rovná a strukturovaný povrch 250kPa λ=0,032 tl 40mm</t>
  </si>
  <si>
    <t>1121188684</t>
  </si>
  <si>
    <t>136,8*0,15 'Přepočtené koeficientem množství</t>
  </si>
  <si>
    <t>36</t>
  </si>
  <si>
    <t>59548239</t>
  </si>
  <si>
    <t>8*6*(2*(2,30-0,30)+0,75+1,50) "vnější ostění a nadpraží nových balk. sestav - EPS šedý</t>
  </si>
  <si>
    <t>37</t>
  </si>
  <si>
    <t>28376072</t>
  </si>
  <si>
    <t>deska EPS grafitová fasádní λ=0,030-0,031 tl 40mm</t>
  </si>
  <si>
    <t>1765122407</t>
  </si>
  <si>
    <t>300*0,15 'Přepočtené koeficientem množství</t>
  </si>
  <si>
    <t>38</t>
  </si>
  <si>
    <t>622251101</t>
  </si>
  <si>
    <t>Příplatek k cenám kontaktního zateplení vnějších stěn za zápustnou montáž a použití tepelněizolačních zátek z polystyrenu</t>
  </si>
  <si>
    <t>1056060505</t>
  </si>
  <si>
    <t>eps160+xps160 "dle jednotlivých tlouštěk zateplení</t>
  </si>
  <si>
    <t>39</t>
  </si>
  <si>
    <t>622252002</t>
  </si>
  <si>
    <t>Montáž profilů kontaktního zateplení lepených</t>
  </si>
  <si>
    <t>813116686</t>
  </si>
  <si>
    <t>40</t>
  </si>
  <si>
    <t>59051476</t>
  </si>
  <si>
    <t>profil začišťovací PVC 9mm s výztužnou tkaninou pro ostění ETICS</t>
  </si>
  <si>
    <t>-1676411793</t>
  </si>
  <si>
    <t>6*8*(2,25+2*2,30) "balk. sestavy</t>
  </si>
  <si>
    <t>328,8*1,05 'Přepočtené koeficientem množství</t>
  </si>
  <si>
    <t>59</t>
  </si>
  <si>
    <t>59051510</t>
  </si>
  <si>
    <t>profil začišťovací s okapnicí PVC s výztužnou tkaninou pro nadpraží ETICS</t>
  </si>
  <si>
    <t>1613608837</t>
  </si>
  <si>
    <t>6*8*2,25 "balk. sestavy nadpraží</t>
  </si>
  <si>
    <t>60</t>
  </si>
  <si>
    <t>63127416R</t>
  </si>
  <si>
    <t>profil rohový s okapnicí PVC 23x23mm s výztužnou tkaninou š 100mm pro ETICS</t>
  </si>
  <si>
    <t>-538015646</t>
  </si>
  <si>
    <t>6*8*(2,50+2*(0,75-0,16)+4*0,03) "podhled balkony</t>
  </si>
  <si>
    <t>41</t>
  </si>
  <si>
    <t>590514940R</t>
  </si>
  <si>
    <t>připojovací profil parapetní variabilní s tkaninou, výška pěnové pásky 4 mm, délka 2 m</t>
  </si>
  <si>
    <t>-1096195934</t>
  </si>
  <si>
    <t>6*8*1,50 "balkon. okna</t>
  </si>
  <si>
    <t>72*1,05 'Přepočtené koeficientem množství</t>
  </si>
  <si>
    <t>42</t>
  </si>
  <si>
    <t>590514921R</t>
  </si>
  <si>
    <t>profil "Sto-Anputzleiste Expert" - napojení omítky ostění na parapetní plech</t>
  </si>
  <si>
    <t>319039586</t>
  </si>
  <si>
    <t>8*6*(0,30) "balkonové sestavy</t>
  </si>
  <si>
    <t>14,4*1,05 'Přepočtené koeficientem množství</t>
  </si>
  <si>
    <t>61</t>
  </si>
  <si>
    <t>622531022</t>
  </si>
  <si>
    <t>Tenkovrstvá silikonová zatíraná omítka zrnitost 2,0 mm vnějších stěn</t>
  </si>
  <si>
    <t>203760277</t>
  </si>
  <si>
    <t>výměna zateplení kolem balkonů:</t>
  </si>
  <si>
    <t>6*(3,80*18,60) "dotčená část fasády SZ</t>
  </si>
  <si>
    <t>2*(3,80*18,60) "dotčená část fasády JZ a SV</t>
  </si>
  <si>
    <t>8*6*(2*2,22+2*2,17)*0,26 "přípočet ostění otvorů</t>
  </si>
  <si>
    <t>-(8*6*(0,67*2,22+1,42*1,57)) "odpočet otvorů</t>
  </si>
  <si>
    <t>-(8*6*2,50*0,12) "odpočet proniků balk. desek</t>
  </si>
  <si>
    <t>49</t>
  </si>
  <si>
    <t>629991001</t>
  </si>
  <si>
    <t>Zakrytí podélných ploch fólií volně položenou</t>
  </si>
  <si>
    <t>-93843383</t>
  </si>
  <si>
    <t>6*8*(2,80*0,75) "balkony - ochrana před znečištěním</t>
  </si>
  <si>
    <t>50</t>
  </si>
  <si>
    <t>629991011</t>
  </si>
  <si>
    <t>Zakrytí výplní otvorů a svislých ploch fólií přilepenou lepící páskou</t>
  </si>
  <si>
    <t>-1234118218</t>
  </si>
  <si>
    <t>6*8*2*(2*0,70+2,50)*1,10 "balkonová zábradlí</t>
  </si>
  <si>
    <t>2,0+2,5+2*0,80 "elektropilíře na fasádě</t>
  </si>
  <si>
    <t>58</t>
  </si>
  <si>
    <t>629991012</t>
  </si>
  <si>
    <t>Zakrytí výplní otvorů fólií přilepenou na začišťovací lišty</t>
  </si>
  <si>
    <t>-398679562</t>
  </si>
  <si>
    <t>6*8*(0,75*2,30+1,50*1,65) "balkonové sestavy</t>
  </si>
  <si>
    <t>53</t>
  </si>
  <si>
    <t>629995101</t>
  </si>
  <si>
    <t>Očištění vnějších ploch tlakovou vodou</t>
  </si>
  <si>
    <t>-1520184168</t>
  </si>
  <si>
    <t>pen_sten+pen_podhled "dle penetrace pod zateplení</t>
  </si>
  <si>
    <t>Podlahy a podlahové konstrukce</t>
  </si>
  <si>
    <t>124</t>
  </si>
  <si>
    <t>631351101</t>
  </si>
  <si>
    <t>Zřízení bednění rýh a hran v podlahách</t>
  </si>
  <si>
    <t>-2086221220</t>
  </si>
  <si>
    <t>8*6*(2,56+2*0,62)*0,10+0,75*0,10 "potěr balkony</t>
  </si>
  <si>
    <t>65</t>
  </si>
  <si>
    <t>632450R01</t>
  </si>
  <si>
    <t>Cementový spádový potěr tl přes 30 do 40 mm ze suchých směsí provedený v ploše - weberbat s výztuží G120</t>
  </si>
  <si>
    <t>-1128099628</t>
  </si>
  <si>
    <t>8*6*((2,50+2*0,03)*(0,75-0,16+0,03)+(0,15+0,26)*0,67) "balkony</t>
  </si>
  <si>
    <t>66</t>
  </si>
  <si>
    <t>632999R01</t>
  </si>
  <si>
    <t>Penetrační nátěr na podlahy - weberpodklad A</t>
  </si>
  <si>
    <t>-1818246227</t>
  </si>
  <si>
    <t>20</t>
  </si>
  <si>
    <t>635111115</t>
  </si>
  <si>
    <t>Násyp pod podlahy ze štěrkopísku s udusáním</t>
  </si>
  <si>
    <t>-506845859</t>
  </si>
  <si>
    <t>vr800 "pod okapový chodník tl. 200 mm</t>
  </si>
  <si>
    <t>23</t>
  </si>
  <si>
    <t>637211134</t>
  </si>
  <si>
    <t>Okapový chodník z betonových dlaždic tl 50 mm do kameniva</t>
  </si>
  <si>
    <t>-189987518</t>
  </si>
  <si>
    <t>(2*6,0+2*17,5)*0,50*0,20 "nová dlažba (20%)</t>
  </si>
  <si>
    <t>637211134R</t>
  </si>
  <si>
    <t>Montáž okapový chodník z betonových dlaždic tl 50 mm do kameniva</t>
  </si>
  <si>
    <t>32497109</t>
  </si>
  <si>
    <t>(2*6,0+2*17,5)*0,50*0,80 "použití původní dlažby (80%)</t>
  </si>
  <si>
    <t>22</t>
  </si>
  <si>
    <t>919726121</t>
  </si>
  <si>
    <t>Geotextilie pro ochranu, separaci a filtraci netkaná měrná hm do 200 g/m2</t>
  </si>
  <si>
    <t>-4609161</t>
  </si>
  <si>
    <t>(2*6,0+2*17,5)*0,50*1,2 "pod pískové lože okap. chodníku</t>
  </si>
  <si>
    <t>9</t>
  </si>
  <si>
    <t>Ostatní konstrukce a práce-bourání</t>
  </si>
  <si>
    <t>94</t>
  </si>
  <si>
    <t>Lešení a stavební výtahy</t>
  </si>
  <si>
    <t>67</t>
  </si>
  <si>
    <t>941111122</t>
  </si>
  <si>
    <t>Montáž lešení řadového trubkového lehkého s podlahami zatížení do 200 kg/m2 š od 0,9 do 1,2 m v přes 10 do 25 m</t>
  </si>
  <si>
    <t>1167767100</t>
  </si>
  <si>
    <t>8*((2,60+2*1,20)+2*(0,75+1,20))*19,80 "lešení kolem balkonů</t>
  </si>
  <si>
    <t>68</t>
  </si>
  <si>
    <t>941111222</t>
  </si>
  <si>
    <t>Příplatek k lešení řadovému trubkovému lehkému s podlahami do 200 kg/m2 š od 0,9 do 1,2 m v přes 10 do 25 m za každý den použití</t>
  </si>
  <si>
    <t>231463230</t>
  </si>
  <si>
    <t>1409,76*60 'Přepočtené koeficientem množství</t>
  </si>
  <si>
    <t>69</t>
  </si>
  <si>
    <t>941111822</t>
  </si>
  <si>
    <t>Demontáž lešení řadového trubkového lehkého s podlahami zatížení do 200 kg/m2 š od 0,9 do 1,2 m v přes 10 do 25 m</t>
  </si>
  <si>
    <t>2102323923</t>
  </si>
  <si>
    <t>70</t>
  </si>
  <si>
    <t>944511111</t>
  </si>
  <si>
    <t>Montáž ochranné sítě z textilie z umělých vláken</t>
  </si>
  <si>
    <t>-315897681</t>
  </si>
  <si>
    <t>71</t>
  </si>
  <si>
    <t>944511211</t>
  </si>
  <si>
    <t>Příplatek k ochranné síti za každý den použití</t>
  </si>
  <si>
    <t>605897547</t>
  </si>
  <si>
    <t>72</t>
  </si>
  <si>
    <t>944511811</t>
  </si>
  <si>
    <t>Demontáž ochranné sítě z textilie z umělých vláken</t>
  </si>
  <si>
    <t>-777557617</t>
  </si>
  <si>
    <t>73</t>
  </si>
  <si>
    <t>949101111</t>
  </si>
  <si>
    <t>Lešení pomocné pro objekty pozemních staveb s lešeňovou podlahou v do 1,9 m zatížení do 150 kg/m2</t>
  </si>
  <si>
    <t>476281976</t>
  </si>
  <si>
    <t>8*6*(2,50*0,62) "balkony</t>
  </si>
  <si>
    <t>95</t>
  </si>
  <si>
    <t>Různé dokončovací konstrukce a práce pozemních staveb</t>
  </si>
  <si>
    <t>74</t>
  </si>
  <si>
    <t>952901111</t>
  </si>
  <si>
    <t>Vyčištění budov bytové a občanské výstavby při výšce podlaží do 4 m</t>
  </si>
  <si>
    <t>1608352338</t>
  </si>
  <si>
    <t>8*6*2,56*0,62 "balkony</t>
  </si>
  <si>
    <t>96</t>
  </si>
  <si>
    <t>Bourání konstrukcí</t>
  </si>
  <si>
    <t>75</t>
  </si>
  <si>
    <t>965042131</t>
  </si>
  <si>
    <t>Bourání podkladů pod dlažby nebo mazanin betonových nebo z litého asfaltu tl do 100 mm pl do 4 m2</t>
  </si>
  <si>
    <t>-2073829982</t>
  </si>
  <si>
    <t>8*6*2,50*(0,75-0,16)*(0,03+0,01) "spádový potěr+lepidlo pod dlažbou na balkonech</t>
  </si>
  <si>
    <t>76</t>
  </si>
  <si>
    <t>965081213</t>
  </si>
  <si>
    <t>Bourání podlah z dlaždic keramických nebo xylolitových tl do 10 mm plochy přes 1 m2</t>
  </si>
  <si>
    <t>1300307017</t>
  </si>
  <si>
    <t>8*6*(2,56*0,62+0,67*0,26) "dlažba na balkonech</t>
  </si>
  <si>
    <t>77</t>
  </si>
  <si>
    <t>965081611</t>
  </si>
  <si>
    <t>Odsekání soklíků rovných</t>
  </si>
  <si>
    <t>860010435</t>
  </si>
  <si>
    <t>8*6*(2,56+2*0,26) "balkony</t>
  </si>
  <si>
    <t>112</t>
  </si>
  <si>
    <t>966080101</t>
  </si>
  <si>
    <t>Bourání kontaktního zateplení z polystyrenových desek tl do 60 mm</t>
  </si>
  <si>
    <t>1202050134</t>
  </si>
  <si>
    <t>8*6*(2*(2,30)+2*(0,75+1,50))*0,10 "vnější ostění a nadpraží balk. sestav</t>
  </si>
  <si>
    <t>110</t>
  </si>
  <si>
    <t>966080105</t>
  </si>
  <si>
    <t>Bourání kontaktního zateplení z polystyrenových desek tl přes 120 do 180 mm</t>
  </si>
  <si>
    <t>-2023364021</t>
  </si>
  <si>
    <t>-8*6*(2,56*0,12) "odpočet průniků balk. desek</t>
  </si>
  <si>
    <t>111</t>
  </si>
  <si>
    <t>966080111</t>
  </si>
  <si>
    <t>Bourání kontaktního zateplení z desek z minerální vlny tl do 60 mm</t>
  </si>
  <si>
    <t>990269829</t>
  </si>
  <si>
    <t>97</t>
  </si>
  <si>
    <t>Prorážení otvorů a ostatní bourací práce</t>
  </si>
  <si>
    <t>80</t>
  </si>
  <si>
    <t>978035117</t>
  </si>
  <si>
    <t>Odstranění tenkovrstvé omítky tl do 2 mm obroušením v rozsahu přes 50 do 100 %</t>
  </si>
  <si>
    <t>-519311658</t>
  </si>
  <si>
    <t>Výměna zateplení kolem balkonů (předp. - bude upřesněno při realizaci):</t>
  </si>
  <si>
    <t>odstranění zákl. vrstvy na zateplení kolem vyříznutých míst - šířka 10 cm od odstraněného souvrství až na výztužnou tkaninu (tkaninu nepoškodit!)</t>
  </si>
  <si>
    <t>+ opatrné odstranění pouze probarvené omítkoviny v šířce 5 cm (detail C):</t>
  </si>
  <si>
    <t>8*(2*18,60+3,80)*(0,10+0,05)</t>
  </si>
  <si>
    <t>81</t>
  </si>
  <si>
    <t>978035127</t>
  </si>
  <si>
    <t>Odstranění tenkovrstvé omítky tl přes 2 mm odsekáním v rozsahu přes 50 do 100 %</t>
  </si>
  <si>
    <t>1189892157</t>
  </si>
  <si>
    <t>odstranění vnějšího souvrství (stržení) na zateplení kolem vyříznutých míst - šířka 5 cm vč. odříznutí (detail C):</t>
  </si>
  <si>
    <t>8*(2*18,60+3,80)*(0,05)</t>
  </si>
  <si>
    <t>98</t>
  </si>
  <si>
    <t>Demolice a sanace</t>
  </si>
  <si>
    <t>142</t>
  </si>
  <si>
    <t>985112113</t>
  </si>
  <si>
    <t>Odsekání degradovaného betonu stěn tl přes 30 do 50 mm</t>
  </si>
  <si>
    <t>145659559</t>
  </si>
  <si>
    <t>Sanace balkonových desek (odhad 20% ploch - množství se upřesní dle stavu v době realizace a dle skutečného výskytu poruch)</t>
  </si>
  <si>
    <t>skladba a postup dle v.č. D.1.1.103:</t>
  </si>
  <si>
    <t>8*6*((2,50+2*0,75)*0,12)*0,20 "čela a boky panelu</t>
  </si>
  <si>
    <t>125</t>
  </si>
  <si>
    <t>985112123</t>
  </si>
  <si>
    <t>Odsekání degradovaného betonu líce kleneb a podhledů tl přes 30 do 50 mm</t>
  </si>
  <si>
    <t>-288588339</t>
  </si>
  <si>
    <t>8*6*(2,50*0,75)*0,20 "půdorysná plocha panelu</t>
  </si>
  <si>
    <t>126</t>
  </si>
  <si>
    <t>1399386683</t>
  </si>
  <si>
    <t>san_vodorovne "podhled panelu</t>
  </si>
  <si>
    <t>145</t>
  </si>
  <si>
    <t>985112193</t>
  </si>
  <si>
    <t>Příplatek k odsekání degradovaného betonu za plochu do 10 m2 jednotlivě</t>
  </si>
  <si>
    <t>25558081</t>
  </si>
  <si>
    <t>2*san_vodorovne+san_svisle</t>
  </si>
  <si>
    <t>140</t>
  </si>
  <si>
    <t>985131211</t>
  </si>
  <si>
    <t>Očištění ploch stěn, rubu kleneb a podlah sušeným křemičitým pískem</t>
  </si>
  <si>
    <t>1320341102</t>
  </si>
  <si>
    <t>san_vodorovne+san_svisle</t>
  </si>
  <si>
    <t>139</t>
  </si>
  <si>
    <t>985132211</t>
  </si>
  <si>
    <t>Očištění ploch líce kleneb a podhledů sušeným křemičitým pískem</t>
  </si>
  <si>
    <t>-316231295</t>
  </si>
  <si>
    <t>141</t>
  </si>
  <si>
    <t>985139112</t>
  </si>
  <si>
    <t>Příplatek k očištění ploch za plochu do 10 m2 jednotlivě</t>
  </si>
  <si>
    <t>-953719004</t>
  </si>
  <si>
    <t>127</t>
  </si>
  <si>
    <t>985131311</t>
  </si>
  <si>
    <t>Ruční dočištění ploch stěn, rubu kleneb a podlah ocelových kartáči</t>
  </si>
  <si>
    <t>-1260143239</t>
  </si>
  <si>
    <t>128</t>
  </si>
  <si>
    <t>985132311</t>
  </si>
  <si>
    <t>Ruční dočištění ploch líce kleneb a podhledů ocelových kartáči</t>
  </si>
  <si>
    <t>-1405217649</t>
  </si>
  <si>
    <t>129</t>
  </si>
  <si>
    <t>985311115</t>
  </si>
  <si>
    <t>Reprofilace stěn cementovou sanační maltou tl přes 40 do 50 mm</t>
  </si>
  <si>
    <t>974131021</t>
  </si>
  <si>
    <t>136</t>
  </si>
  <si>
    <t>985311215</t>
  </si>
  <si>
    <t>Reprofilace líce kleneb a podhledů cementovou sanační maltou tl přes 40 do 50 mm</t>
  </si>
  <si>
    <t>1611274941</t>
  </si>
  <si>
    <t>137</t>
  </si>
  <si>
    <t>985311315</t>
  </si>
  <si>
    <t>Reprofilace rubu kleneb a podlah cementovou sanační maltou tl přes 40 do 50 mm</t>
  </si>
  <si>
    <t>1559803331</t>
  </si>
  <si>
    <t>146</t>
  </si>
  <si>
    <t>985311912</t>
  </si>
  <si>
    <t>Příplatek při reprofilaci sanační maltou za plochu do 10 m2 jednotlivě</t>
  </si>
  <si>
    <t>-831396185</t>
  </si>
  <si>
    <t>138</t>
  </si>
  <si>
    <t>985312112</t>
  </si>
  <si>
    <t>Stěrka k vyrovnání betonových ploch stěn tl přes 2 do 3 mm</t>
  </si>
  <si>
    <t>2116837526</t>
  </si>
  <si>
    <t>130</t>
  </si>
  <si>
    <t>985312121</t>
  </si>
  <si>
    <t>Stěrka k vyrovnání betonových ploch líce kleneb a podhledů tl do 2 mm</t>
  </si>
  <si>
    <t>1958224890</t>
  </si>
  <si>
    <t>131</t>
  </si>
  <si>
    <t>985312132</t>
  </si>
  <si>
    <t>Stěrka k vyrovnání betonových ploch rubu kleneb a podlah tl přes 2 do 3 mm</t>
  </si>
  <si>
    <t>-523854853</t>
  </si>
  <si>
    <t>147</t>
  </si>
  <si>
    <t>985312192</t>
  </si>
  <si>
    <t>Příplatek ke stěrce pro vyrovnání betonových ploch za plochu do 10 m2 jednotlivě</t>
  </si>
  <si>
    <t>845649001</t>
  </si>
  <si>
    <t>132</t>
  </si>
  <si>
    <t>985321111</t>
  </si>
  <si>
    <t>Ochranný nátěr výztuže na cementové bázi stěn, líce kleneb a podhledů 1 vrstva tl 1 mm</t>
  </si>
  <si>
    <t>-665430794</t>
  </si>
  <si>
    <t>133</t>
  </si>
  <si>
    <t>985321112</t>
  </si>
  <si>
    <t>Ochranný nátěr výztuže na cementové bázi rubu kleneb a podlah 1 vrstva tl 1 mm</t>
  </si>
  <si>
    <t>-1552062120</t>
  </si>
  <si>
    <t>148</t>
  </si>
  <si>
    <t>985321912</t>
  </si>
  <si>
    <t>Příplatek k cenám ochranného nátěru výztuže za plochu do 10 m2 jednotlivě</t>
  </si>
  <si>
    <t>-886191915</t>
  </si>
  <si>
    <t>134</t>
  </si>
  <si>
    <t>985323112</t>
  </si>
  <si>
    <t>Spojovací můstek reprofilovaného betonu na cementové bázi tl 2 mm</t>
  </si>
  <si>
    <t>1172117986</t>
  </si>
  <si>
    <t>149</t>
  </si>
  <si>
    <t>985323912</t>
  </si>
  <si>
    <t>Příplatek k cenám spojovacího můstku za plochu do 10 m2 jednotlivě</t>
  </si>
  <si>
    <t>-144819381</t>
  </si>
  <si>
    <t>997</t>
  </si>
  <si>
    <t>Přesun sutě</t>
  </si>
  <si>
    <t>83</t>
  </si>
  <si>
    <t>997013156</t>
  </si>
  <si>
    <t>Vnitrostaveništní doprava suti a vybouraných hmot pro budovy v přes 18 do 21 m s omezením mechanizace</t>
  </si>
  <si>
    <t>1285079246</t>
  </si>
  <si>
    <t>84</t>
  </si>
  <si>
    <t>997013501</t>
  </si>
  <si>
    <t>Odvoz suti a vybouraných hmot na skládku nebo meziskládku do 1 km se složením</t>
  </si>
  <si>
    <t>6545530</t>
  </si>
  <si>
    <t>85</t>
  </si>
  <si>
    <t>997013509</t>
  </si>
  <si>
    <t>Příplatek k odvozu suti a vybouraných hmot na skládku ZKD 1 km přes 1 km</t>
  </si>
  <si>
    <t>818674558</t>
  </si>
  <si>
    <t>30,482*6 'Přepočtené koeficientem množství</t>
  </si>
  <si>
    <t>86</t>
  </si>
  <si>
    <t>997013631</t>
  </si>
  <si>
    <t>Poplatek za uložení na skládce (skládkovné) stavebního odpadu směsného kód odpadu 17 09 04</t>
  </si>
  <si>
    <t>879261439</t>
  </si>
  <si>
    <t>998</t>
  </si>
  <si>
    <t>Přesun hmot</t>
  </si>
  <si>
    <t>87</t>
  </si>
  <si>
    <t>998011010</t>
  </si>
  <si>
    <t>Přesun hmot pro budovy zděné s omezením mechanizace pro budovy v přes 12 do 24 m</t>
  </si>
  <si>
    <t>-620546966</t>
  </si>
  <si>
    <t>PSV</t>
  </si>
  <si>
    <t>Práce a dodávky PSV</t>
  </si>
  <si>
    <t>711</t>
  </si>
  <si>
    <t>Izolace proti vodě, vlhkosti a plynům</t>
  </si>
  <si>
    <t>119</t>
  </si>
  <si>
    <t>711141811</t>
  </si>
  <si>
    <t>Odstranění izolace proti vodě, vlhkosti a plynům z pásů NAIP přitavených jednovrstvých z plochy vodorovné</t>
  </si>
  <si>
    <t>-1315098985</t>
  </si>
  <si>
    <t>8*6*(2,56*0,62+0,67*0,26) "balkony</t>
  </si>
  <si>
    <t>120</t>
  </si>
  <si>
    <t>711142811</t>
  </si>
  <si>
    <t>Odstranění izolace proti vodě, vlhkosti a plynům z pásů NAIP přitavených jednovrstvých z plochy svislé</t>
  </si>
  <si>
    <t>1183096981</t>
  </si>
  <si>
    <t>8*6*(2,56+2*0,26)*0,10 "balkony soklík</t>
  </si>
  <si>
    <t>764</t>
  </si>
  <si>
    <t>Konstrukce klempířské</t>
  </si>
  <si>
    <t>118</t>
  </si>
  <si>
    <t>764002851</t>
  </si>
  <si>
    <t>Demontáž oplechování parapetů do suti</t>
  </si>
  <si>
    <t>1511833466</t>
  </si>
  <si>
    <t>8*6*1,50 "opechování parapetu balk. okna</t>
  </si>
  <si>
    <t>88</t>
  </si>
  <si>
    <t>764002861</t>
  </si>
  <si>
    <t>Demontáž oplechování říms a ozdobných prvků do suti</t>
  </si>
  <si>
    <t>-1033124955</t>
  </si>
  <si>
    <t>8*6*(2,56+2*0,62) "oplech. okraje balkonů</t>
  </si>
  <si>
    <t>117</t>
  </si>
  <si>
    <t>764216606</t>
  </si>
  <si>
    <t>Oplechování rovných parapetů mechanicky kotvené z Pz s povrchovou úpravou rš 500 mm</t>
  </si>
  <si>
    <t>1033942736</t>
  </si>
  <si>
    <t>8*6*1,50 "opechování parapetu balk. okna (ozn. K1)</t>
  </si>
  <si>
    <t>89</t>
  </si>
  <si>
    <t>998764203</t>
  </si>
  <si>
    <t>Přesun hmot procentní pro konstrukce klempířské v objektech v přes 12 do 24 m</t>
  </si>
  <si>
    <t>%</t>
  </si>
  <si>
    <t>1011441822</t>
  </si>
  <si>
    <t>771</t>
  </si>
  <si>
    <t>Podlahy z dlaždic</t>
  </si>
  <si>
    <t>77116102R</t>
  </si>
  <si>
    <t>Montáž profilu ukončujícího pro balkony a terasy</t>
  </si>
  <si>
    <t>314018795</t>
  </si>
  <si>
    <t>8*6*(2,56+2*0,62) "balkony</t>
  </si>
  <si>
    <t>59054266R</t>
  </si>
  <si>
    <t>balkonový systémový ukončovací profil Weber s okapničkou</t>
  </si>
  <si>
    <t>547769138</t>
  </si>
  <si>
    <t>182,4*1,1 'Přepočtené koeficientem množství</t>
  </si>
  <si>
    <t>998771213</t>
  </si>
  <si>
    <t>Přesun hmot procentní pro podlahy z dlaždic s omezením mechanizace v objektech v přes 12 do 24 m</t>
  </si>
  <si>
    <t>-1111333511</t>
  </si>
  <si>
    <t>777</t>
  </si>
  <si>
    <t>Podlahy lité</t>
  </si>
  <si>
    <t>99</t>
  </si>
  <si>
    <t>777999R01</t>
  </si>
  <si>
    <t>Nátěr penetrační epoxidový na podlahu dvojnásobný - weberprim EP 2K</t>
  </si>
  <si>
    <t>1741032628</t>
  </si>
  <si>
    <t>8*6*(2,56*0,62+0,67*0,26+(2,56+2*0,26)*0,10) "balkony vč. soklíku</t>
  </si>
  <si>
    <t>100</t>
  </si>
  <si>
    <t>777999R02</t>
  </si>
  <si>
    <t>Vodotěsná membrána elastický polyuretanový nátěr 2 vrstvy - weberdry PUR seal</t>
  </si>
  <si>
    <t>446545975</t>
  </si>
  <si>
    <t>101</t>
  </si>
  <si>
    <t>777999R03</t>
  </si>
  <si>
    <t>Pruh geotextilie š. 300 mm zcela nasycený nátěrem weberdry PUR seal</t>
  </si>
  <si>
    <t>-569148536</t>
  </si>
  <si>
    <t>8*6*(2,56+0,67+2*0,26) "balkony</t>
  </si>
  <si>
    <t>102</t>
  </si>
  <si>
    <t>777999R04</t>
  </si>
  <si>
    <t>Krycí polyuretanový vrchní nátěr podlahy - weberdry PUR coat</t>
  </si>
  <si>
    <t>1385831137</t>
  </si>
  <si>
    <t>2*(8*6*(2,56*0,62+0,67*0,26+(2,56+2*0,26)*0,10)) "balkony vč. soklíku (2 vrstvy)</t>
  </si>
  <si>
    <t>105</t>
  </si>
  <si>
    <t>998777213</t>
  </si>
  <si>
    <t>Přesun hmot procentní pro podlahy lité s omezením mechanizace v objektech v přes 12 do 24 m</t>
  </si>
  <si>
    <t>-1156857831</t>
  </si>
  <si>
    <t>783</t>
  </si>
  <si>
    <t>Dokončovací práce - nátěry</t>
  </si>
  <si>
    <t>114</t>
  </si>
  <si>
    <t>783301313</t>
  </si>
  <si>
    <t>Odmaštění zámečnických konstrukcí ředidlovým odmašťovačem</t>
  </si>
  <si>
    <t>1674023242</t>
  </si>
  <si>
    <t>113</t>
  </si>
  <si>
    <t>783306805</t>
  </si>
  <si>
    <t>Odstranění nátěru ze zámečnických konstrukcí opálením</t>
  </si>
  <si>
    <t>-209532714</t>
  </si>
  <si>
    <t>8*6*2*(2,50+2*0,75)*1,10 "balk. zábradlí - obnova nátěru</t>
  </si>
  <si>
    <t>115</t>
  </si>
  <si>
    <t>783314201</t>
  </si>
  <si>
    <t>Základní antikorozní jednonásobný syntetický standardní nátěr zámečnických konstrukcí</t>
  </si>
  <si>
    <t>382942173</t>
  </si>
  <si>
    <t>116</t>
  </si>
  <si>
    <t>783317101</t>
  </si>
  <si>
    <t>Krycí jednonásobný syntetický standardní nátěr zámečnických konstrukcí</t>
  </si>
  <si>
    <t>-273393621</t>
  </si>
  <si>
    <t>422,4*2 'Přepočtené koeficientem množství</t>
  </si>
  <si>
    <t>106</t>
  </si>
  <si>
    <t>783801231</t>
  </si>
  <si>
    <t>Očištění 1x nátěrem biocidním přípravkem a okartáčováním omítek členitosti 1 a 2</t>
  </si>
  <si>
    <t>2030280307</t>
  </si>
  <si>
    <t>myti "dle mytí fasád</t>
  </si>
  <si>
    <t>VRN</t>
  </si>
  <si>
    <t>Vedlejší rozpočtové náklady</t>
  </si>
  <si>
    <t>VRN3</t>
  </si>
  <si>
    <t>Zařízení staveniště</t>
  </si>
  <si>
    <t>109</t>
  </si>
  <si>
    <t>030001000</t>
  </si>
  <si>
    <t>1024</t>
  </si>
  <si>
    <t>-669448779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</si>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</sst>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31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31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33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35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38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95.25" customHeight="1">
      <c r="B23" s="22"/>
      <c r="C23" s="23"/>
      <c r="D23" s="23"/>
      <c r="E23" s="37" t="s">
        <v>39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40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41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42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43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44</v>
      </c>
      <c r="E29" s="48"/>
      <c r="F29" s="33" t="s">
        <v>45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46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47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48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49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50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51</v>
      </c>
      <c r="U35" s="55"/>
      <c r="V35" s="55"/>
      <c r="W35" s="55"/>
      <c r="X35" s="57" t="s">
        <v>52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53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54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55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56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55</v>
      </c>
      <c r="AI60" s="43"/>
      <c r="AJ60" s="43"/>
      <c r="AK60" s="43"/>
      <c r="AL60" s="43"/>
      <c r="AM60" s="65" t="s">
        <v>56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57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58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55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56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55</v>
      </c>
      <c r="AI75" s="43"/>
      <c r="AJ75" s="43"/>
      <c r="AK75" s="43"/>
      <c r="AL75" s="43"/>
      <c r="AM75" s="65" t="s">
        <v>56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59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30-314R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Oprava balkonů bytových domů na ul. Slovanská 1224/9, 1225/11, 1226/13, Havířov-Město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21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Havířov-Město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23</v>
      </c>
      <c r="AJ87" s="41"/>
      <c r="AK87" s="41"/>
      <c r="AL87" s="41"/>
      <c r="AM87" s="80" t="str">
        <f>IF(AN8= "","",AN8)</f>
        <v>17. 7. 2024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25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Spol. vlastníků Slovanská 1224/9, 1225/11, 1226/13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32</v>
      </c>
      <c r="AJ89" s="41"/>
      <c r="AK89" s="41"/>
      <c r="AL89" s="41"/>
      <c r="AM89" s="81" t="str">
        <f>IF(E17="","",E17)</f>
        <v>PENTIGA s.r.o.</v>
      </c>
      <c r="AN89" s="72"/>
      <c r="AO89" s="72"/>
      <c r="AP89" s="72"/>
      <c r="AQ89" s="41"/>
      <c r="AR89" s="45"/>
      <c r="AS89" s="82" t="s">
        <v>60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30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36</v>
      </c>
      <c r="AJ90" s="41"/>
      <c r="AK90" s="41"/>
      <c r="AL90" s="41"/>
      <c r="AM90" s="81" t="str">
        <f>IF(E20="","",E20)</f>
        <v xml:space="preserve"> 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61</v>
      </c>
      <c r="D92" s="95"/>
      <c r="E92" s="95"/>
      <c r="F92" s="95"/>
      <c r="G92" s="95"/>
      <c r="H92" s="96"/>
      <c r="I92" s="97" t="s">
        <v>62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63</v>
      </c>
      <c r="AH92" s="95"/>
      <c r="AI92" s="95"/>
      <c r="AJ92" s="95"/>
      <c r="AK92" s="95"/>
      <c r="AL92" s="95"/>
      <c r="AM92" s="95"/>
      <c r="AN92" s="97" t="s">
        <v>64</v>
      </c>
      <c r="AO92" s="95"/>
      <c r="AP92" s="99"/>
      <c r="AQ92" s="100" t="s">
        <v>65</v>
      </c>
      <c r="AR92" s="45"/>
      <c r="AS92" s="101" t="s">
        <v>66</v>
      </c>
      <c r="AT92" s="102" t="s">
        <v>67</v>
      </c>
      <c r="AU92" s="102" t="s">
        <v>68</v>
      </c>
      <c r="AV92" s="102" t="s">
        <v>69</v>
      </c>
      <c r="AW92" s="102" t="s">
        <v>70</v>
      </c>
      <c r="AX92" s="102" t="s">
        <v>71</v>
      </c>
      <c r="AY92" s="102" t="s">
        <v>72</v>
      </c>
      <c r="AZ92" s="102" t="s">
        <v>73</v>
      </c>
      <c r="BA92" s="102" t="s">
        <v>74</v>
      </c>
      <c r="BB92" s="102" t="s">
        <v>75</v>
      </c>
      <c r="BC92" s="102" t="s">
        <v>76</v>
      </c>
      <c r="BD92" s="103" t="s">
        <v>77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78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ROUND(AS95,2)</f>
        <v>0</v>
      </c>
      <c r="AT94" s="115">
        <f>ROUND(SUM(AV94:AW94),2)</f>
        <v>0</v>
      </c>
      <c r="AU94" s="116">
        <f>ROUND(AU95,5)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ROUND(AZ95,2)</f>
        <v>0</v>
      </c>
      <c r="BA94" s="115">
        <f>ROUND(BA95,2)</f>
        <v>0</v>
      </c>
      <c r="BB94" s="115">
        <f>ROUND(BB95,2)</f>
        <v>0</v>
      </c>
      <c r="BC94" s="115">
        <f>ROUND(BC95,2)</f>
        <v>0</v>
      </c>
      <c r="BD94" s="117">
        <f>ROUND(BD95,2)</f>
        <v>0</v>
      </c>
      <c r="BE94" s="6"/>
      <c r="BS94" s="118" t="s">
        <v>79</v>
      </c>
      <c r="BT94" s="118" t="s">
        <v>80</v>
      </c>
      <c r="BV94" s="118" t="s">
        <v>81</v>
      </c>
      <c r="BW94" s="118" t="s">
        <v>5</v>
      </c>
      <c r="BX94" s="118" t="s">
        <v>82</v>
      </c>
      <c r="CL94" s="118" t="s">
        <v>19</v>
      </c>
    </row>
    <row r="95" s="7" customFormat="1" ht="37.5" customHeight="1">
      <c r="A95" s="119" t="s">
        <v>83</v>
      </c>
      <c r="B95" s="120"/>
      <c r="C95" s="121"/>
      <c r="D95" s="122" t="s">
        <v>14</v>
      </c>
      <c r="E95" s="122"/>
      <c r="F95" s="122"/>
      <c r="G95" s="122"/>
      <c r="H95" s="122"/>
      <c r="I95" s="123"/>
      <c r="J95" s="122" t="s">
        <v>17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'30-314R - Oprava balkonů ...'!J28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84</v>
      </c>
      <c r="AR95" s="126"/>
      <c r="AS95" s="127">
        <v>0</v>
      </c>
      <c r="AT95" s="128">
        <f>ROUND(SUM(AV95:AW95),2)</f>
        <v>0</v>
      </c>
      <c r="AU95" s="129">
        <f>'30-314R - Oprava balkonů ...'!P138</f>
        <v>0</v>
      </c>
      <c r="AV95" s="128">
        <f>'30-314R - Oprava balkonů ...'!J31</f>
        <v>0</v>
      </c>
      <c r="AW95" s="128">
        <f>'30-314R - Oprava balkonů ...'!J32</f>
        <v>0</v>
      </c>
      <c r="AX95" s="128">
        <f>'30-314R - Oprava balkonů ...'!J33</f>
        <v>0</v>
      </c>
      <c r="AY95" s="128">
        <f>'30-314R - Oprava balkonů ...'!J34</f>
        <v>0</v>
      </c>
      <c r="AZ95" s="128">
        <f>'30-314R - Oprava balkonů ...'!F31</f>
        <v>0</v>
      </c>
      <c r="BA95" s="128">
        <f>'30-314R - Oprava balkonů ...'!F32</f>
        <v>0</v>
      </c>
      <c r="BB95" s="128">
        <f>'30-314R - Oprava balkonů ...'!F33</f>
        <v>0</v>
      </c>
      <c r="BC95" s="128">
        <f>'30-314R - Oprava balkonů ...'!F34</f>
        <v>0</v>
      </c>
      <c r="BD95" s="130">
        <f>'30-314R - Oprava balkonů ...'!F35</f>
        <v>0</v>
      </c>
      <c r="BE95" s="7"/>
      <c r="BT95" s="131" t="s">
        <v>85</v>
      </c>
      <c r="BU95" s="131" t="s">
        <v>86</v>
      </c>
      <c r="BV95" s="131" t="s">
        <v>81</v>
      </c>
      <c r="BW95" s="131" t="s">
        <v>5</v>
      </c>
      <c r="BX95" s="131" t="s">
        <v>82</v>
      </c>
      <c r="CL95" s="131" t="s">
        <v>19</v>
      </c>
    </row>
    <row r="96" s="2" customFormat="1" ht="30" customHeight="1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5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</row>
    <row r="97" s="2" customFormat="1" ht="6.96" customHeight="1">
      <c r="A97" s="39"/>
      <c r="B97" s="67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</sheetData>
  <sheetProtection sheet="1" formatColumns="0" formatRows="0" objects="1" scenarios="1" spinCount="100000" saltValue="ht4lNYlNrr3FRf0Xo83RJNu7sV6oAWJpk9u+6oqtFY49kC4kHz4HuCAzdGnUI1hz1XhVx8ks4Vl3e6Mxe67wKg==" hashValue="1YIjPLrS4LXRgJdr1ogMljUVSHyB9swUiOveLKzoVpSxB1QIZhll1EJjlAI1Dm04ywX9ySDpWHkJk5YEocAaMA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30-314R - Oprava balkonů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5</v>
      </c>
      <c r="AZ2" s="132" t="s">
        <v>87</v>
      </c>
      <c r="BA2" s="132" t="s">
        <v>88</v>
      </c>
      <c r="BB2" s="132" t="s">
        <v>1</v>
      </c>
      <c r="BC2" s="132" t="s">
        <v>89</v>
      </c>
      <c r="BD2" s="132" t="s">
        <v>90</v>
      </c>
    </row>
    <row r="3" hidden="1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21"/>
      <c r="AT3" s="18" t="s">
        <v>85</v>
      </c>
      <c r="AZ3" s="132" t="s">
        <v>91</v>
      </c>
      <c r="BA3" s="132" t="s">
        <v>92</v>
      </c>
      <c r="BB3" s="132" t="s">
        <v>1</v>
      </c>
      <c r="BC3" s="132" t="s">
        <v>93</v>
      </c>
      <c r="BD3" s="132" t="s">
        <v>90</v>
      </c>
    </row>
    <row r="4" hidden="1" s="1" customFormat="1" ht="24.96" customHeight="1">
      <c r="B4" s="21"/>
      <c r="D4" s="135" t="s">
        <v>94</v>
      </c>
      <c r="L4" s="21"/>
      <c r="M4" s="136" t="s">
        <v>10</v>
      </c>
      <c r="AT4" s="18" t="s">
        <v>4</v>
      </c>
      <c r="AZ4" s="132" t="s">
        <v>95</v>
      </c>
      <c r="BA4" s="132" t="s">
        <v>96</v>
      </c>
      <c r="BB4" s="132" t="s">
        <v>1</v>
      </c>
      <c r="BC4" s="132" t="s">
        <v>97</v>
      </c>
      <c r="BD4" s="132" t="s">
        <v>90</v>
      </c>
    </row>
    <row r="5" hidden="1" s="1" customFormat="1" ht="6.96" customHeight="1">
      <c r="B5" s="21"/>
      <c r="L5" s="21"/>
      <c r="AZ5" s="132" t="s">
        <v>98</v>
      </c>
      <c r="BA5" s="132" t="s">
        <v>99</v>
      </c>
      <c r="BB5" s="132" t="s">
        <v>1</v>
      </c>
      <c r="BC5" s="132" t="s">
        <v>100</v>
      </c>
      <c r="BD5" s="132" t="s">
        <v>90</v>
      </c>
    </row>
    <row r="6" hidden="1" s="2" customFormat="1" ht="12" customHeight="1">
      <c r="A6" s="39"/>
      <c r="B6" s="45"/>
      <c r="C6" s="39"/>
      <c r="D6" s="137" t="s">
        <v>16</v>
      </c>
      <c r="E6" s="39"/>
      <c r="F6" s="39"/>
      <c r="G6" s="39"/>
      <c r="H6" s="39"/>
      <c r="I6" s="39"/>
      <c r="J6" s="39"/>
      <c r="K6" s="39"/>
      <c r="L6" s="64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Z6" s="132" t="s">
        <v>101</v>
      </c>
      <c r="BA6" s="132" t="s">
        <v>102</v>
      </c>
      <c r="BB6" s="132" t="s">
        <v>1</v>
      </c>
      <c r="BC6" s="132" t="s">
        <v>103</v>
      </c>
      <c r="BD6" s="132" t="s">
        <v>90</v>
      </c>
    </row>
    <row r="7" hidden="1" s="2" customFormat="1" ht="30" customHeight="1">
      <c r="A7" s="39"/>
      <c r="B7" s="45"/>
      <c r="C7" s="39"/>
      <c r="D7" s="39"/>
      <c r="E7" s="138" t="s">
        <v>17</v>
      </c>
      <c r="F7" s="39"/>
      <c r="G7" s="39"/>
      <c r="H7" s="39"/>
      <c r="I7" s="39"/>
      <c r="J7" s="39"/>
      <c r="K7" s="39"/>
      <c r="L7" s="64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Z7" s="132" t="s">
        <v>104</v>
      </c>
      <c r="BA7" s="132" t="s">
        <v>105</v>
      </c>
      <c r="BB7" s="132" t="s">
        <v>1</v>
      </c>
      <c r="BC7" s="132" t="s">
        <v>106</v>
      </c>
      <c r="BD7" s="132" t="s">
        <v>90</v>
      </c>
    </row>
    <row r="8" hidden="1" s="2" customFormat="1">
      <c r="A8" s="39"/>
      <c r="B8" s="45"/>
      <c r="C8" s="39"/>
      <c r="D8" s="39"/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Z8" s="132" t="s">
        <v>107</v>
      </c>
      <c r="BA8" s="132" t="s">
        <v>108</v>
      </c>
      <c r="BB8" s="132" t="s">
        <v>1</v>
      </c>
      <c r="BC8" s="132" t="s">
        <v>109</v>
      </c>
      <c r="BD8" s="132" t="s">
        <v>90</v>
      </c>
    </row>
    <row r="9" hidden="1" s="2" customFormat="1" ht="12" customHeight="1">
      <c r="A9" s="39"/>
      <c r="B9" s="45"/>
      <c r="C9" s="39"/>
      <c r="D9" s="137" t="s">
        <v>18</v>
      </c>
      <c r="E9" s="39"/>
      <c r="F9" s="139" t="s">
        <v>19</v>
      </c>
      <c r="G9" s="39"/>
      <c r="H9" s="39"/>
      <c r="I9" s="137" t="s">
        <v>20</v>
      </c>
      <c r="J9" s="139" t="s">
        <v>1</v>
      </c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Z9" s="132" t="s">
        <v>110</v>
      </c>
      <c r="BA9" s="132" t="s">
        <v>111</v>
      </c>
      <c r="BB9" s="132" t="s">
        <v>1</v>
      </c>
      <c r="BC9" s="132" t="s">
        <v>112</v>
      </c>
      <c r="BD9" s="132" t="s">
        <v>90</v>
      </c>
    </row>
    <row r="10" hidden="1" s="2" customFormat="1" ht="12" customHeight="1">
      <c r="A10" s="39"/>
      <c r="B10" s="45"/>
      <c r="C10" s="39"/>
      <c r="D10" s="137" t="s">
        <v>21</v>
      </c>
      <c r="E10" s="39"/>
      <c r="F10" s="139" t="s">
        <v>22</v>
      </c>
      <c r="G10" s="39"/>
      <c r="H10" s="39"/>
      <c r="I10" s="137" t="s">
        <v>23</v>
      </c>
      <c r="J10" s="140" t="str">
        <f>'Rekapitulace stavby'!AN8</f>
        <v>17. 7. 2024</v>
      </c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Z10" s="132" t="s">
        <v>113</v>
      </c>
      <c r="BA10" s="132" t="s">
        <v>114</v>
      </c>
      <c r="BB10" s="132" t="s">
        <v>1</v>
      </c>
      <c r="BC10" s="132" t="s">
        <v>115</v>
      </c>
      <c r="BD10" s="132" t="s">
        <v>90</v>
      </c>
    </row>
    <row r="11" hidden="1" s="2" customFormat="1" ht="10.8" customHeight="1">
      <c r="A11" s="39"/>
      <c r="B11" s="45"/>
      <c r="C11" s="39"/>
      <c r="D11" s="39"/>
      <c r="E11" s="39"/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Z11" s="132" t="s">
        <v>116</v>
      </c>
      <c r="BA11" s="132" t="s">
        <v>117</v>
      </c>
      <c r="BB11" s="132" t="s">
        <v>1</v>
      </c>
      <c r="BC11" s="132" t="s">
        <v>118</v>
      </c>
      <c r="BD11" s="132" t="s">
        <v>90</v>
      </c>
    </row>
    <row r="12" hidden="1" s="2" customFormat="1" ht="12" customHeight="1">
      <c r="A12" s="39"/>
      <c r="B12" s="45"/>
      <c r="C12" s="39"/>
      <c r="D12" s="137" t="s">
        <v>25</v>
      </c>
      <c r="E12" s="39"/>
      <c r="F12" s="39"/>
      <c r="G12" s="39"/>
      <c r="H12" s="39"/>
      <c r="I12" s="137" t="s">
        <v>26</v>
      </c>
      <c r="J12" s="139" t="s">
        <v>27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Z12" s="132" t="s">
        <v>119</v>
      </c>
      <c r="BA12" s="132" t="s">
        <v>120</v>
      </c>
      <c r="BB12" s="132" t="s">
        <v>1</v>
      </c>
      <c r="BC12" s="132" t="s">
        <v>121</v>
      </c>
      <c r="BD12" s="132" t="s">
        <v>90</v>
      </c>
    </row>
    <row r="13" hidden="1" s="2" customFormat="1" ht="18" customHeight="1">
      <c r="A13" s="39"/>
      <c r="B13" s="45"/>
      <c r="C13" s="39"/>
      <c r="D13" s="39"/>
      <c r="E13" s="139" t="s">
        <v>28</v>
      </c>
      <c r="F13" s="39"/>
      <c r="G13" s="39"/>
      <c r="H13" s="39"/>
      <c r="I13" s="137" t="s">
        <v>29</v>
      </c>
      <c r="J13" s="139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hidden="1" s="2" customFormat="1" ht="6.96" customHeigh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hidden="1" s="2" customFormat="1" ht="12" customHeight="1">
      <c r="A15" s="39"/>
      <c r="B15" s="45"/>
      <c r="C15" s="39"/>
      <c r="D15" s="137" t="s">
        <v>30</v>
      </c>
      <c r="E15" s="39"/>
      <c r="F15" s="39"/>
      <c r="G15" s="39"/>
      <c r="H15" s="39"/>
      <c r="I15" s="137" t="s">
        <v>26</v>
      </c>
      <c r="J15" s="34" t="str">
        <f>'Rekapitulace stavby'!AN13</f>
        <v>Vyplň údaj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hidden="1" s="2" customFormat="1" ht="18" customHeight="1">
      <c r="A16" s="39"/>
      <c r="B16" s="45"/>
      <c r="C16" s="39"/>
      <c r="D16" s="39"/>
      <c r="E16" s="34" t="str">
        <f>'Rekapitulace stavby'!E14</f>
        <v>Vyplň údaj</v>
      </c>
      <c r="F16" s="139"/>
      <c r="G16" s="139"/>
      <c r="H16" s="139"/>
      <c r="I16" s="137" t="s">
        <v>29</v>
      </c>
      <c r="J16" s="34" t="str">
        <f>'Rekapitulace stavby'!AN14</f>
        <v>Vyplň údaj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hidden="1" s="2" customFormat="1" ht="6.96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hidden="1" s="2" customFormat="1" ht="12" customHeight="1">
      <c r="A18" s="39"/>
      <c r="B18" s="45"/>
      <c r="C18" s="39"/>
      <c r="D18" s="137" t="s">
        <v>32</v>
      </c>
      <c r="E18" s="39"/>
      <c r="F18" s="39"/>
      <c r="G18" s="39"/>
      <c r="H18" s="39"/>
      <c r="I18" s="137" t="s">
        <v>26</v>
      </c>
      <c r="J18" s="139" t="s">
        <v>33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hidden="1" s="2" customFormat="1" ht="18" customHeight="1">
      <c r="A19" s="39"/>
      <c r="B19" s="45"/>
      <c r="C19" s="39"/>
      <c r="D19" s="39"/>
      <c r="E19" s="139" t="s">
        <v>34</v>
      </c>
      <c r="F19" s="39"/>
      <c r="G19" s="39"/>
      <c r="H19" s="39"/>
      <c r="I19" s="137" t="s">
        <v>29</v>
      </c>
      <c r="J19" s="139" t="s">
        <v>1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hidden="1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hidden="1" s="2" customFormat="1" ht="12" customHeight="1">
      <c r="A21" s="39"/>
      <c r="B21" s="45"/>
      <c r="C21" s="39"/>
      <c r="D21" s="137" t="s">
        <v>36</v>
      </c>
      <c r="E21" s="39"/>
      <c r="F21" s="39"/>
      <c r="G21" s="39"/>
      <c r="H21" s="39"/>
      <c r="I21" s="137" t="s">
        <v>26</v>
      </c>
      <c r="J21" s="139" t="str">
        <f>IF('Rekapitulace stavby'!AN19="","",'Rekapitulace stavby'!AN19)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hidden="1" s="2" customFormat="1" ht="18" customHeight="1">
      <c r="A22" s="39"/>
      <c r="B22" s="45"/>
      <c r="C22" s="39"/>
      <c r="D22" s="39"/>
      <c r="E22" s="139" t="str">
        <f>IF('Rekapitulace stavby'!E20="","",'Rekapitulace stavby'!E20)</f>
        <v xml:space="preserve"> </v>
      </c>
      <c r="F22" s="39"/>
      <c r="G22" s="39"/>
      <c r="H22" s="39"/>
      <c r="I22" s="137" t="s">
        <v>29</v>
      </c>
      <c r="J22" s="139" t="str">
        <f>IF('Rekapitulace stavby'!AN20="","",'Rekapitulace stavby'!AN20)</f>
        <v/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hidden="1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hidden="1" s="2" customFormat="1" ht="12" customHeight="1">
      <c r="A24" s="39"/>
      <c r="B24" s="45"/>
      <c r="C24" s="39"/>
      <c r="D24" s="137" t="s">
        <v>38</v>
      </c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hidden="1" s="8" customFormat="1" ht="107.25" customHeight="1">
      <c r="A25" s="141"/>
      <c r="B25" s="142"/>
      <c r="C25" s="141"/>
      <c r="D25" s="141"/>
      <c r="E25" s="143" t="s">
        <v>122</v>
      </c>
      <c r="F25" s="143"/>
      <c r="G25" s="143"/>
      <c r="H25" s="143"/>
      <c r="I25" s="141"/>
      <c r="J25" s="141"/>
      <c r="K25" s="141"/>
      <c r="L25" s="144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</row>
    <row r="26" hidden="1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hidden="1" s="2" customFormat="1" ht="6.96" customHeight="1">
      <c r="A27" s="39"/>
      <c r="B27" s="45"/>
      <c r="C27" s="39"/>
      <c r="D27" s="145"/>
      <c r="E27" s="145"/>
      <c r="F27" s="145"/>
      <c r="G27" s="145"/>
      <c r="H27" s="145"/>
      <c r="I27" s="145"/>
      <c r="J27" s="145"/>
      <c r="K27" s="145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hidden="1" s="2" customFormat="1" ht="25.44" customHeight="1">
      <c r="A28" s="39"/>
      <c r="B28" s="45"/>
      <c r="C28" s="39"/>
      <c r="D28" s="146" t="s">
        <v>40</v>
      </c>
      <c r="E28" s="39"/>
      <c r="F28" s="39"/>
      <c r="G28" s="39"/>
      <c r="H28" s="39"/>
      <c r="I28" s="39"/>
      <c r="J28" s="147">
        <f>ROUND(J138, 2)</f>
        <v>0</v>
      </c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hidden="1" s="2" customFormat="1" ht="6.96" customHeight="1">
      <c r="A29" s="39"/>
      <c r="B29" s="45"/>
      <c r="C29" s="39"/>
      <c r="D29" s="145"/>
      <c r="E29" s="145"/>
      <c r="F29" s="145"/>
      <c r="G29" s="145"/>
      <c r="H29" s="145"/>
      <c r="I29" s="145"/>
      <c r="J29" s="145"/>
      <c r="K29" s="145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hidden="1" s="2" customFormat="1" ht="14.4" customHeight="1">
      <c r="A30" s="39"/>
      <c r="B30" s="45"/>
      <c r="C30" s="39"/>
      <c r="D30" s="39"/>
      <c r="E30" s="39"/>
      <c r="F30" s="148" t="s">
        <v>42</v>
      </c>
      <c r="G30" s="39"/>
      <c r="H30" s="39"/>
      <c r="I30" s="148" t="s">
        <v>41</v>
      </c>
      <c r="J30" s="148" t="s">
        <v>43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hidden="1" s="2" customFormat="1" ht="14.4" customHeight="1">
      <c r="A31" s="39"/>
      <c r="B31" s="45"/>
      <c r="C31" s="39"/>
      <c r="D31" s="149" t="s">
        <v>44</v>
      </c>
      <c r="E31" s="137" t="s">
        <v>45</v>
      </c>
      <c r="F31" s="150">
        <f>ROUND((SUM(BE138:BE470)),  2)</f>
        <v>0</v>
      </c>
      <c r="G31" s="39"/>
      <c r="H31" s="39"/>
      <c r="I31" s="151">
        <v>0.20999999999999999</v>
      </c>
      <c r="J31" s="150">
        <f>ROUND(((SUM(BE138:BE470))*I31),  2)</f>
        <v>0</v>
      </c>
      <c r="K31" s="3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hidden="1" s="2" customFormat="1" ht="14.4" customHeight="1">
      <c r="A32" s="39"/>
      <c r="B32" s="45"/>
      <c r="C32" s="39"/>
      <c r="D32" s="39"/>
      <c r="E32" s="137" t="s">
        <v>46</v>
      </c>
      <c r="F32" s="150">
        <f>ROUND((SUM(BF138:BF470)),  2)</f>
        <v>0</v>
      </c>
      <c r="G32" s="39"/>
      <c r="H32" s="39"/>
      <c r="I32" s="151">
        <v>0.12</v>
      </c>
      <c r="J32" s="150">
        <f>ROUND(((SUM(BF138:BF470))*I32), 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39"/>
      <c r="E33" s="137" t="s">
        <v>47</v>
      </c>
      <c r="F33" s="150">
        <f>ROUND((SUM(BG138:BG470)),  2)</f>
        <v>0</v>
      </c>
      <c r="G33" s="39"/>
      <c r="H33" s="39"/>
      <c r="I33" s="151">
        <v>0.20999999999999999</v>
      </c>
      <c r="J33" s="150">
        <f>0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37" t="s">
        <v>48</v>
      </c>
      <c r="F34" s="150">
        <f>ROUND((SUM(BH138:BH470)),  2)</f>
        <v>0</v>
      </c>
      <c r="G34" s="39"/>
      <c r="H34" s="39"/>
      <c r="I34" s="151">
        <v>0.12</v>
      </c>
      <c r="J34" s="150">
        <f>0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7" t="s">
        <v>49</v>
      </c>
      <c r="F35" s="150">
        <f>ROUND((SUM(BI138:BI470)),  2)</f>
        <v>0</v>
      </c>
      <c r="G35" s="39"/>
      <c r="H35" s="39"/>
      <c r="I35" s="151">
        <v>0</v>
      </c>
      <c r="J35" s="150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6.96" customHeight="1">
      <c r="A36" s="39"/>
      <c r="B36" s="45"/>
      <c r="C36" s="39"/>
      <c r="D36" s="39"/>
      <c r="E36" s="39"/>
      <c r="F36" s="39"/>
      <c r="G36" s="39"/>
      <c r="H36" s="39"/>
      <c r="I36" s="39"/>
      <c r="J36" s="39"/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25.44" customHeight="1">
      <c r="A37" s="39"/>
      <c r="B37" s="45"/>
      <c r="C37" s="152"/>
      <c r="D37" s="153" t="s">
        <v>50</v>
      </c>
      <c r="E37" s="154"/>
      <c r="F37" s="154"/>
      <c r="G37" s="155" t="s">
        <v>51</v>
      </c>
      <c r="H37" s="156" t="s">
        <v>52</v>
      </c>
      <c r="I37" s="154"/>
      <c r="J37" s="157">
        <f>SUM(J28:J35)</f>
        <v>0</v>
      </c>
      <c r="K37" s="158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1" customFormat="1" ht="14.4" customHeight="1">
      <c r="B39" s="21"/>
      <c r="L39" s="21"/>
    </row>
    <row r="40" hidden="1" s="1" customFormat="1" ht="14.4" customHeight="1">
      <c r="B40" s="21"/>
      <c r="L40" s="21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64"/>
      <c r="D50" s="159" t="s">
        <v>53</v>
      </c>
      <c r="E50" s="160"/>
      <c r="F50" s="160"/>
      <c r="G50" s="159" t="s">
        <v>54</v>
      </c>
      <c r="H50" s="160"/>
      <c r="I50" s="160"/>
      <c r="J50" s="160"/>
      <c r="K50" s="160"/>
      <c r="L50" s="6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9"/>
      <c r="B61" s="45"/>
      <c r="C61" s="39"/>
      <c r="D61" s="161" t="s">
        <v>55</v>
      </c>
      <c r="E61" s="162"/>
      <c r="F61" s="163" t="s">
        <v>56</v>
      </c>
      <c r="G61" s="161" t="s">
        <v>55</v>
      </c>
      <c r="H61" s="162"/>
      <c r="I61" s="162"/>
      <c r="J61" s="164" t="s">
        <v>56</v>
      </c>
      <c r="K61" s="162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9"/>
      <c r="B65" s="45"/>
      <c r="C65" s="39"/>
      <c r="D65" s="159" t="s">
        <v>57</v>
      </c>
      <c r="E65" s="165"/>
      <c r="F65" s="165"/>
      <c r="G65" s="159" t="s">
        <v>58</v>
      </c>
      <c r="H65" s="165"/>
      <c r="I65" s="165"/>
      <c r="J65" s="165"/>
      <c r="K65" s="165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9"/>
      <c r="B76" s="45"/>
      <c r="C76" s="39"/>
      <c r="D76" s="161" t="s">
        <v>55</v>
      </c>
      <c r="E76" s="162"/>
      <c r="F76" s="163" t="s">
        <v>56</v>
      </c>
      <c r="G76" s="161" t="s">
        <v>55</v>
      </c>
      <c r="H76" s="162"/>
      <c r="I76" s="162"/>
      <c r="J76" s="164" t="s">
        <v>56</v>
      </c>
      <c r="K76" s="162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hidden="1" s="2" customFormat="1" ht="14.4" customHeight="1">
      <c r="A77" s="39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hidden="1"/>
    <row r="79" hidden="1"/>
    <row r="80" hidden="1"/>
    <row r="81" s="2" customFormat="1" ht="6.96" customHeight="1">
      <c r="A81" s="39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123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30" customHeight="1">
      <c r="A85" s="39"/>
      <c r="B85" s="40"/>
      <c r="C85" s="41"/>
      <c r="D85" s="41"/>
      <c r="E85" s="77" t="str">
        <f>E7</f>
        <v>Oprava balkonů bytových domů na ul. Slovanská 1224/9, 1225/11, 1226/13, Havířov-Město</v>
      </c>
      <c r="F85" s="41"/>
      <c r="G85" s="41"/>
      <c r="H85" s="41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21</v>
      </c>
      <c r="D87" s="41"/>
      <c r="E87" s="41"/>
      <c r="F87" s="28" t="str">
        <f>F10</f>
        <v>Havířov-Město</v>
      </c>
      <c r="G87" s="41"/>
      <c r="H87" s="41"/>
      <c r="I87" s="33" t="s">
        <v>23</v>
      </c>
      <c r="J87" s="80" t="str">
        <f>IF(J10="","",J10)</f>
        <v>17. 7. 2024</v>
      </c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15" customHeight="1">
      <c r="A89" s="39"/>
      <c r="B89" s="40"/>
      <c r="C89" s="33" t="s">
        <v>25</v>
      </c>
      <c r="D89" s="41"/>
      <c r="E89" s="41"/>
      <c r="F89" s="28" t="str">
        <f>E13</f>
        <v>Spol. vlastníků Slovanská 1224/9, 1225/11, 1226/13</v>
      </c>
      <c r="G89" s="41"/>
      <c r="H89" s="41"/>
      <c r="I89" s="33" t="s">
        <v>32</v>
      </c>
      <c r="J89" s="37" t="str">
        <f>E19</f>
        <v>PENTIGA s.r.o.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5.15" customHeight="1">
      <c r="A90" s="39"/>
      <c r="B90" s="40"/>
      <c r="C90" s="33" t="s">
        <v>30</v>
      </c>
      <c r="D90" s="41"/>
      <c r="E90" s="41"/>
      <c r="F90" s="28" t="str">
        <f>IF(E16="","",E16)</f>
        <v>Vyplň údaj</v>
      </c>
      <c r="G90" s="41"/>
      <c r="H90" s="41"/>
      <c r="I90" s="33" t="s">
        <v>36</v>
      </c>
      <c r="J90" s="37" t="str">
        <f>E22</f>
        <v xml:space="preserve"> </v>
      </c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0.32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9.28" customHeight="1">
      <c r="A92" s="39"/>
      <c r="B92" s="40"/>
      <c r="C92" s="170" t="s">
        <v>124</v>
      </c>
      <c r="D92" s="171"/>
      <c r="E92" s="171"/>
      <c r="F92" s="171"/>
      <c r="G92" s="171"/>
      <c r="H92" s="171"/>
      <c r="I92" s="171"/>
      <c r="J92" s="172" t="s">
        <v>125</v>
      </c>
      <c r="K92" s="17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2.8" customHeight="1">
      <c r="A94" s="39"/>
      <c r="B94" s="40"/>
      <c r="C94" s="173" t="s">
        <v>126</v>
      </c>
      <c r="D94" s="41"/>
      <c r="E94" s="41"/>
      <c r="F94" s="41"/>
      <c r="G94" s="41"/>
      <c r="H94" s="41"/>
      <c r="I94" s="41"/>
      <c r="J94" s="111">
        <f>J138</f>
        <v>0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U94" s="18" t="s">
        <v>127</v>
      </c>
    </row>
    <row r="95" s="9" customFormat="1" ht="24.96" customHeight="1">
      <c r="A95" s="9"/>
      <c r="B95" s="174"/>
      <c r="C95" s="175"/>
      <c r="D95" s="176" t="s">
        <v>128</v>
      </c>
      <c r="E95" s="177"/>
      <c r="F95" s="177"/>
      <c r="G95" s="177"/>
      <c r="H95" s="177"/>
      <c r="I95" s="177"/>
      <c r="J95" s="178">
        <f>J139</f>
        <v>0</v>
      </c>
      <c r="K95" s="175"/>
      <c r="L95" s="17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80"/>
      <c r="C96" s="181"/>
      <c r="D96" s="182" t="s">
        <v>129</v>
      </c>
      <c r="E96" s="183"/>
      <c r="F96" s="183"/>
      <c r="G96" s="183"/>
      <c r="H96" s="183"/>
      <c r="I96" s="183"/>
      <c r="J96" s="184">
        <f>J140</f>
        <v>0</v>
      </c>
      <c r="K96" s="181"/>
      <c r="L96" s="185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4.88" customHeight="1">
      <c r="A97" s="10"/>
      <c r="B97" s="180"/>
      <c r="C97" s="181"/>
      <c r="D97" s="182" t="s">
        <v>130</v>
      </c>
      <c r="E97" s="183"/>
      <c r="F97" s="183"/>
      <c r="G97" s="183"/>
      <c r="H97" s="183"/>
      <c r="I97" s="183"/>
      <c r="J97" s="184">
        <f>J141</f>
        <v>0</v>
      </c>
      <c r="K97" s="181"/>
      <c r="L97" s="185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4.88" customHeight="1">
      <c r="A98" s="10"/>
      <c r="B98" s="180"/>
      <c r="C98" s="181"/>
      <c r="D98" s="182" t="s">
        <v>131</v>
      </c>
      <c r="E98" s="183"/>
      <c r="F98" s="183"/>
      <c r="G98" s="183"/>
      <c r="H98" s="183"/>
      <c r="I98" s="183"/>
      <c r="J98" s="184">
        <f>J145</f>
        <v>0</v>
      </c>
      <c r="K98" s="181"/>
      <c r="L98" s="18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80"/>
      <c r="C99" s="181"/>
      <c r="D99" s="182" t="s">
        <v>132</v>
      </c>
      <c r="E99" s="183"/>
      <c r="F99" s="183"/>
      <c r="G99" s="183"/>
      <c r="H99" s="183"/>
      <c r="I99" s="183"/>
      <c r="J99" s="184">
        <f>J150</f>
        <v>0</v>
      </c>
      <c r="K99" s="181"/>
      <c r="L99" s="18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80"/>
      <c r="C100" s="181"/>
      <c r="D100" s="182" t="s">
        <v>133</v>
      </c>
      <c r="E100" s="183"/>
      <c r="F100" s="183"/>
      <c r="G100" s="183"/>
      <c r="H100" s="183"/>
      <c r="I100" s="183"/>
      <c r="J100" s="184">
        <f>J155</f>
        <v>0</v>
      </c>
      <c r="K100" s="181"/>
      <c r="L100" s="18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80"/>
      <c r="C101" s="181"/>
      <c r="D101" s="182" t="s">
        <v>134</v>
      </c>
      <c r="E101" s="183"/>
      <c r="F101" s="183"/>
      <c r="G101" s="183"/>
      <c r="H101" s="183"/>
      <c r="I101" s="183"/>
      <c r="J101" s="184">
        <f>J162</f>
        <v>0</v>
      </c>
      <c r="K101" s="181"/>
      <c r="L101" s="18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0"/>
      <c r="C102" s="181"/>
      <c r="D102" s="182" t="s">
        <v>135</v>
      </c>
      <c r="E102" s="183"/>
      <c r="F102" s="183"/>
      <c r="G102" s="183"/>
      <c r="H102" s="183"/>
      <c r="I102" s="183"/>
      <c r="J102" s="184">
        <f>J184</f>
        <v>0</v>
      </c>
      <c r="K102" s="181"/>
      <c r="L102" s="18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80"/>
      <c r="C103" s="181"/>
      <c r="D103" s="182" t="s">
        <v>136</v>
      </c>
      <c r="E103" s="183"/>
      <c r="F103" s="183"/>
      <c r="G103" s="183"/>
      <c r="H103" s="183"/>
      <c r="I103" s="183"/>
      <c r="J103" s="184">
        <f>J185</f>
        <v>0</v>
      </c>
      <c r="K103" s="181"/>
      <c r="L103" s="18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80"/>
      <c r="C104" s="181"/>
      <c r="D104" s="182" t="s">
        <v>137</v>
      </c>
      <c r="E104" s="183"/>
      <c r="F104" s="183"/>
      <c r="G104" s="183"/>
      <c r="H104" s="183"/>
      <c r="I104" s="183"/>
      <c r="J104" s="184">
        <f>J282</f>
        <v>0</v>
      </c>
      <c r="K104" s="181"/>
      <c r="L104" s="18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0"/>
      <c r="C105" s="181"/>
      <c r="D105" s="182" t="s">
        <v>138</v>
      </c>
      <c r="E105" s="183"/>
      <c r="F105" s="183"/>
      <c r="G105" s="183"/>
      <c r="H105" s="183"/>
      <c r="I105" s="183"/>
      <c r="J105" s="184">
        <f>J297</f>
        <v>0</v>
      </c>
      <c r="K105" s="181"/>
      <c r="L105" s="18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180"/>
      <c r="C106" s="181"/>
      <c r="D106" s="182" t="s">
        <v>139</v>
      </c>
      <c r="E106" s="183"/>
      <c r="F106" s="183"/>
      <c r="G106" s="183"/>
      <c r="H106" s="183"/>
      <c r="I106" s="183"/>
      <c r="J106" s="184">
        <f>J298</f>
        <v>0</v>
      </c>
      <c r="K106" s="181"/>
      <c r="L106" s="18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4.88" customHeight="1">
      <c r="A107" s="10"/>
      <c r="B107" s="180"/>
      <c r="C107" s="181"/>
      <c r="D107" s="182" t="s">
        <v>140</v>
      </c>
      <c r="E107" s="183"/>
      <c r="F107" s="183"/>
      <c r="G107" s="183"/>
      <c r="H107" s="183"/>
      <c r="I107" s="183"/>
      <c r="J107" s="184">
        <f>J313</f>
        <v>0</v>
      </c>
      <c r="K107" s="181"/>
      <c r="L107" s="18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4.88" customHeight="1">
      <c r="A108" s="10"/>
      <c r="B108" s="180"/>
      <c r="C108" s="181"/>
      <c r="D108" s="182" t="s">
        <v>141</v>
      </c>
      <c r="E108" s="183"/>
      <c r="F108" s="183"/>
      <c r="G108" s="183"/>
      <c r="H108" s="183"/>
      <c r="I108" s="183"/>
      <c r="J108" s="184">
        <f>J317</f>
        <v>0</v>
      </c>
      <c r="K108" s="181"/>
      <c r="L108" s="185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4.88" customHeight="1">
      <c r="A109" s="10"/>
      <c r="B109" s="180"/>
      <c r="C109" s="181"/>
      <c r="D109" s="182" t="s">
        <v>142</v>
      </c>
      <c r="E109" s="183"/>
      <c r="F109" s="183"/>
      <c r="G109" s="183"/>
      <c r="H109" s="183"/>
      <c r="I109" s="183"/>
      <c r="J109" s="184">
        <f>J337</f>
        <v>0</v>
      </c>
      <c r="K109" s="181"/>
      <c r="L109" s="185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4.88" customHeight="1">
      <c r="A110" s="10"/>
      <c r="B110" s="180"/>
      <c r="C110" s="181"/>
      <c r="D110" s="182" t="s">
        <v>143</v>
      </c>
      <c r="E110" s="183"/>
      <c r="F110" s="183"/>
      <c r="G110" s="183"/>
      <c r="H110" s="183"/>
      <c r="I110" s="183"/>
      <c r="J110" s="184">
        <f>J350</f>
        <v>0</v>
      </c>
      <c r="K110" s="181"/>
      <c r="L110" s="185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0"/>
      <c r="C111" s="181"/>
      <c r="D111" s="182" t="s">
        <v>144</v>
      </c>
      <c r="E111" s="183"/>
      <c r="F111" s="183"/>
      <c r="G111" s="183"/>
      <c r="H111" s="183"/>
      <c r="I111" s="183"/>
      <c r="J111" s="184">
        <f>J413</f>
        <v>0</v>
      </c>
      <c r="K111" s="181"/>
      <c r="L111" s="185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0"/>
      <c r="C112" s="181"/>
      <c r="D112" s="182" t="s">
        <v>145</v>
      </c>
      <c r="E112" s="183"/>
      <c r="F112" s="183"/>
      <c r="G112" s="183"/>
      <c r="H112" s="183"/>
      <c r="I112" s="183"/>
      <c r="J112" s="184">
        <f>J419</f>
        <v>0</v>
      </c>
      <c r="K112" s="181"/>
      <c r="L112" s="185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9" customFormat="1" ht="24.96" customHeight="1">
      <c r="A113" s="9"/>
      <c r="B113" s="174"/>
      <c r="C113" s="175"/>
      <c r="D113" s="176" t="s">
        <v>146</v>
      </c>
      <c r="E113" s="177"/>
      <c r="F113" s="177"/>
      <c r="G113" s="177"/>
      <c r="H113" s="177"/>
      <c r="I113" s="177"/>
      <c r="J113" s="178">
        <f>J421</f>
        <v>0</v>
      </c>
      <c r="K113" s="175"/>
      <c r="L113" s="17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="10" customFormat="1" ht="19.92" customHeight="1">
      <c r="A114" s="10"/>
      <c r="B114" s="180"/>
      <c r="C114" s="181"/>
      <c r="D114" s="182" t="s">
        <v>147</v>
      </c>
      <c r="E114" s="183"/>
      <c r="F114" s="183"/>
      <c r="G114" s="183"/>
      <c r="H114" s="183"/>
      <c r="I114" s="183"/>
      <c r="J114" s="184">
        <f>J422</f>
        <v>0</v>
      </c>
      <c r="K114" s="181"/>
      <c r="L114" s="185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0"/>
      <c r="C115" s="181"/>
      <c r="D115" s="182" t="s">
        <v>148</v>
      </c>
      <c r="E115" s="183"/>
      <c r="F115" s="183"/>
      <c r="G115" s="183"/>
      <c r="H115" s="183"/>
      <c r="I115" s="183"/>
      <c r="J115" s="184">
        <f>J429</f>
        <v>0</v>
      </c>
      <c r="K115" s="181"/>
      <c r="L115" s="185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80"/>
      <c r="C116" s="181"/>
      <c r="D116" s="182" t="s">
        <v>149</v>
      </c>
      <c r="E116" s="183"/>
      <c r="F116" s="183"/>
      <c r="G116" s="183"/>
      <c r="H116" s="183"/>
      <c r="I116" s="183"/>
      <c r="J116" s="184">
        <f>J437</f>
        <v>0</v>
      </c>
      <c r="K116" s="181"/>
      <c r="L116" s="185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80"/>
      <c r="C117" s="181"/>
      <c r="D117" s="182" t="s">
        <v>150</v>
      </c>
      <c r="E117" s="183"/>
      <c r="F117" s="183"/>
      <c r="G117" s="183"/>
      <c r="H117" s="183"/>
      <c r="I117" s="183"/>
      <c r="J117" s="184">
        <f>J444</f>
        <v>0</v>
      </c>
      <c r="K117" s="181"/>
      <c r="L117" s="185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80"/>
      <c r="C118" s="181"/>
      <c r="D118" s="182" t="s">
        <v>151</v>
      </c>
      <c r="E118" s="183"/>
      <c r="F118" s="183"/>
      <c r="G118" s="183"/>
      <c r="H118" s="183"/>
      <c r="I118" s="183"/>
      <c r="J118" s="184">
        <f>J458</f>
        <v>0</v>
      </c>
      <c r="K118" s="181"/>
      <c r="L118" s="185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9" customFormat="1" ht="24.96" customHeight="1">
      <c r="A119" s="9"/>
      <c r="B119" s="174"/>
      <c r="C119" s="175"/>
      <c r="D119" s="176" t="s">
        <v>152</v>
      </c>
      <c r="E119" s="177"/>
      <c r="F119" s="177"/>
      <c r="G119" s="177"/>
      <c r="H119" s="177"/>
      <c r="I119" s="177"/>
      <c r="J119" s="178">
        <f>J468</f>
        <v>0</v>
      </c>
      <c r="K119" s="175"/>
      <c r="L119" s="17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="10" customFormat="1" ht="19.92" customHeight="1">
      <c r="A120" s="10"/>
      <c r="B120" s="180"/>
      <c r="C120" s="181"/>
      <c r="D120" s="182" t="s">
        <v>153</v>
      </c>
      <c r="E120" s="183"/>
      <c r="F120" s="183"/>
      <c r="G120" s="183"/>
      <c r="H120" s="183"/>
      <c r="I120" s="183"/>
      <c r="J120" s="184">
        <f>J469</f>
        <v>0</v>
      </c>
      <c r="K120" s="181"/>
      <c r="L120" s="185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2" customFormat="1" ht="21.84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67"/>
      <c r="C122" s="68"/>
      <c r="D122" s="68"/>
      <c r="E122" s="68"/>
      <c r="F122" s="68"/>
      <c r="G122" s="68"/>
      <c r="H122" s="68"/>
      <c r="I122" s="68"/>
      <c r="J122" s="68"/>
      <c r="K122" s="68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6" s="2" customFormat="1" ht="6.96" customHeight="1">
      <c r="A126" s="39"/>
      <c r="B126" s="69"/>
      <c r="C126" s="70"/>
      <c r="D126" s="70"/>
      <c r="E126" s="70"/>
      <c r="F126" s="70"/>
      <c r="G126" s="70"/>
      <c r="H126" s="70"/>
      <c r="I126" s="70"/>
      <c r="J126" s="70"/>
      <c r="K126" s="70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24.96" customHeight="1">
      <c r="A127" s="39"/>
      <c r="B127" s="40"/>
      <c r="C127" s="24" t="s">
        <v>154</v>
      </c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6.96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2" customHeight="1">
      <c r="A129" s="39"/>
      <c r="B129" s="40"/>
      <c r="C129" s="33" t="s">
        <v>16</v>
      </c>
      <c r="D129" s="41"/>
      <c r="E129" s="41"/>
      <c r="F129" s="41"/>
      <c r="G129" s="41"/>
      <c r="H129" s="41"/>
      <c r="I129" s="41"/>
      <c r="J129" s="41"/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30" customHeight="1">
      <c r="A130" s="39"/>
      <c r="B130" s="40"/>
      <c r="C130" s="41"/>
      <c r="D130" s="41"/>
      <c r="E130" s="77" t="str">
        <f>E7</f>
        <v>Oprava balkonů bytových domů na ul. Slovanská 1224/9, 1225/11, 1226/13, Havířov-Město</v>
      </c>
      <c r="F130" s="41"/>
      <c r="G130" s="41"/>
      <c r="H130" s="41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6.96" customHeight="1">
      <c r="A131" s="39"/>
      <c r="B131" s="40"/>
      <c r="C131" s="41"/>
      <c r="D131" s="41"/>
      <c r="E131" s="41"/>
      <c r="F131" s="41"/>
      <c r="G131" s="41"/>
      <c r="H131" s="41"/>
      <c r="I131" s="41"/>
      <c r="J131" s="41"/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2" customHeight="1">
      <c r="A132" s="39"/>
      <c r="B132" s="40"/>
      <c r="C132" s="33" t="s">
        <v>21</v>
      </c>
      <c r="D132" s="41"/>
      <c r="E132" s="41"/>
      <c r="F132" s="28" t="str">
        <f>F10</f>
        <v>Havířov-Město</v>
      </c>
      <c r="G132" s="41"/>
      <c r="H132" s="41"/>
      <c r="I132" s="33" t="s">
        <v>23</v>
      </c>
      <c r="J132" s="80" t="str">
        <f>IF(J10="","",J10)</f>
        <v>17. 7. 2024</v>
      </c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6.96" customHeight="1">
      <c r="A133" s="39"/>
      <c r="B133" s="40"/>
      <c r="C133" s="41"/>
      <c r="D133" s="41"/>
      <c r="E133" s="41"/>
      <c r="F133" s="41"/>
      <c r="G133" s="41"/>
      <c r="H133" s="41"/>
      <c r="I133" s="41"/>
      <c r="J133" s="41"/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2" customFormat="1" ht="15.15" customHeight="1">
      <c r="A134" s="39"/>
      <c r="B134" s="40"/>
      <c r="C134" s="33" t="s">
        <v>25</v>
      </c>
      <c r="D134" s="41"/>
      <c r="E134" s="41"/>
      <c r="F134" s="28" t="str">
        <f>E13</f>
        <v>Spol. vlastníků Slovanská 1224/9, 1225/11, 1226/13</v>
      </c>
      <c r="G134" s="41"/>
      <c r="H134" s="41"/>
      <c r="I134" s="33" t="s">
        <v>32</v>
      </c>
      <c r="J134" s="37" t="str">
        <f>E19</f>
        <v>PENTIGA s.r.o.</v>
      </c>
      <c r="K134" s="41"/>
      <c r="L134" s="64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="2" customFormat="1" ht="15.15" customHeight="1">
      <c r="A135" s="39"/>
      <c r="B135" s="40"/>
      <c r="C135" s="33" t="s">
        <v>30</v>
      </c>
      <c r="D135" s="41"/>
      <c r="E135" s="41"/>
      <c r="F135" s="28" t="str">
        <f>IF(E16="","",E16)</f>
        <v>Vyplň údaj</v>
      </c>
      <c r="G135" s="41"/>
      <c r="H135" s="41"/>
      <c r="I135" s="33" t="s">
        <v>36</v>
      </c>
      <c r="J135" s="37" t="str">
        <f>E22</f>
        <v xml:space="preserve"> </v>
      </c>
      <c r="K135" s="41"/>
      <c r="L135" s="64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</row>
    <row r="136" s="2" customFormat="1" ht="10.32" customHeight="1">
      <c r="A136" s="39"/>
      <c r="B136" s="40"/>
      <c r="C136" s="41"/>
      <c r="D136" s="41"/>
      <c r="E136" s="41"/>
      <c r="F136" s="41"/>
      <c r="G136" s="41"/>
      <c r="H136" s="41"/>
      <c r="I136" s="41"/>
      <c r="J136" s="41"/>
      <c r="K136" s="41"/>
      <c r="L136" s="64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</row>
    <row r="137" s="11" customFormat="1" ht="29.28" customHeight="1">
      <c r="A137" s="186"/>
      <c r="B137" s="187"/>
      <c r="C137" s="188" t="s">
        <v>155</v>
      </c>
      <c r="D137" s="189" t="s">
        <v>65</v>
      </c>
      <c r="E137" s="189" t="s">
        <v>61</v>
      </c>
      <c r="F137" s="189" t="s">
        <v>62</v>
      </c>
      <c r="G137" s="189" t="s">
        <v>156</v>
      </c>
      <c r="H137" s="189" t="s">
        <v>157</v>
      </c>
      <c r="I137" s="189" t="s">
        <v>158</v>
      </c>
      <c r="J137" s="189" t="s">
        <v>125</v>
      </c>
      <c r="K137" s="190" t="s">
        <v>159</v>
      </c>
      <c r="L137" s="191"/>
      <c r="M137" s="101" t="s">
        <v>1</v>
      </c>
      <c r="N137" s="102" t="s">
        <v>44</v>
      </c>
      <c r="O137" s="102" t="s">
        <v>160</v>
      </c>
      <c r="P137" s="102" t="s">
        <v>161</v>
      </c>
      <c r="Q137" s="102" t="s">
        <v>162</v>
      </c>
      <c r="R137" s="102" t="s">
        <v>163</v>
      </c>
      <c r="S137" s="102" t="s">
        <v>164</v>
      </c>
      <c r="T137" s="103" t="s">
        <v>165</v>
      </c>
      <c r="U137" s="186"/>
      <c r="V137" s="186"/>
      <c r="W137" s="186"/>
      <c r="X137" s="186"/>
      <c r="Y137" s="186"/>
      <c r="Z137" s="186"/>
      <c r="AA137" s="186"/>
      <c r="AB137" s="186"/>
      <c r="AC137" s="186"/>
      <c r="AD137" s="186"/>
      <c r="AE137" s="186"/>
    </row>
    <row r="138" s="2" customFormat="1" ht="22.8" customHeight="1">
      <c r="A138" s="39"/>
      <c r="B138" s="40"/>
      <c r="C138" s="108" t="s">
        <v>166</v>
      </c>
      <c r="D138" s="41"/>
      <c r="E138" s="41"/>
      <c r="F138" s="41"/>
      <c r="G138" s="41"/>
      <c r="H138" s="41"/>
      <c r="I138" s="41"/>
      <c r="J138" s="192">
        <f>BK138</f>
        <v>0</v>
      </c>
      <c r="K138" s="41"/>
      <c r="L138" s="45"/>
      <c r="M138" s="104"/>
      <c r="N138" s="193"/>
      <c r="O138" s="105"/>
      <c r="P138" s="194">
        <f>P139+P421+P468</f>
        <v>0</v>
      </c>
      <c r="Q138" s="105"/>
      <c r="R138" s="194">
        <f>R139+R421+R468</f>
        <v>55.059507250000003</v>
      </c>
      <c r="S138" s="105"/>
      <c r="T138" s="195">
        <f>T139+T421+T468</f>
        <v>30.482102900000005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79</v>
      </c>
      <c r="AU138" s="18" t="s">
        <v>127</v>
      </c>
      <c r="BK138" s="196">
        <f>BK139+BK421+BK468</f>
        <v>0</v>
      </c>
    </row>
    <row r="139" s="12" customFormat="1" ht="25.92" customHeight="1">
      <c r="A139" s="12"/>
      <c r="B139" s="197"/>
      <c r="C139" s="198"/>
      <c r="D139" s="199" t="s">
        <v>79</v>
      </c>
      <c r="E139" s="200" t="s">
        <v>167</v>
      </c>
      <c r="F139" s="200" t="s">
        <v>168</v>
      </c>
      <c r="G139" s="198"/>
      <c r="H139" s="198"/>
      <c r="I139" s="201"/>
      <c r="J139" s="202">
        <f>BK139</f>
        <v>0</v>
      </c>
      <c r="K139" s="198"/>
      <c r="L139" s="203"/>
      <c r="M139" s="204"/>
      <c r="N139" s="205"/>
      <c r="O139" s="205"/>
      <c r="P139" s="206">
        <f>P140+P184+P297+P413+P419</f>
        <v>0</v>
      </c>
      <c r="Q139" s="205"/>
      <c r="R139" s="206">
        <f>R140+R184+R297+R413+R419</f>
        <v>53.369522770000003</v>
      </c>
      <c r="S139" s="205"/>
      <c r="T139" s="207">
        <f>T140+T184+T297+T413+T419</f>
        <v>29.408790400000004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8" t="s">
        <v>85</v>
      </c>
      <c r="AT139" s="209" t="s">
        <v>79</v>
      </c>
      <c r="AU139" s="209" t="s">
        <v>80</v>
      </c>
      <c r="AY139" s="208" t="s">
        <v>169</v>
      </c>
      <c r="BK139" s="210">
        <f>BK140+BK184+BK297+BK413+BK419</f>
        <v>0</v>
      </c>
    </row>
    <row r="140" s="12" customFormat="1" ht="22.8" customHeight="1">
      <c r="A140" s="12"/>
      <c r="B140" s="197"/>
      <c r="C140" s="198"/>
      <c r="D140" s="199" t="s">
        <v>79</v>
      </c>
      <c r="E140" s="211" t="s">
        <v>85</v>
      </c>
      <c r="F140" s="211" t="s">
        <v>170</v>
      </c>
      <c r="G140" s="198"/>
      <c r="H140" s="198"/>
      <c r="I140" s="201"/>
      <c r="J140" s="212">
        <f>BK140</f>
        <v>0</v>
      </c>
      <c r="K140" s="198"/>
      <c r="L140" s="203"/>
      <c r="M140" s="204"/>
      <c r="N140" s="205"/>
      <c r="O140" s="205"/>
      <c r="P140" s="206">
        <f>P141+P145+P150+P155+P162</f>
        <v>0</v>
      </c>
      <c r="Q140" s="205"/>
      <c r="R140" s="206">
        <f>R141+R145+R150+R155+R162</f>
        <v>16.003</v>
      </c>
      <c r="S140" s="205"/>
      <c r="T140" s="207">
        <f>T141+T145+T150+T155+T162</f>
        <v>5.3932500000000001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8" t="s">
        <v>85</v>
      </c>
      <c r="AT140" s="209" t="s">
        <v>79</v>
      </c>
      <c r="AU140" s="209" t="s">
        <v>85</v>
      </c>
      <c r="AY140" s="208" t="s">
        <v>169</v>
      </c>
      <c r="BK140" s="210">
        <f>BK141+BK145+BK150+BK155+BK162</f>
        <v>0</v>
      </c>
    </row>
    <row r="141" s="12" customFormat="1" ht="20.88" customHeight="1">
      <c r="A141" s="12"/>
      <c r="B141" s="197"/>
      <c r="C141" s="198"/>
      <c r="D141" s="199" t="s">
        <v>79</v>
      </c>
      <c r="E141" s="211" t="s">
        <v>171</v>
      </c>
      <c r="F141" s="211" t="s">
        <v>172</v>
      </c>
      <c r="G141" s="198"/>
      <c r="H141" s="198"/>
      <c r="I141" s="201"/>
      <c r="J141" s="212">
        <f>BK141</f>
        <v>0</v>
      </c>
      <c r="K141" s="198"/>
      <c r="L141" s="203"/>
      <c r="M141" s="204"/>
      <c r="N141" s="205"/>
      <c r="O141" s="205"/>
      <c r="P141" s="206">
        <f>SUM(P142:P144)</f>
        <v>0</v>
      </c>
      <c r="Q141" s="205"/>
      <c r="R141" s="206">
        <f>SUM(R142:R144)</f>
        <v>0</v>
      </c>
      <c r="S141" s="205"/>
      <c r="T141" s="207">
        <f>SUM(T142:T144)</f>
        <v>5.3932500000000001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8" t="s">
        <v>85</v>
      </c>
      <c r="AT141" s="209" t="s">
        <v>79</v>
      </c>
      <c r="AU141" s="209" t="s">
        <v>90</v>
      </c>
      <c r="AY141" s="208" t="s">
        <v>169</v>
      </c>
      <c r="BK141" s="210">
        <f>SUM(BK142:BK144)</f>
        <v>0</v>
      </c>
    </row>
    <row r="142" s="2" customFormat="1" ht="24.15" customHeight="1">
      <c r="A142" s="39"/>
      <c r="B142" s="40"/>
      <c r="C142" s="213" t="s">
        <v>85</v>
      </c>
      <c r="D142" s="213" t="s">
        <v>173</v>
      </c>
      <c r="E142" s="214" t="s">
        <v>174</v>
      </c>
      <c r="F142" s="215" t="s">
        <v>175</v>
      </c>
      <c r="G142" s="216" t="s">
        <v>176</v>
      </c>
      <c r="H142" s="217">
        <v>23.5</v>
      </c>
      <c r="I142" s="218"/>
      <c r="J142" s="219">
        <f>ROUND(I142*H142,2)</f>
        <v>0</v>
      </c>
      <c r="K142" s="215" t="s">
        <v>177</v>
      </c>
      <c r="L142" s="45"/>
      <c r="M142" s="220" t="s">
        <v>1</v>
      </c>
      <c r="N142" s="221" t="s">
        <v>46</v>
      </c>
      <c r="O142" s="92"/>
      <c r="P142" s="222">
        <f>O142*H142</f>
        <v>0</v>
      </c>
      <c r="Q142" s="222">
        <v>0</v>
      </c>
      <c r="R142" s="222">
        <f>Q142*H142</f>
        <v>0</v>
      </c>
      <c r="S142" s="222">
        <v>0.22950000000000001</v>
      </c>
      <c r="T142" s="223">
        <f>S142*H142</f>
        <v>5.3932500000000001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24" t="s">
        <v>178</v>
      </c>
      <c r="AT142" s="224" t="s">
        <v>173</v>
      </c>
      <c r="AU142" s="224" t="s">
        <v>179</v>
      </c>
      <c r="AY142" s="18" t="s">
        <v>169</v>
      </c>
      <c r="BE142" s="225">
        <f>IF(N142="základní",J142,0)</f>
        <v>0</v>
      </c>
      <c r="BF142" s="225">
        <f>IF(N142="snížená",J142,0)</f>
        <v>0</v>
      </c>
      <c r="BG142" s="225">
        <f>IF(N142="zákl. přenesená",J142,0)</f>
        <v>0</v>
      </c>
      <c r="BH142" s="225">
        <f>IF(N142="sníž. přenesená",J142,0)</f>
        <v>0</v>
      </c>
      <c r="BI142" s="225">
        <f>IF(N142="nulová",J142,0)</f>
        <v>0</v>
      </c>
      <c r="BJ142" s="18" t="s">
        <v>90</v>
      </c>
      <c r="BK142" s="225">
        <f>ROUND(I142*H142,2)</f>
        <v>0</v>
      </c>
      <c r="BL142" s="18" t="s">
        <v>178</v>
      </c>
      <c r="BM142" s="224" t="s">
        <v>180</v>
      </c>
    </row>
    <row r="143" s="13" customFormat="1">
      <c r="A143" s="13"/>
      <c r="B143" s="226"/>
      <c r="C143" s="227"/>
      <c r="D143" s="228" t="s">
        <v>181</v>
      </c>
      <c r="E143" s="229" t="s">
        <v>1</v>
      </c>
      <c r="F143" s="230" t="s">
        <v>182</v>
      </c>
      <c r="G143" s="227"/>
      <c r="H143" s="231">
        <v>23.5</v>
      </c>
      <c r="I143" s="232"/>
      <c r="J143" s="227"/>
      <c r="K143" s="227"/>
      <c r="L143" s="233"/>
      <c r="M143" s="234"/>
      <c r="N143" s="235"/>
      <c r="O143" s="235"/>
      <c r="P143" s="235"/>
      <c r="Q143" s="235"/>
      <c r="R143" s="235"/>
      <c r="S143" s="235"/>
      <c r="T143" s="23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7" t="s">
        <v>181</v>
      </c>
      <c r="AU143" s="237" t="s">
        <v>179</v>
      </c>
      <c r="AV143" s="13" t="s">
        <v>90</v>
      </c>
      <c r="AW143" s="13" t="s">
        <v>35</v>
      </c>
      <c r="AX143" s="13" t="s">
        <v>80</v>
      </c>
      <c r="AY143" s="237" t="s">
        <v>169</v>
      </c>
    </row>
    <row r="144" s="14" customFormat="1">
      <c r="A144" s="14"/>
      <c r="B144" s="238"/>
      <c r="C144" s="239"/>
      <c r="D144" s="228" t="s">
        <v>181</v>
      </c>
      <c r="E144" s="240" t="s">
        <v>1</v>
      </c>
      <c r="F144" s="241" t="s">
        <v>183</v>
      </c>
      <c r="G144" s="239"/>
      <c r="H144" s="242">
        <v>23.5</v>
      </c>
      <c r="I144" s="243"/>
      <c r="J144" s="239"/>
      <c r="K144" s="239"/>
      <c r="L144" s="244"/>
      <c r="M144" s="245"/>
      <c r="N144" s="246"/>
      <c r="O144" s="246"/>
      <c r="P144" s="246"/>
      <c r="Q144" s="246"/>
      <c r="R144" s="246"/>
      <c r="S144" s="246"/>
      <c r="T144" s="24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8" t="s">
        <v>181</v>
      </c>
      <c r="AU144" s="248" t="s">
        <v>179</v>
      </c>
      <c r="AV144" s="14" t="s">
        <v>178</v>
      </c>
      <c r="AW144" s="14" t="s">
        <v>35</v>
      </c>
      <c r="AX144" s="14" t="s">
        <v>85</v>
      </c>
      <c r="AY144" s="248" t="s">
        <v>169</v>
      </c>
    </row>
    <row r="145" s="12" customFormat="1" ht="20.88" customHeight="1">
      <c r="A145" s="12"/>
      <c r="B145" s="197"/>
      <c r="C145" s="198"/>
      <c r="D145" s="199" t="s">
        <v>79</v>
      </c>
      <c r="E145" s="211" t="s">
        <v>8</v>
      </c>
      <c r="F145" s="211" t="s">
        <v>184</v>
      </c>
      <c r="G145" s="198"/>
      <c r="H145" s="198"/>
      <c r="I145" s="201"/>
      <c r="J145" s="212">
        <f>BK145</f>
        <v>0</v>
      </c>
      <c r="K145" s="198"/>
      <c r="L145" s="203"/>
      <c r="M145" s="204"/>
      <c r="N145" s="205"/>
      <c r="O145" s="205"/>
      <c r="P145" s="206">
        <f>SUM(P146:P149)</f>
        <v>0</v>
      </c>
      <c r="Q145" s="205"/>
      <c r="R145" s="206">
        <f>SUM(R146:R149)</f>
        <v>16</v>
      </c>
      <c r="S145" s="205"/>
      <c r="T145" s="207">
        <f>SUM(T146:T149)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8" t="s">
        <v>85</v>
      </c>
      <c r="AT145" s="209" t="s">
        <v>79</v>
      </c>
      <c r="AU145" s="209" t="s">
        <v>90</v>
      </c>
      <c r="AY145" s="208" t="s">
        <v>169</v>
      </c>
      <c r="BK145" s="210">
        <f>SUM(BK146:BK149)</f>
        <v>0</v>
      </c>
    </row>
    <row r="146" s="2" customFormat="1" ht="33" customHeight="1">
      <c r="A146" s="39"/>
      <c r="B146" s="40"/>
      <c r="C146" s="213" t="s">
        <v>185</v>
      </c>
      <c r="D146" s="213" t="s">
        <v>173</v>
      </c>
      <c r="E146" s="214" t="s">
        <v>186</v>
      </c>
      <c r="F146" s="215" t="s">
        <v>187</v>
      </c>
      <c r="G146" s="216" t="s">
        <v>188</v>
      </c>
      <c r="H146" s="217">
        <v>10</v>
      </c>
      <c r="I146" s="218"/>
      <c r="J146" s="219">
        <f>ROUND(I146*H146,2)</f>
        <v>0</v>
      </c>
      <c r="K146" s="215" t="s">
        <v>177</v>
      </c>
      <c r="L146" s="45"/>
      <c r="M146" s="220" t="s">
        <v>1</v>
      </c>
      <c r="N146" s="221" t="s">
        <v>46</v>
      </c>
      <c r="O146" s="92"/>
      <c r="P146" s="222">
        <f>O146*H146</f>
        <v>0</v>
      </c>
      <c r="Q146" s="222">
        <v>0</v>
      </c>
      <c r="R146" s="222">
        <f>Q146*H146</f>
        <v>0</v>
      </c>
      <c r="S146" s="222">
        <v>0</v>
      </c>
      <c r="T146" s="223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24" t="s">
        <v>178</v>
      </c>
      <c r="AT146" s="224" t="s">
        <v>173</v>
      </c>
      <c r="AU146" s="224" t="s">
        <v>179</v>
      </c>
      <c r="AY146" s="18" t="s">
        <v>169</v>
      </c>
      <c r="BE146" s="225">
        <f>IF(N146="základní",J146,0)</f>
        <v>0</v>
      </c>
      <c r="BF146" s="225">
        <f>IF(N146="snížená",J146,0)</f>
        <v>0</v>
      </c>
      <c r="BG146" s="225">
        <f>IF(N146="zákl. přenesená",J146,0)</f>
        <v>0</v>
      </c>
      <c r="BH146" s="225">
        <f>IF(N146="sníž. přenesená",J146,0)</f>
        <v>0</v>
      </c>
      <c r="BI146" s="225">
        <f>IF(N146="nulová",J146,0)</f>
        <v>0</v>
      </c>
      <c r="BJ146" s="18" t="s">
        <v>90</v>
      </c>
      <c r="BK146" s="225">
        <f>ROUND(I146*H146,2)</f>
        <v>0</v>
      </c>
      <c r="BL146" s="18" t="s">
        <v>178</v>
      </c>
      <c r="BM146" s="224" t="s">
        <v>189</v>
      </c>
    </row>
    <row r="147" s="13" customFormat="1">
      <c r="A147" s="13"/>
      <c r="B147" s="226"/>
      <c r="C147" s="227"/>
      <c r="D147" s="228" t="s">
        <v>181</v>
      </c>
      <c r="E147" s="229" t="s">
        <v>1</v>
      </c>
      <c r="F147" s="230" t="s">
        <v>190</v>
      </c>
      <c r="G147" s="227"/>
      <c r="H147" s="231">
        <v>10</v>
      </c>
      <c r="I147" s="232"/>
      <c r="J147" s="227"/>
      <c r="K147" s="227"/>
      <c r="L147" s="233"/>
      <c r="M147" s="234"/>
      <c r="N147" s="235"/>
      <c r="O147" s="235"/>
      <c r="P147" s="235"/>
      <c r="Q147" s="235"/>
      <c r="R147" s="235"/>
      <c r="S147" s="235"/>
      <c r="T147" s="23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7" t="s">
        <v>181</v>
      </c>
      <c r="AU147" s="237" t="s">
        <v>179</v>
      </c>
      <c r="AV147" s="13" t="s">
        <v>90</v>
      </c>
      <c r="AW147" s="13" t="s">
        <v>35</v>
      </c>
      <c r="AX147" s="13" t="s">
        <v>85</v>
      </c>
      <c r="AY147" s="237" t="s">
        <v>169</v>
      </c>
    </row>
    <row r="148" s="2" customFormat="1" ht="16.5" customHeight="1">
      <c r="A148" s="39"/>
      <c r="B148" s="40"/>
      <c r="C148" s="249" t="s">
        <v>191</v>
      </c>
      <c r="D148" s="249" t="s">
        <v>192</v>
      </c>
      <c r="E148" s="250" t="s">
        <v>193</v>
      </c>
      <c r="F148" s="251" t="s">
        <v>194</v>
      </c>
      <c r="G148" s="252" t="s">
        <v>195</v>
      </c>
      <c r="H148" s="253">
        <v>16</v>
      </c>
      <c r="I148" s="254"/>
      <c r="J148" s="255">
        <f>ROUND(I148*H148,2)</f>
        <v>0</v>
      </c>
      <c r="K148" s="251" t="s">
        <v>177</v>
      </c>
      <c r="L148" s="256"/>
      <c r="M148" s="257" t="s">
        <v>1</v>
      </c>
      <c r="N148" s="258" t="s">
        <v>46</v>
      </c>
      <c r="O148" s="92"/>
      <c r="P148" s="222">
        <f>O148*H148</f>
        <v>0</v>
      </c>
      <c r="Q148" s="222">
        <v>1</v>
      </c>
      <c r="R148" s="222">
        <f>Q148*H148</f>
        <v>16</v>
      </c>
      <c r="S148" s="222">
        <v>0</v>
      </c>
      <c r="T148" s="223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24" t="s">
        <v>196</v>
      </c>
      <c r="AT148" s="224" t="s">
        <v>192</v>
      </c>
      <c r="AU148" s="224" t="s">
        <v>179</v>
      </c>
      <c r="AY148" s="18" t="s">
        <v>169</v>
      </c>
      <c r="BE148" s="225">
        <f>IF(N148="základní",J148,0)</f>
        <v>0</v>
      </c>
      <c r="BF148" s="225">
        <f>IF(N148="snížená",J148,0)</f>
        <v>0</v>
      </c>
      <c r="BG148" s="225">
        <f>IF(N148="zákl. přenesená",J148,0)</f>
        <v>0</v>
      </c>
      <c r="BH148" s="225">
        <f>IF(N148="sníž. přenesená",J148,0)</f>
        <v>0</v>
      </c>
      <c r="BI148" s="225">
        <f>IF(N148="nulová",J148,0)</f>
        <v>0</v>
      </c>
      <c r="BJ148" s="18" t="s">
        <v>90</v>
      </c>
      <c r="BK148" s="225">
        <f>ROUND(I148*H148,2)</f>
        <v>0</v>
      </c>
      <c r="BL148" s="18" t="s">
        <v>178</v>
      </c>
      <c r="BM148" s="224" t="s">
        <v>197</v>
      </c>
    </row>
    <row r="149" s="13" customFormat="1">
      <c r="A149" s="13"/>
      <c r="B149" s="226"/>
      <c r="C149" s="227"/>
      <c r="D149" s="228" t="s">
        <v>181</v>
      </c>
      <c r="E149" s="227"/>
      <c r="F149" s="230" t="s">
        <v>198</v>
      </c>
      <c r="G149" s="227"/>
      <c r="H149" s="231">
        <v>16</v>
      </c>
      <c r="I149" s="232"/>
      <c r="J149" s="227"/>
      <c r="K149" s="227"/>
      <c r="L149" s="233"/>
      <c r="M149" s="234"/>
      <c r="N149" s="235"/>
      <c r="O149" s="235"/>
      <c r="P149" s="235"/>
      <c r="Q149" s="235"/>
      <c r="R149" s="235"/>
      <c r="S149" s="235"/>
      <c r="T149" s="23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7" t="s">
        <v>181</v>
      </c>
      <c r="AU149" s="237" t="s">
        <v>179</v>
      </c>
      <c r="AV149" s="13" t="s">
        <v>90</v>
      </c>
      <c r="AW149" s="13" t="s">
        <v>4</v>
      </c>
      <c r="AX149" s="13" t="s">
        <v>85</v>
      </c>
      <c r="AY149" s="237" t="s">
        <v>169</v>
      </c>
    </row>
    <row r="150" s="12" customFormat="1" ht="20.88" customHeight="1">
      <c r="A150" s="12"/>
      <c r="B150" s="197"/>
      <c r="C150" s="198"/>
      <c r="D150" s="199" t="s">
        <v>79</v>
      </c>
      <c r="E150" s="211" t="s">
        <v>199</v>
      </c>
      <c r="F150" s="211" t="s">
        <v>200</v>
      </c>
      <c r="G150" s="198"/>
      <c r="H150" s="198"/>
      <c r="I150" s="201"/>
      <c r="J150" s="212">
        <f>BK150</f>
        <v>0</v>
      </c>
      <c r="K150" s="198"/>
      <c r="L150" s="203"/>
      <c r="M150" s="204"/>
      <c r="N150" s="205"/>
      <c r="O150" s="205"/>
      <c r="P150" s="206">
        <f>SUM(P151:P154)</f>
        <v>0</v>
      </c>
      <c r="Q150" s="205"/>
      <c r="R150" s="206">
        <f>SUM(R151:R154)</f>
        <v>0</v>
      </c>
      <c r="S150" s="205"/>
      <c r="T150" s="207">
        <f>SUM(T151:T154)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08" t="s">
        <v>85</v>
      </c>
      <c r="AT150" s="209" t="s">
        <v>79</v>
      </c>
      <c r="AU150" s="209" t="s">
        <v>90</v>
      </c>
      <c r="AY150" s="208" t="s">
        <v>169</v>
      </c>
      <c r="BK150" s="210">
        <f>SUM(BK151:BK154)</f>
        <v>0</v>
      </c>
    </row>
    <row r="151" s="2" customFormat="1" ht="37.8" customHeight="1">
      <c r="A151" s="39"/>
      <c r="B151" s="40"/>
      <c r="C151" s="213" t="s">
        <v>201</v>
      </c>
      <c r="D151" s="213" t="s">
        <v>173</v>
      </c>
      <c r="E151" s="214" t="s">
        <v>202</v>
      </c>
      <c r="F151" s="215" t="s">
        <v>203</v>
      </c>
      <c r="G151" s="216" t="s">
        <v>188</v>
      </c>
      <c r="H151" s="217">
        <v>4.7000000000000002</v>
      </c>
      <c r="I151" s="218"/>
      <c r="J151" s="219">
        <f>ROUND(I151*H151,2)</f>
        <v>0</v>
      </c>
      <c r="K151" s="215" t="s">
        <v>177</v>
      </c>
      <c r="L151" s="45"/>
      <c r="M151" s="220" t="s">
        <v>1</v>
      </c>
      <c r="N151" s="221" t="s">
        <v>46</v>
      </c>
      <c r="O151" s="92"/>
      <c r="P151" s="222">
        <f>O151*H151</f>
        <v>0</v>
      </c>
      <c r="Q151" s="222">
        <v>0</v>
      </c>
      <c r="R151" s="222">
        <f>Q151*H151</f>
        <v>0</v>
      </c>
      <c r="S151" s="222">
        <v>0</v>
      </c>
      <c r="T151" s="223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24" t="s">
        <v>178</v>
      </c>
      <c r="AT151" s="224" t="s">
        <v>173</v>
      </c>
      <c r="AU151" s="224" t="s">
        <v>179</v>
      </c>
      <c r="AY151" s="18" t="s">
        <v>169</v>
      </c>
      <c r="BE151" s="225">
        <f>IF(N151="základní",J151,0)</f>
        <v>0</v>
      </c>
      <c r="BF151" s="225">
        <f>IF(N151="snížená",J151,0)</f>
        <v>0</v>
      </c>
      <c r="BG151" s="225">
        <f>IF(N151="zákl. přenesená",J151,0)</f>
        <v>0</v>
      </c>
      <c r="BH151" s="225">
        <f>IF(N151="sníž. přenesená",J151,0)</f>
        <v>0</v>
      </c>
      <c r="BI151" s="225">
        <f>IF(N151="nulová",J151,0)</f>
        <v>0</v>
      </c>
      <c r="BJ151" s="18" t="s">
        <v>90</v>
      </c>
      <c r="BK151" s="225">
        <f>ROUND(I151*H151,2)</f>
        <v>0</v>
      </c>
      <c r="BL151" s="18" t="s">
        <v>178</v>
      </c>
      <c r="BM151" s="224" t="s">
        <v>204</v>
      </c>
    </row>
    <row r="152" s="15" customFormat="1">
      <c r="A152" s="15"/>
      <c r="B152" s="259"/>
      <c r="C152" s="260"/>
      <c r="D152" s="228" t="s">
        <v>181</v>
      </c>
      <c r="E152" s="261" t="s">
        <v>1</v>
      </c>
      <c r="F152" s="262" t="s">
        <v>205</v>
      </c>
      <c r="G152" s="260"/>
      <c r="H152" s="261" t="s">
        <v>1</v>
      </c>
      <c r="I152" s="263"/>
      <c r="J152" s="260"/>
      <c r="K152" s="260"/>
      <c r="L152" s="264"/>
      <c r="M152" s="265"/>
      <c r="N152" s="266"/>
      <c r="O152" s="266"/>
      <c r="P152" s="266"/>
      <c r="Q152" s="266"/>
      <c r="R152" s="266"/>
      <c r="S152" s="266"/>
      <c r="T152" s="267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68" t="s">
        <v>181</v>
      </c>
      <c r="AU152" s="268" t="s">
        <v>179</v>
      </c>
      <c r="AV152" s="15" t="s">
        <v>85</v>
      </c>
      <c r="AW152" s="15" t="s">
        <v>35</v>
      </c>
      <c r="AX152" s="15" t="s">
        <v>80</v>
      </c>
      <c r="AY152" s="268" t="s">
        <v>169</v>
      </c>
    </row>
    <row r="153" s="13" customFormat="1">
      <c r="A153" s="13"/>
      <c r="B153" s="226"/>
      <c r="C153" s="227"/>
      <c r="D153" s="228" t="s">
        <v>181</v>
      </c>
      <c r="E153" s="229" t="s">
        <v>1</v>
      </c>
      <c r="F153" s="230" t="s">
        <v>206</v>
      </c>
      <c r="G153" s="227"/>
      <c r="H153" s="231">
        <v>4.7000000000000002</v>
      </c>
      <c r="I153" s="232"/>
      <c r="J153" s="227"/>
      <c r="K153" s="227"/>
      <c r="L153" s="233"/>
      <c r="M153" s="234"/>
      <c r="N153" s="235"/>
      <c r="O153" s="235"/>
      <c r="P153" s="235"/>
      <c r="Q153" s="235"/>
      <c r="R153" s="235"/>
      <c r="S153" s="235"/>
      <c r="T153" s="23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7" t="s">
        <v>181</v>
      </c>
      <c r="AU153" s="237" t="s">
        <v>179</v>
      </c>
      <c r="AV153" s="13" t="s">
        <v>90</v>
      </c>
      <c r="AW153" s="13" t="s">
        <v>35</v>
      </c>
      <c r="AX153" s="13" t="s">
        <v>80</v>
      </c>
      <c r="AY153" s="237" t="s">
        <v>169</v>
      </c>
    </row>
    <row r="154" s="16" customFormat="1">
      <c r="A154" s="16"/>
      <c r="B154" s="269"/>
      <c r="C154" s="270"/>
      <c r="D154" s="228" t="s">
        <v>181</v>
      </c>
      <c r="E154" s="271" t="s">
        <v>87</v>
      </c>
      <c r="F154" s="272" t="s">
        <v>207</v>
      </c>
      <c r="G154" s="270"/>
      <c r="H154" s="273">
        <v>4.7000000000000002</v>
      </c>
      <c r="I154" s="274"/>
      <c r="J154" s="270"/>
      <c r="K154" s="270"/>
      <c r="L154" s="275"/>
      <c r="M154" s="276"/>
      <c r="N154" s="277"/>
      <c r="O154" s="277"/>
      <c r="P154" s="277"/>
      <c r="Q154" s="277"/>
      <c r="R154" s="277"/>
      <c r="S154" s="277"/>
      <c r="T154" s="278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T154" s="279" t="s">
        <v>181</v>
      </c>
      <c r="AU154" s="279" t="s">
        <v>179</v>
      </c>
      <c r="AV154" s="16" t="s">
        <v>179</v>
      </c>
      <c r="AW154" s="16" t="s">
        <v>35</v>
      </c>
      <c r="AX154" s="16" t="s">
        <v>85</v>
      </c>
      <c r="AY154" s="279" t="s">
        <v>169</v>
      </c>
    </row>
    <row r="155" s="12" customFormat="1" ht="20.88" customHeight="1">
      <c r="A155" s="12"/>
      <c r="B155" s="197"/>
      <c r="C155" s="198"/>
      <c r="D155" s="199" t="s">
        <v>79</v>
      </c>
      <c r="E155" s="211" t="s">
        <v>208</v>
      </c>
      <c r="F155" s="211" t="s">
        <v>209</v>
      </c>
      <c r="G155" s="198"/>
      <c r="H155" s="198"/>
      <c r="I155" s="201"/>
      <c r="J155" s="212">
        <f>BK155</f>
        <v>0</v>
      </c>
      <c r="K155" s="198"/>
      <c r="L155" s="203"/>
      <c r="M155" s="204"/>
      <c r="N155" s="205"/>
      <c r="O155" s="205"/>
      <c r="P155" s="206">
        <f>SUM(P156:P161)</f>
        <v>0</v>
      </c>
      <c r="Q155" s="205"/>
      <c r="R155" s="206">
        <f>SUM(R156:R161)</f>
        <v>0</v>
      </c>
      <c r="S155" s="205"/>
      <c r="T155" s="207">
        <f>SUM(T156:T161)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8" t="s">
        <v>85</v>
      </c>
      <c r="AT155" s="209" t="s">
        <v>79</v>
      </c>
      <c r="AU155" s="209" t="s">
        <v>90</v>
      </c>
      <c r="AY155" s="208" t="s">
        <v>169</v>
      </c>
      <c r="BK155" s="210">
        <f>SUM(BK156:BK161)</f>
        <v>0</v>
      </c>
    </row>
    <row r="156" s="2" customFormat="1" ht="37.8" customHeight="1">
      <c r="A156" s="39"/>
      <c r="B156" s="40"/>
      <c r="C156" s="213" t="s">
        <v>196</v>
      </c>
      <c r="D156" s="213" t="s">
        <v>173</v>
      </c>
      <c r="E156" s="214" t="s">
        <v>210</v>
      </c>
      <c r="F156" s="215" t="s">
        <v>211</v>
      </c>
      <c r="G156" s="216" t="s">
        <v>188</v>
      </c>
      <c r="H156" s="217">
        <v>10</v>
      </c>
      <c r="I156" s="218"/>
      <c r="J156" s="219">
        <f>ROUND(I156*H156,2)</f>
        <v>0</v>
      </c>
      <c r="K156" s="215" t="s">
        <v>177</v>
      </c>
      <c r="L156" s="45"/>
      <c r="M156" s="220" t="s">
        <v>1</v>
      </c>
      <c r="N156" s="221" t="s">
        <v>46</v>
      </c>
      <c r="O156" s="92"/>
      <c r="P156" s="222">
        <f>O156*H156</f>
        <v>0</v>
      </c>
      <c r="Q156" s="222">
        <v>0</v>
      </c>
      <c r="R156" s="222">
        <f>Q156*H156</f>
        <v>0</v>
      </c>
      <c r="S156" s="222">
        <v>0</v>
      </c>
      <c r="T156" s="223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24" t="s">
        <v>178</v>
      </c>
      <c r="AT156" s="224" t="s">
        <v>173</v>
      </c>
      <c r="AU156" s="224" t="s">
        <v>179</v>
      </c>
      <c r="AY156" s="18" t="s">
        <v>169</v>
      </c>
      <c r="BE156" s="225">
        <f>IF(N156="základní",J156,0)</f>
        <v>0</v>
      </c>
      <c r="BF156" s="225">
        <f>IF(N156="snížená",J156,0)</f>
        <v>0</v>
      </c>
      <c r="BG156" s="225">
        <f>IF(N156="zákl. přenesená",J156,0)</f>
        <v>0</v>
      </c>
      <c r="BH156" s="225">
        <f>IF(N156="sníž. přenesená",J156,0)</f>
        <v>0</v>
      </c>
      <c r="BI156" s="225">
        <f>IF(N156="nulová",J156,0)</f>
        <v>0</v>
      </c>
      <c r="BJ156" s="18" t="s">
        <v>90</v>
      </c>
      <c r="BK156" s="225">
        <f>ROUND(I156*H156,2)</f>
        <v>0</v>
      </c>
      <c r="BL156" s="18" t="s">
        <v>178</v>
      </c>
      <c r="BM156" s="224" t="s">
        <v>212</v>
      </c>
    </row>
    <row r="157" s="2" customFormat="1" ht="37.8" customHeight="1">
      <c r="A157" s="39"/>
      <c r="B157" s="40"/>
      <c r="C157" s="213" t="s">
        <v>213</v>
      </c>
      <c r="D157" s="213" t="s">
        <v>173</v>
      </c>
      <c r="E157" s="214" t="s">
        <v>214</v>
      </c>
      <c r="F157" s="215" t="s">
        <v>215</v>
      </c>
      <c r="G157" s="216" t="s">
        <v>188</v>
      </c>
      <c r="H157" s="217">
        <v>4.7000000000000002</v>
      </c>
      <c r="I157" s="218"/>
      <c r="J157" s="219">
        <f>ROUND(I157*H157,2)</f>
        <v>0</v>
      </c>
      <c r="K157" s="215" t="s">
        <v>177</v>
      </c>
      <c r="L157" s="45"/>
      <c r="M157" s="220" t="s">
        <v>1</v>
      </c>
      <c r="N157" s="221" t="s">
        <v>46</v>
      </c>
      <c r="O157" s="92"/>
      <c r="P157" s="222">
        <f>O157*H157</f>
        <v>0</v>
      </c>
      <c r="Q157" s="222">
        <v>0</v>
      </c>
      <c r="R157" s="222">
        <f>Q157*H157</f>
        <v>0</v>
      </c>
      <c r="S157" s="222">
        <v>0</v>
      </c>
      <c r="T157" s="223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24" t="s">
        <v>178</v>
      </c>
      <c r="AT157" s="224" t="s">
        <v>173</v>
      </c>
      <c r="AU157" s="224" t="s">
        <v>179</v>
      </c>
      <c r="AY157" s="18" t="s">
        <v>169</v>
      </c>
      <c r="BE157" s="225">
        <f>IF(N157="základní",J157,0)</f>
        <v>0</v>
      </c>
      <c r="BF157" s="225">
        <f>IF(N157="snížená",J157,0)</f>
        <v>0</v>
      </c>
      <c r="BG157" s="225">
        <f>IF(N157="zákl. přenesená",J157,0)</f>
        <v>0</v>
      </c>
      <c r="BH157" s="225">
        <f>IF(N157="sníž. přenesená",J157,0)</f>
        <v>0</v>
      </c>
      <c r="BI157" s="225">
        <f>IF(N157="nulová",J157,0)</f>
        <v>0</v>
      </c>
      <c r="BJ157" s="18" t="s">
        <v>90</v>
      </c>
      <c r="BK157" s="225">
        <f>ROUND(I157*H157,2)</f>
        <v>0</v>
      </c>
      <c r="BL157" s="18" t="s">
        <v>178</v>
      </c>
      <c r="BM157" s="224" t="s">
        <v>216</v>
      </c>
    </row>
    <row r="158" s="13" customFormat="1">
      <c r="A158" s="13"/>
      <c r="B158" s="226"/>
      <c r="C158" s="227"/>
      <c r="D158" s="228" t="s">
        <v>181</v>
      </c>
      <c r="E158" s="229" t="s">
        <v>1</v>
      </c>
      <c r="F158" s="230" t="s">
        <v>217</v>
      </c>
      <c r="G158" s="227"/>
      <c r="H158" s="231">
        <v>4.7000000000000002</v>
      </c>
      <c r="I158" s="232"/>
      <c r="J158" s="227"/>
      <c r="K158" s="227"/>
      <c r="L158" s="233"/>
      <c r="M158" s="234"/>
      <c r="N158" s="235"/>
      <c r="O158" s="235"/>
      <c r="P158" s="235"/>
      <c r="Q158" s="235"/>
      <c r="R158" s="235"/>
      <c r="S158" s="235"/>
      <c r="T158" s="23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7" t="s">
        <v>181</v>
      </c>
      <c r="AU158" s="237" t="s">
        <v>179</v>
      </c>
      <c r="AV158" s="13" t="s">
        <v>90</v>
      </c>
      <c r="AW158" s="13" t="s">
        <v>35</v>
      </c>
      <c r="AX158" s="13" t="s">
        <v>85</v>
      </c>
      <c r="AY158" s="237" t="s">
        <v>169</v>
      </c>
    </row>
    <row r="159" s="2" customFormat="1" ht="37.8" customHeight="1">
      <c r="A159" s="39"/>
      <c r="B159" s="40"/>
      <c r="C159" s="213" t="s">
        <v>171</v>
      </c>
      <c r="D159" s="213" t="s">
        <v>173</v>
      </c>
      <c r="E159" s="214" t="s">
        <v>218</v>
      </c>
      <c r="F159" s="215" t="s">
        <v>219</v>
      </c>
      <c r="G159" s="216" t="s">
        <v>188</v>
      </c>
      <c r="H159" s="217">
        <v>4.7000000000000002</v>
      </c>
      <c r="I159" s="218"/>
      <c r="J159" s="219">
        <f>ROUND(I159*H159,2)</f>
        <v>0</v>
      </c>
      <c r="K159" s="215" t="s">
        <v>177</v>
      </c>
      <c r="L159" s="45"/>
      <c r="M159" s="220" t="s">
        <v>1</v>
      </c>
      <c r="N159" s="221" t="s">
        <v>46</v>
      </c>
      <c r="O159" s="92"/>
      <c r="P159" s="222">
        <f>O159*H159</f>
        <v>0</v>
      </c>
      <c r="Q159" s="222">
        <v>0</v>
      </c>
      <c r="R159" s="222">
        <f>Q159*H159</f>
        <v>0</v>
      </c>
      <c r="S159" s="222">
        <v>0</v>
      </c>
      <c r="T159" s="223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24" t="s">
        <v>178</v>
      </c>
      <c r="AT159" s="224" t="s">
        <v>173</v>
      </c>
      <c r="AU159" s="224" t="s">
        <v>179</v>
      </c>
      <c r="AY159" s="18" t="s">
        <v>169</v>
      </c>
      <c r="BE159" s="225">
        <f>IF(N159="základní",J159,0)</f>
        <v>0</v>
      </c>
      <c r="BF159" s="225">
        <f>IF(N159="snížená",J159,0)</f>
        <v>0</v>
      </c>
      <c r="BG159" s="225">
        <f>IF(N159="zákl. přenesená",J159,0)</f>
        <v>0</v>
      </c>
      <c r="BH159" s="225">
        <f>IF(N159="sníž. přenesená",J159,0)</f>
        <v>0</v>
      </c>
      <c r="BI159" s="225">
        <f>IF(N159="nulová",J159,0)</f>
        <v>0</v>
      </c>
      <c r="BJ159" s="18" t="s">
        <v>90</v>
      </c>
      <c r="BK159" s="225">
        <f>ROUND(I159*H159,2)</f>
        <v>0</v>
      </c>
      <c r="BL159" s="18" t="s">
        <v>178</v>
      </c>
      <c r="BM159" s="224" t="s">
        <v>220</v>
      </c>
    </row>
    <row r="160" s="2" customFormat="1" ht="24.15" customHeight="1">
      <c r="A160" s="39"/>
      <c r="B160" s="40"/>
      <c r="C160" s="213" t="s">
        <v>8</v>
      </c>
      <c r="D160" s="213" t="s">
        <v>173</v>
      </c>
      <c r="E160" s="214" t="s">
        <v>221</v>
      </c>
      <c r="F160" s="215" t="s">
        <v>222</v>
      </c>
      <c r="G160" s="216" t="s">
        <v>195</v>
      </c>
      <c r="H160" s="217">
        <v>8.4600000000000009</v>
      </c>
      <c r="I160" s="218"/>
      <c r="J160" s="219">
        <f>ROUND(I160*H160,2)</f>
        <v>0</v>
      </c>
      <c r="K160" s="215" t="s">
        <v>177</v>
      </c>
      <c r="L160" s="45"/>
      <c r="M160" s="220" t="s">
        <v>1</v>
      </c>
      <c r="N160" s="221" t="s">
        <v>46</v>
      </c>
      <c r="O160" s="92"/>
      <c r="P160" s="222">
        <f>O160*H160</f>
        <v>0</v>
      </c>
      <c r="Q160" s="222">
        <v>0</v>
      </c>
      <c r="R160" s="222">
        <f>Q160*H160</f>
        <v>0</v>
      </c>
      <c r="S160" s="222">
        <v>0</v>
      </c>
      <c r="T160" s="223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24" t="s">
        <v>178</v>
      </c>
      <c r="AT160" s="224" t="s">
        <v>173</v>
      </c>
      <c r="AU160" s="224" t="s">
        <v>179</v>
      </c>
      <c r="AY160" s="18" t="s">
        <v>169</v>
      </c>
      <c r="BE160" s="225">
        <f>IF(N160="základní",J160,0)</f>
        <v>0</v>
      </c>
      <c r="BF160" s="225">
        <f>IF(N160="snížená",J160,0)</f>
        <v>0</v>
      </c>
      <c r="BG160" s="225">
        <f>IF(N160="zákl. přenesená",J160,0)</f>
        <v>0</v>
      </c>
      <c r="BH160" s="225">
        <f>IF(N160="sníž. přenesená",J160,0)</f>
        <v>0</v>
      </c>
      <c r="BI160" s="225">
        <f>IF(N160="nulová",J160,0)</f>
        <v>0</v>
      </c>
      <c r="BJ160" s="18" t="s">
        <v>90</v>
      </c>
      <c r="BK160" s="225">
        <f>ROUND(I160*H160,2)</f>
        <v>0</v>
      </c>
      <c r="BL160" s="18" t="s">
        <v>178</v>
      </c>
      <c r="BM160" s="224" t="s">
        <v>223</v>
      </c>
    </row>
    <row r="161" s="13" customFormat="1">
      <c r="A161" s="13"/>
      <c r="B161" s="226"/>
      <c r="C161" s="227"/>
      <c r="D161" s="228" t="s">
        <v>181</v>
      </c>
      <c r="E161" s="227"/>
      <c r="F161" s="230" t="s">
        <v>224</v>
      </c>
      <c r="G161" s="227"/>
      <c r="H161" s="231">
        <v>8.4600000000000009</v>
      </c>
      <c r="I161" s="232"/>
      <c r="J161" s="227"/>
      <c r="K161" s="227"/>
      <c r="L161" s="233"/>
      <c r="M161" s="234"/>
      <c r="N161" s="235"/>
      <c r="O161" s="235"/>
      <c r="P161" s="235"/>
      <c r="Q161" s="235"/>
      <c r="R161" s="235"/>
      <c r="S161" s="235"/>
      <c r="T161" s="23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7" t="s">
        <v>181</v>
      </c>
      <c r="AU161" s="237" t="s">
        <v>179</v>
      </c>
      <c r="AV161" s="13" t="s">
        <v>90</v>
      </c>
      <c r="AW161" s="13" t="s">
        <v>4</v>
      </c>
      <c r="AX161" s="13" t="s">
        <v>85</v>
      </c>
      <c r="AY161" s="237" t="s">
        <v>169</v>
      </c>
    </row>
    <row r="162" s="12" customFormat="1" ht="20.88" customHeight="1">
      <c r="A162" s="12"/>
      <c r="B162" s="197"/>
      <c r="C162" s="198"/>
      <c r="D162" s="199" t="s">
        <v>79</v>
      </c>
      <c r="E162" s="211" t="s">
        <v>118</v>
      </c>
      <c r="F162" s="211" t="s">
        <v>225</v>
      </c>
      <c r="G162" s="198"/>
      <c r="H162" s="198"/>
      <c r="I162" s="201"/>
      <c r="J162" s="212">
        <f>BK162</f>
        <v>0</v>
      </c>
      <c r="K162" s="198"/>
      <c r="L162" s="203"/>
      <c r="M162" s="204"/>
      <c r="N162" s="205"/>
      <c r="O162" s="205"/>
      <c r="P162" s="206">
        <f>SUM(P163:P183)</f>
        <v>0</v>
      </c>
      <c r="Q162" s="205"/>
      <c r="R162" s="206">
        <f>SUM(R163:R183)</f>
        <v>0.0030000000000000001</v>
      </c>
      <c r="S162" s="205"/>
      <c r="T162" s="207">
        <f>SUM(T163:T183)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8" t="s">
        <v>85</v>
      </c>
      <c r="AT162" s="209" t="s">
        <v>79</v>
      </c>
      <c r="AU162" s="209" t="s">
        <v>90</v>
      </c>
      <c r="AY162" s="208" t="s">
        <v>169</v>
      </c>
      <c r="BK162" s="210">
        <f>SUM(BK163:BK183)</f>
        <v>0</v>
      </c>
    </row>
    <row r="163" s="2" customFormat="1" ht="24.15" customHeight="1">
      <c r="A163" s="39"/>
      <c r="B163" s="40"/>
      <c r="C163" s="213" t="s">
        <v>226</v>
      </c>
      <c r="D163" s="213" t="s">
        <v>173</v>
      </c>
      <c r="E163" s="214" t="s">
        <v>227</v>
      </c>
      <c r="F163" s="215" t="s">
        <v>228</v>
      </c>
      <c r="G163" s="216" t="s">
        <v>176</v>
      </c>
      <c r="H163" s="217">
        <v>200</v>
      </c>
      <c r="I163" s="218"/>
      <c r="J163" s="219">
        <f>ROUND(I163*H163,2)</f>
        <v>0</v>
      </c>
      <c r="K163" s="215" t="s">
        <v>177</v>
      </c>
      <c r="L163" s="45"/>
      <c r="M163" s="220" t="s">
        <v>1</v>
      </c>
      <c r="N163" s="221" t="s">
        <v>46</v>
      </c>
      <c r="O163" s="92"/>
      <c r="P163" s="222">
        <f>O163*H163</f>
        <v>0</v>
      </c>
      <c r="Q163" s="222">
        <v>0</v>
      </c>
      <c r="R163" s="222">
        <f>Q163*H163</f>
        <v>0</v>
      </c>
      <c r="S163" s="222">
        <v>0</v>
      </c>
      <c r="T163" s="223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24" t="s">
        <v>178</v>
      </c>
      <c r="AT163" s="224" t="s">
        <v>173</v>
      </c>
      <c r="AU163" s="224" t="s">
        <v>179</v>
      </c>
      <c r="AY163" s="18" t="s">
        <v>169</v>
      </c>
      <c r="BE163" s="225">
        <f>IF(N163="základní",J163,0)</f>
        <v>0</v>
      </c>
      <c r="BF163" s="225">
        <f>IF(N163="snížená",J163,0)</f>
        <v>0</v>
      </c>
      <c r="BG163" s="225">
        <f>IF(N163="zákl. přenesená",J163,0)</f>
        <v>0</v>
      </c>
      <c r="BH163" s="225">
        <f>IF(N163="sníž. přenesená",J163,0)</f>
        <v>0</v>
      </c>
      <c r="BI163" s="225">
        <f>IF(N163="nulová",J163,0)</f>
        <v>0</v>
      </c>
      <c r="BJ163" s="18" t="s">
        <v>90</v>
      </c>
      <c r="BK163" s="225">
        <f>ROUND(I163*H163,2)</f>
        <v>0</v>
      </c>
      <c r="BL163" s="18" t="s">
        <v>178</v>
      </c>
      <c r="BM163" s="224" t="s">
        <v>229</v>
      </c>
    </row>
    <row r="164" s="13" customFormat="1">
      <c r="A164" s="13"/>
      <c r="B164" s="226"/>
      <c r="C164" s="227"/>
      <c r="D164" s="228" t="s">
        <v>181</v>
      </c>
      <c r="E164" s="229" t="s">
        <v>1</v>
      </c>
      <c r="F164" s="230" t="s">
        <v>230</v>
      </c>
      <c r="G164" s="227"/>
      <c r="H164" s="231">
        <v>200</v>
      </c>
      <c r="I164" s="232"/>
      <c r="J164" s="227"/>
      <c r="K164" s="227"/>
      <c r="L164" s="233"/>
      <c r="M164" s="234"/>
      <c r="N164" s="235"/>
      <c r="O164" s="235"/>
      <c r="P164" s="235"/>
      <c r="Q164" s="235"/>
      <c r="R164" s="235"/>
      <c r="S164" s="235"/>
      <c r="T164" s="23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7" t="s">
        <v>181</v>
      </c>
      <c r="AU164" s="237" t="s">
        <v>179</v>
      </c>
      <c r="AV164" s="13" t="s">
        <v>90</v>
      </c>
      <c r="AW164" s="13" t="s">
        <v>35</v>
      </c>
      <c r="AX164" s="13" t="s">
        <v>80</v>
      </c>
      <c r="AY164" s="237" t="s">
        <v>169</v>
      </c>
    </row>
    <row r="165" s="14" customFormat="1">
      <c r="A165" s="14"/>
      <c r="B165" s="238"/>
      <c r="C165" s="239"/>
      <c r="D165" s="228" t="s">
        <v>181</v>
      </c>
      <c r="E165" s="240" t="s">
        <v>91</v>
      </c>
      <c r="F165" s="241" t="s">
        <v>183</v>
      </c>
      <c r="G165" s="239"/>
      <c r="H165" s="242">
        <v>200</v>
      </c>
      <c r="I165" s="243"/>
      <c r="J165" s="239"/>
      <c r="K165" s="239"/>
      <c r="L165" s="244"/>
      <c r="M165" s="245"/>
      <c r="N165" s="246"/>
      <c r="O165" s="246"/>
      <c r="P165" s="246"/>
      <c r="Q165" s="246"/>
      <c r="R165" s="246"/>
      <c r="S165" s="246"/>
      <c r="T165" s="247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8" t="s">
        <v>181</v>
      </c>
      <c r="AU165" s="248" t="s">
        <v>179</v>
      </c>
      <c r="AV165" s="14" t="s">
        <v>178</v>
      </c>
      <c r="AW165" s="14" t="s">
        <v>35</v>
      </c>
      <c r="AX165" s="14" t="s">
        <v>85</v>
      </c>
      <c r="AY165" s="248" t="s">
        <v>169</v>
      </c>
    </row>
    <row r="166" s="2" customFormat="1" ht="16.5" customHeight="1">
      <c r="A166" s="39"/>
      <c r="B166" s="40"/>
      <c r="C166" s="249" t="s">
        <v>231</v>
      </c>
      <c r="D166" s="249" t="s">
        <v>192</v>
      </c>
      <c r="E166" s="250" t="s">
        <v>232</v>
      </c>
      <c r="F166" s="251" t="s">
        <v>233</v>
      </c>
      <c r="G166" s="252" t="s">
        <v>234</v>
      </c>
      <c r="H166" s="253">
        <v>3</v>
      </c>
      <c r="I166" s="254"/>
      <c r="J166" s="255">
        <f>ROUND(I166*H166,2)</f>
        <v>0</v>
      </c>
      <c r="K166" s="251" t="s">
        <v>177</v>
      </c>
      <c r="L166" s="256"/>
      <c r="M166" s="257" t="s">
        <v>1</v>
      </c>
      <c r="N166" s="258" t="s">
        <v>46</v>
      </c>
      <c r="O166" s="92"/>
      <c r="P166" s="222">
        <f>O166*H166</f>
        <v>0</v>
      </c>
      <c r="Q166" s="222">
        <v>0.001</v>
      </c>
      <c r="R166" s="222">
        <f>Q166*H166</f>
        <v>0.0030000000000000001</v>
      </c>
      <c r="S166" s="222">
        <v>0</v>
      </c>
      <c r="T166" s="223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24" t="s">
        <v>196</v>
      </c>
      <c r="AT166" s="224" t="s">
        <v>192</v>
      </c>
      <c r="AU166" s="224" t="s">
        <v>179</v>
      </c>
      <c r="AY166" s="18" t="s">
        <v>169</v>
      </c>
      <c r="BE166" s="225">
        <f>IF(N166="základní",J166,0)</f>
        <v>0</v>
      </c>
      <c r="BF166" s="225">
        <f>IF(N166="snížená",J166,0)</f>
        <v>0</v>
      </c>
      <c r="BG166" s="225">
        <f>IF(N166="zákl. přenesená",J166,0)</f>
        <v>0</v>
      </c>
      <c r="BH166" s="225">
        <f>IF(N166="sníž. přenesená",J166,0)</f>
        <v>0</v>
      </c>
      <c r="BI166" s="225">
        <f>IF(N166="nulová",J166,0)</f>
        <v>0</v>
      </c>
      <c r="BJ166" s="18" t="s">
        <v>90</v>
      </c>
      <c r="BK166" s="225">
        <f>ROUND(I166*H166,2)</f>
        <v>0</v>
      </c>
      <c r="BL166" s="18" t="s">
        <v>178</v>
      </c>
      <c r="BM166" s="224" t="s">
        <v>235</v>
      </c>
    </row>
    <row r="167" s="13" customFormat="1">
      <c r="A167" s="13"/>
      <c r="B167" s="226"/>
      <c r="C167" s="227"/>
      <c r="D167" s="228" t="s">
        <v>181</v>
      </c>
      <c r="E167" s="227"/>
      <c r="F167" s="230" t="s">
        <v>236</v>
      </c>
      <c r="G167" s="227"/>
      <c r="H167" s="231">
        <v>3</v>
      </c>
      <c r="I167" s="232"/>
      <c r="J167" s="227"/>
      <c r="K167" s="227"/>
      <c r="L167" s="233"/>
      <c r="M167" s="234"/>
      <c r="N167" s="235"/>
      <c r="O167" s="235"/>
      <c r="P167" s="235"/>
      <c r="Q167" s="235"/>
      <c r="R167" s="235"/>
      <c r="S167" s="235"/>
      <c r="T167" s="23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7" t="s">
        <v>181</v>
      </c>
      <c r="AU167" s="237" t="s">
        <v>179</v>
      </c>
      <c r="AV167" s="13" t="s">
        <v>90</v>
      </c>
      <c r="AW167" s="13" t="s">
        <v>4</v>
      </c>
      <c r="AX167" s="13" t="s">
        <v>85</v>
      </c>
      <c r="AY167" s="237" t="s">
        <v>169</v>
      </c>
    </row>
    <row r="168" s="2" customFormat="1" ht="33" customHeight="1">
      <c r="A168" s="39"/>
      <c r="B168" s="40"/>
      <c r="C168" s="213" t="s">
        <v>208</v>
      </c>
      <c r="D168" s="213" t="s">
        <v>173</v>
      </c>
      <c r="E168" s="214" t="s">
        <v>237</v>
      </c>
      <c r="F168" s="215" t="s">
        <v>238</v>
      </c>
      <c r="G168" s="216" t="s">
        <v>176</v>
      </c>
      <c r="H168" s="217">
        <v>200</v>
      </c>
      <c r="I168" s="218"/>
      <c r="J168" s="219">
        <f>ROUND(I168*H168,2)</f>
        <v>0</v>
      </c>
      <c r="K168" s="215" t="s">
        <v>177</v>
      </c>
      <c r="L168" s="45"/>
      <c r="M168" s="220" t="s">
        <v>1</v>
      </c>
      <c r="N168" s="221" t="s">
        <v>46</v>
      </c>
      <c r="O168" s="92"/>
      <c r="P168" s="222">
        <f>O168*H168</f>
        <v>0</v>
      </c>
      <c r="Q168" s="222">
        <v>0</v>
      </c>
      <c r="R168" s="222">
        <f>Q168*H168</f>
        <v>0</v>
      </c>
      <c r="S168" s="222">
        <v>0</v>
      </c>
      <c r="T168" s="223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24" t="s">
        <v>178</v>
      </c>
      <c r="AT168" s="224" t="s">
        <v>173</v>
      </c>
      <c r="AU168" s="224" t="s">
        <v>179</v>
      </c>
      <c r="AY168" s="18" t="s">
        <v>169</v>
      </c>
      <c r="BE168" s="225">
        <f>IF(N168="základní",J168,0)</f>
        <v>0</v>
      </c>
      <c r="BF168" s="225">
        <f>IF(N168="snížená",J168,0)</f>
        <v>0</v>
      </c>
      <c r="BG168" s="225">
        <f>IF(N168="zákl. přenesená",J168,0)</f>
        <v>0</v>
      </c>
      <c r="BH168" s="225">
        <f>IF(N168="sníž. přenesená",J168,0)</f>
        <v>0</v>
      </c>
      <c r="BI168" s="225">
        <f>IF(N168="nulová",J168,0)</f>
        <v>0</v>
      </c>
      <c r="BJ168" s="18" t="s">
        <v>90</v>
      </c>
      <c r="BK168" s="225">
        <f>ROUND(I168*H168,2)</f>
        <v>0</v>
      </c>
      <c r="BL168" s="18" t="s">
        <v>178</v>
      </c>
      <c r="BM168" s="224" t="s">
        <v>239</v>
      </c>
    </row>
    <row r="169" s="2" customFormat="1" ht="24.15" customHeight="1">
      <c r="A169" s="39"/>
      <c r="B169" s="40"/>
      <c r="C169" s="213" t="s">
        <v>240</v>
      </c>
      <c r="D169" s="213" t="s">
        <v>173</v>
      </c>
      <c r="E169" s="214" t="s">
        <v>241</v>
      </c>
      <c r="F169" s="215" t="s">
        <v>242</v>
      </c>
      <c r="G169" s="216" t="s">
        <v>176</v>
      </c>
      <c r="H169" s="217">
        <v>200</v>
      </c>
      <c r="I169" s="218"/>
      <c r="J169" s="219">
        <f>ROUND(I169*H169,2)</f>
        <v>0</v>
      </c>
      <c r="K169" s="215" t="s">
        <v>177</v>
      </c>
      <c r="L169" s="45"/>
      <c r="M169" s="220" t="s">
        <v>1</v>
      </c>
      <c r="N169" s="221" t="s">
        <v>46</v>
      </c>
      <c r="O169" s="92"/>
      <c r="P169" s="222">
        <f>O169*H169</f>
        <v>0</v>
      </c>
      <c r="Q169" s="222">
        <v>0</v>
      </c>
      <c r="R169" s="222">
        <f>Q169*H169</f>
        <v>0</v>
      </c>
      <c r="S169" s="222">
        <v>0</v>
      </c>
      <c r="T169" s="223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24" t="s">
        <v>178</v>
      </c>
      <c r="AT169" s="224" t="s">
        <v>173</v>
      </c>
      <c r="AU169" s="224" t="s">
        <v>179</v>
      </c>
      <c r="AY169" s="18" t="s">
        <v>169</v>
      </c>
      <c r="BE169" s="225">
        <f>IF(N169="základní",J169,0)</f>
        <v>0</v>
      </c>
      <c r="BF169" s="225">
        <f>IF(N169="snížená",J169,0)</f>
        <v>0</v>
      </c>
      <c r="BG169" s="225">
        <f>IF(N169="zákl. přenesená",J169,0)</f>
        <v>0</v>
      </c>
      <c r="BH169" s="225">
        <f>IF(N169="sníž. přenesená",J169,0)</f>
        <v>0</v>
      </c>
      <c r="BI169" s="225">
        <f>IF(N169="nulová",J169,0)</f>
        <v>0</v>
      </c>
      <c r="BJ169" s="18" t="s">
        <v>90</v>
      </c>
      <c r="BK169" s="225">
        <f>ROUND(I169*H169,2)</f>
        <v>0</v>
      </c>
      <c r="BL169" s="18" t="s">
        <v>178</v>
      </c>
      <c r="BM169" s="224" t="s">
        <v>243</v>
      </c>
    </row>
    <row r="170" s="2" customFormat="1" ht="21.75" customHeight="1">
      <c r="A170" s="39"/>
      <c r="B170" s="40"/>
      <c r="C170" s="213" t="s">
        <v>118</v>
      </c>
      <c r="D170" s="213" t="s">
        <v>173</v>
      </c>
      <c r="E170" s="214" t="s">
        <v>244</v>
      </c>
      <c r="F170" s="215" t="s">
        <v>245</v>
      </c>
      <c r="G170" s="216" t="s">
        <v>176</v>
      </c>
      <c r="H170" s="217">
        <v>200</v>
      </c>
      <c r="I170" s="218"/>
      <c r="J170" s="219">
        <f>ROUND(I170*H170,2)</f>
        <v>0</v>
      </c>
      <c r="K170" s="215" t="s">
        <v>177</v>
      </c>
      <c r="L170" s="45"/>
      <c r="M170" s="220" t="s">
        <v>1</v>
      </c>
      <c r="N170" s="221" t="s">
        <v>46</v>
      </c>
      <c r="O170" s="92"/>
      <c r="P170" s="222">
        <f>O170*H170</f>
        <v>0</v>
      </c>
      <c r="Q170" s="222">
        <v>0</v>
      </c>
      <c r="R170" s="222">
        <f>Q170*H170</f>
        <v>0</v>
      </c>
      <c r="S170" s="222">
        <v>0</v>
      </c>
      <c r="T170" s="223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24" t="s">
        <v>178</v>
      </c>
      <c r="AT170" s="224" t="s">
        <v>173</v>
      </c>
      <c r="AU170" s="224" t="s">
        <v>179</v>
      </c>
      <c r="AY170" s="18" t="s">
        <v>169</v>
      </c>
      <c r="BE170" s="225">
        <f>IF(N170="základní",J170,0)</f>
        <v>0</v>
      </c>
      <c r="BF170" s="225">
        <f>IF(N170="snížená",J170,0)</f>
        <v>0</v>
      </c>
      <c r="BG170" s="225">
        <f>IF(N170="zákl. přenesená",J170,0)</f>
        <v>0</v>
      </c>
      <c r="BH170" s="225">
        <f>IF(N170="sníž. přenesená",J170,0)</f>
        <v>0</v>
      </c>
      <c r="BI170" s="225">
        <f>IF(N170="nulová",J170,0)</f>
        <v>0</v>
      </c>
      <c r="BJ170" s="18" t="s">
        <v>90</v>
      </c>
      <c r="BK170" s="225">
        <f>ROUND(I170*H170,2)</f>
        <v>0</v>
      </c>
      <c r="BL170" s="18" t="s">
        <v>178</v>
      </c>
      <c r="BM170" s="224" t="s">
        <v>246</v>
      </c>
    </row>
    <row r="171" s="2" customFormat="1" ht="16.5" customHeight="1">
      <c r="A171" s="39"/>
      <c r="B171" s="40"/>
      <c r="C171" s="213" t="s">
        <v>247</v>
      </c>
      <c r="D171" s="213" t="s">
        <v>173</v>
      </c>
      <c r="E171" s="214" t="s">
        <v>248</v>
      </c>
      <c r="F171" s="215" t="s">
        <v>249</v>
      </c>
      <c r="G171" s="216" t="s">
        <v>176</v>
      </c>
      <c r="H171" s="217">
        <v>200</v>
      </c>
      <c r="I171" s="218"/>
      <c r="J171" s="219">
        <f>ROUND(I171*H171,2)</f>
        <v>0</v>
      </c>
      <c r="K171" s="215" t="s">
        <v>177</v>
      </c>
      <c r="L171" s="45"/>
      <c r="M171" s="220" t="s">
        <v>1</v>
      </c>
      <c r="N171" s="221" t="s">
        <v>46</v>
      </c>
      <c r="O171" s="92"/>
      <c r="P171" s="222">
        <f>O171*H171</f>
        <v>0</v>
      </c>
      <c r="Q171" s="222">
        <v>0</v>
      </c>
      <c r="R171" s="222">
        <f>Q171*H171</f>
        <v>0</v>
      </c>
      <c r="S171" s="222">
        <v>0</v>
      </c>
      <c r="T171" s="223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24" t="s">
        <v>178</v>
      </c>
      <c r="AT171" s="224" t="s">
        <v>173</v>
      </c>
      <c r="AU171" s="224" t="s">
        <v>179</v>
      </c>
      <c r="AY171" s="18" t="s">
        <v>169</v>
      </c>
      <c r="BE171" s="225">
        <f>IF(N171="základní",J171,0)</f>
        <v>0</v>
      </c>
      <c r="BF171" s="225">
        <f>IF(N171="snížená",J171,0)</f>
        <v>0</v>
      </c>
      <c r="BG171" s="225">
        <f>IF(N171="zákl. přenesená",J171,0)</f>
        <v>0</v>
      </c>
      <c r="BH171" s="225">
        <f>IF(N171="sníž. přenesená",J171,0)</f>
        <v>0</v>
      </c>
      <c r="BI171" s="225">
        <f>IF(N171="nulová",J171,0)</f>
        <v>0</v>
      </c>
      <c r="BJ171" s="18" t="s">
        <v>90</v>
      </c>
      <c r="BK171" s="225">
        <f>ROUND(I171*H171,2)</f>
        <v>0</v>
      </c>
      <c r="BL171" s="18" t="s">
        <v>178</v>
      </c>
      <c r="BM171" s="224" t="s">
        <v>250</v>
      </c>
    </row>
    <row r="172" s="2" customFormat="1" ht="24.15" customHeight="1">
      <c r="A172" s="39"/>
      <c r="B172" s="40"/>
      <c r="C172" s="213" t="s">
        <v>251</v>
      </c>
      <c r="D172" s="213" t="s">
        <v>173</v>
      </c>
      <c r="E172" s="214" t="s">
        <v>252</v>
      </c>
      <c r="F172" s="215" t="s">
        <v>253</v>
      </c>
      <c r="G172" s="216" t="s">
        <v>254</v>
      </c>
      <c r="H172" s="217">
        <v>1</v>
      </c>
      <c r="I172" s="218"/>
      <c r="J172" s="219">
        <f>ROUND(I172*H172,2)</f>
        <v>0</v>
      </c>
      <c r="K172" s="215" t="s">
        <v>1</v>
      </c>
      <c r="L172" s="45"/>
      <c r="M172" s="220" t="s">
        <v>1</v>
      </c>
      <c r="N172" s="221" t="s">
        <v>46</v>
      </c>
      <c r="O172" s="92"/>
      <c r="P172" s="222">
        <f>O172*H172</f>
        <v>0</v>
      </c>
      <c r="Q172" s="222">
        <v>0</v>
      </c>
      <c r="R172" s="222">
        <f>Q172*H172</f>
        <v>0</v>
      </c>
      <c r="S172" s="222">
        <v>0</v>
      </c>
      <c r="T172" s="223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24" t="s">
        <v>178</v>
      </c>
      <c r="AT172" s="224" t="s">
        <v>173</v>
      </c>
      <c r="AU172" s="224" t="s">
        <v>179</v>
      </c>
      <c r="AY172" s="18" t="s">
        <v>169</v>
      </c>
      <c r="BE172" s="225">
        <f>IF(N172="základní",J172,0)</f>
        <v>0</v>
      </c>
      <c r="BF172" s="225">
        <f>IF(N172="snížená",J172,0)</f>
        <v>0</v>
      </c>
      <c r="BG172" s="225">
        <f>IF(N172="zákl. přenesená",J172,0)</f>
        <v>0</v>
      </c>
      <c r="BH172" s="225">
        <f>IF(N172="sníž. přenesená",J172,0)</f>
        <v>0</v>
      </c>
      <c r="BI172" s="225">
        <f>IF(N172="nulová",J172,0)</f>
        <v>0</v>
      </c>
      <c r="BJ172" s="18" t="s">
        <v>90</v>
      </c>
      <c r="BK172" s="225">
        <f>ROUND(I172*H172,2)</f>
        <v>0</v>
      </c>
      <c r="BL172" s="18" t="s">
        <v>178</v>
      </c>
      <c r="BM172" s="224" t="s">
        <v>255</v>
      </c>
    </row>
    <row r="173" s="13" customFormat="1">
      <c r="A173" s="13"/>
      <c r="B173" s="226"/>
      <c r="C173" s="227"/>
      <c r="D173" s="228" t="s">
        <v>181</v>
      </c>
      <c r="E173" s="229" t="s">
        <v>1</v>
      </c>
      <c r="F173" s="230" t="s">
        <v>256</v>
      </c>
      <c r="G173" s="227"/>
      <c r="H173" s="231">
        <v>1</v>
      </c>
      <c r="I173" s="232"/>
      <c r="J173" s="227"/>
      <c r="K173" s="227"/>
      <c r="L173" s="233"/>
      <c r="M173" s="234"/>
      <c r="N173" s="235"/>
      <c r="O173" s="235"/>
      <c r="P173" s="235"/>
      <c r="Q173" s="235"/>
      <c r="R173" s="235"/>
      <c r="S173" s="235"/>
      <c r="T173" s="23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7" t="s">
        <v>181</v>
      </c>
      <c r="AU173" s="237" t="s">
        <v>179</v>
      </c>
      <c r="AV173" s="13" t="s">
        <v>90</v>
      </c>
      <c r="AW173" s="13" t="s">
        <v>35</v>
      </c>
      <c r="AX173" s="13" t="s">
        <v>80</v>
      </c>
      <c r="AY173" s="237" t="s">
        <v>169</v>
      </c>
    </row>
    <row r="174" s="15" customFormat="1">
      <c r="A174" s="15"/>
      <c r="B174" s="259"/>
      <c r="C174" s="260"/>
      <c r="D174" s="228" t="s">
        <v>181</v>
      </c>
      <c r="E174" s="261" t="s">
        <v>1</v>
      </c>
      <c r="F174" s="262" t="s">
        <v>257</v>
      </c>
      <c r="G174" s="260"/>
      <c r="H174" s="261" t="s">
        <v>1</v>
      </c>
      <c r="I174" s="263"/>
      <c r="J174" s="260"/>
      <c r="K174" s="260"/>
      <c r="L174" s="264"/>
      <c r="M174" s="265"/>
      <c r="N174" s="266"/>
      <c r="O174" s="266"/>
      <c r="P174" s="266"/>
      <c r="Q174" s="266"/>
      <c r="R174" s="266"/>
      <c r="S174" s="266"/>
      <c r="T174" s="267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68" t="s">
        <v>181</v>
      </c>
      <c r="AU174" s="268" t="s">
        <v>179</v>
      </c>
      <c r="AV174" s="15" t="s">
        <v>85</v>
      </c>
      <c r="AW174" s="15" t="s">
        <v>35</v>
      </c>
      <c r="AX174" s="15" t="s">
        <v>80</v>
      </c>
      <c r="AY174" s="268" t="s">
        <v>169</v>
      </c>
    </row>
    <row r="175" s="14" customFormat="1">
      <c r="A175" s="14"/>
      <c r="B175" s="238"/>
      <c r="C175" s="239"/>
      <c r="D175" s="228" t="s">
        <v>181</v>
      </c>
      <c r="E175" s="240" t="s">
        <v>1</v>
      </c>
      <c r="F175" s="241" t="s">
        <v>183</v>
      </c>
      <c r="G175" s="239"/>
      <c r="H175" s="242">
        <v>1</v>
      </c>
      <c r="I175" s="243"/>
      <c r="J175" s="239"/>
      <c r="K175" s="239"/>
      <c r="L175" s="244"/>
      <c r="M175" s="245"/>
      <c r="N175" s="246"/>
      <c r="O175" s="246"/>
      <c r="P175" s="246"/>
      <c r="Q175" s="246"/>
      <c r="R175" s="246"/>
      <c r="S175" s="246"/>
      <c r="T175" s="247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8" t="s">
        <v>181</v>
      </c>
      <c r="AU175" s="248" t="s">
        <v>179</v>
      </c>
      <c r="AV175" s="14" t="s">
        <v>178</v>
      </c>
      <c r="AW175" s="14" t="s">
        <v>35</v>
      </c>
      <c r="AX175" s="14" t="s">
        <v>85</v>
      </c>
      <c r="AY175" s="248" t="s">
        <v>169</v>
      </c>
    </row>
    <row r="176" s="2" customFormat="1" ht="24.15" customHeight="1">
      <c r="A176" s="39"/>
      <c r="B176" s="40"/>
      <c r="C176" s="213" t="s">
        <v>258</v>
      </c>
      <c r="D176" s="213" t="s">
        <v>173</v>
      </c>
      <c r="E176" s="214" t="s">
        <v>259</v>
      </c>
      <c r="F176" s="215" t="s">
        <v>260</v>
      </c>
      <c r="G176" s="216" t="s">
        <v>254</v>
      </c>
      <c r="H176" s="217">
        <v>4</v>
      </c>
      <c r="I176" s="218"/>
      <c r="J176" s="219">
        <f>ROUND(I176*H176,2)</f>
        <v>0</v>
      </c>
      <c r="K176" s="215" t="s">
        <v>1</v>
      </c>
      <c r="L176" s="45"/>
      <c r="M176" s="220" t="s">
        <v>1</v>
      </c>
      <c r="N176" s="221" t="s">
        <v>46</v>
      </c>
      <c r="O176" s="92"/>
      <c r="P176" s="222">
        <f>O176*H176</f>
        <v>0</v>
      </c>
      <c r="Q176" s="222">
        <v>0</v>
      </c>
      <c r="R176" s="222">
        <f>Q176*H176</f>
        <v>0</v>
      </c>
      <c r="S176" s="222">
        <v>0</v>
      </c>
      <c r="T176" s="223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24" t="s">
        <v>178</v>
      </c>
      <c r="AT176" s="224" t="s">
        <v>173</v>
      </c>
      <c r="AU176" s="224" t="s">
        <v>179</v>
      </c>
      <c r="AY176" s="18" t="s">
        <v>169</v>
      </c>
      <c r="BE176" s="225">
        <f>IF(N176="základní",J176,0)</f>
        <v>0</v>
      </c>
      <c r="BF176" s="225">
        <f>IF(N176="snížená",J176,0)</f>
        <v>0</v>
      </c>
      <c r="BG176" s="225">
        <f>IF(N176="zákl. přenesená",J176,0)</f>
        <v>0</v>
      </c>
      <c r="BH176" s="225">
        <f>IF(N176="sníž. přenesená",J176,0)</f>
        <v>0</v>
      </c>
      <c r="BI176" s="225">
        <f>IF(N176="nulová",J176,0)</f>
        <v>0</v>
      </c>
      <c r="BJ176" s="18" t="s">
        <v>90</v>
      </c>
      <c r="BK176" s="225">
        <f>ROUND(I176*H176,2)</f>
        <v>0</v>
      </c>
      <c r="BL176" s="18" t="s">
        <v>178</v>
      </c>
      <c r="BM176" s="224" t="s">
        <v>261</v>
      </c>
    </row>
    <row r="177" s="13" customFormat="1">
      <c r="A177" s="13"/>
      <c r="B177" s="226"/>
      <c r="C177" s="227"/>
      <c r="D177" s="228" t="s">
        <v>181</v>
      </c>
      <c r="E177" s="229" t="s">
        <v>1</v>
      </c>
      <c r="F177" s="230" t="s">
        <v>262</v>
      </c>
      <c r="G177" s="227"/>
      <c r="H177" s="231">
        <v>4</v>
      </c>
      <c r="I177" s="232"/>
      <c r="J177" s="227"/>
      <c r="K177" s="227"/>
      <c r="L177" s="233"/>
      <c r="M177" s="234"/>
      <c r="N177" s="235"/>
      <c r="O177" s="235"/>
      <c r="P177" s="235"/>
      <c r="Q177" s="235"/>
      <c r="R177" s="235"/>
      <c r="S177" s="235"/>
      <c r="T177" s="23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7" t="s">
        <v>181</v>
      </c>
      <c r="AU177" s="237" t="s">
        <v>179</v>
      </c>
      <c r="AV177" s="13" t="s">
        <v>90</v>
      </c>
      <c r="AW177" s="13" t="s">
        <v>35</v>
      </c>
      <c r="AX177" s="13" t="s">
        <v>80</v>
      </c>
      <c r="AY177" s="237" t="s">
        <v>169</v>
      </c>
    </row>
    <row r="178" s="15" customFormat="1">
      <c r="A178" s="15"/>
      <c r="B178" s="259"/>
      <c r="C178" s="260"/>
      <c r="D178" s="228" t="s">
        <v>181</v>
      </c>
      <c r="E178" s="261" t="s">
        <v>1</v>
      </c>
      <c r="F178" s="262" t="s">
        <v>257</v>
      </c>
      <c r="G178" s="260"/>
      <c r="H178" s="261" t="s">
        <v>1</v>
      </c>
      <c r="I178" s="263"/>
      <c r="J178" s="260"/>
      <c r="K178" s="260"/>
      <c r="L178" s="264"/>
      <c r="M178" s="265"/>
      <c r="N178" s="266"/>
      <c r="O178" s="266"/>
      <c r="P178" s="266"/>
      <c r="Q178" s="266"/>
      <c r="R178" s="266"/>
      <c r="S178" s="266"/>
      <c r="T178" s="267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68" t="s">
        <v>181</v>
      </c>
      <c r="AU178" s="268" t="s">
        <v>179</v>
      </c>
      <c r="AV178" s="15" t="s">
        <v>85</v>
      </c>
      <c r="AW178" s="15" t="s">
        <v>35</v>
      </c>
      <c r="AX178" s="15" t="s">
        <v>80</v>
      </c>
      <c r="AY178" s="268" t="s">
        <v>169</v>
      </c>
    </row>
    <row r="179" s="14" customFormat="1">
      <c r="A179" s="14"/>
      <c r="B179" s="238"/>
      <c r="C179" s="239"/>
      <c r="D179" s="228" t="s">
        <v>181</v>
      </c>
      <c r="E179" s="240" t="s">
        <v>1</v>
      </c>
      <c r="F179" s="241" t="s">
        <v>183</v>
      </c>
      <c r="G179" s="239"/>
      <c r="H179" s="242">
        <v>4</v>
      </c>
      <c r="I179" s="243"/>
      <c r="J179" s="239"/>
      <c r="K179" s="239"/>
      <c r="L179" s="244"/>
      <c r="M179" s="245"/>
      <c r="N179" s="246"/>
      <c r="O179" s="246"/>
      <c r="P179" s="246"/>
      <c r="Q179" s="246"/>
      <c r="R179" s="246"/>
      <c r="S179" s="246"/>
      <c r="T179" s="24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8" t="s">
        <v>181</v>
      </c>
      <c r="AU179" s="248" t="s">
        <v>179</v>
      </c>
      <c r="AV179" s="14" t="s">
        <v>178</v>
      </c>
      <c r="AW179" s="14" t="s">
        <v>35</v>
      </c>
      <c r="AX179" s="14" t="s">
        <v>85</v>
      </c>
      <c r="AY179" s="248" t="s">
        <v>169</v>
      </c>
    </row>
    <row r="180" s="2" customFormat="1" ht="24.15" customHeight="1">
      <c r="A180" s="39"/>
      <c r="B180" s="40"/>
      <c r="C180" s="213" t="s">
        <v>263</v>
      </c>
      <c r="D180" s="213" t="s">
        <v>173</v>
      </c>
      <c r="E180" s="214" t="s">
        <v>264</v>
      </c>
      <c r="F180" s="215" t="s">
        <v>265</v>
      </c>
      <c r="G180" s="216" t="s">
        <v>254</v>
      </c>
      <c r="H180" s="217">
        <v>2</v>
      </c>
      <c r="I180" s="218"/>
      <c r="J180" s="219">
        <f>ROUND(I180*H180,2)</f>
        <v>0</v>
      </c>
      <c r="K180" s="215" t="s">
        <v>1</v>
      </c>
      <c r="L180" s="45"/>
      <c r="M180" s="220" t="s">
        <v>1</v>
      </c>
      <c r="N180" s="221" t="s">
        <v>46</v>
      </c>
      <c r="O180" s="92"/>
      <c r="P180" s="222">
        <f>O180*H180</f>
        <v>0</v>
      </c>
      <c r="Q180" s="222">
        <v>0</v>
      </c>
      <c r="R180" s="222">
        <f>Q180*H180</f>
        <v>0</v>
      </c>
      <c r="S180" s="222">
        <v>0</v>
      </c>
      <c r="T180" s="223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4" t="s">
        <v>178</v>
      </c>
      <c r="AT180" s="224" t="s">
        <v>173</v>
      </c>
      <c r="AU180" s="224" t="s">
        <v>179</v>
      </c>
      <c r="AY180" s="18" t="s">
        <v>169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8" t="s">
        <v>90</v>
      </c>
      <c r="BK180" s="225">
        <f>ROUND(I180*H180,2)</f>
        <v>0</v>
      </c>
      <c r="BL180" s="18" t="s">
        <v>178</v>
      </c>
      <c r="BM180" s="224" t="s">
        <v>266</v>
      </c>
    </row>
    <row r="181" s="13" customFormat="1">
      <c r="A181" s="13"/>
      <c r="B181" s="226"/>
      <c r="C181" s="227"/>
      <c r="D181" s="228" t="s">
        <v>181</v>
      </c>
      <c r="E181" s="229" t="s">
        <v>1</v>
      </c>
      <c r="F181" s="230" t="s">
        <v>267</v>
      </c>
      <c r="G181" s="227"/>
      <c r="H181" s="231">
        <v>2</v>
      </c>
      <c r="I181" s="232"/>
      <c r="J181" s="227"/>
      <c r="K181" s="227"/>
      <c r="L181" s="233"/>
      <c r="M181" s="234"/>
      <c r="N181" s="235"/>
      <c r="O181" s="235"/>
      <c r="P181" s="235"/>
      <c r="Q181" s="235"/>
      <c r="R181" s="235"/>
      <c r="S181" s="235"/>
      <c r="T181" s="23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7" t="s">
        <v>181</v>
      </c>
      <c r="AU181" s="237" t="s">
        <v>179</v>
      </c>
      <c r="AV181" s="13" t="s">
        <v>90</v>
      </c>
      <c r="AW181" s="13" t="s">
        <v>35</v>
      </c>
      <c r="AX181" s="13" t="s">
        <v>80</v>
      </c>
      <c r="AY181" s="237" t="s">
        <v>169</v>
      </c>
    </row>
    <row r="182" s="15" customFormat="1">
      <c r="A182" s="15"/>
      <c r="B182" s="259"/>
      <c r="C182" s="260"/>
      <c r="D182" s="228" t="s">
        <v>181</v>
      </c>
      <c r="E182" s="261" t="s">
        <v>1</v>
      </c>
      <c r="F182" s="262" t="s">
        <v>257</v>
      </c>
      <c r="G182" s="260"/>
      <c r="H182" s="261" t="s">
        <v>1</v>
      </c>
      <c r="I182" s="263"/>
      <c r="J182" s="260"/>
      <c r="K182" s="260"/>
      <c r="L182" s="264"/>
      <c r="M182" s="265"/>
      <c r="N182" s="266"/>
      <c r="O182" s="266"/>
      <c r="P182" s="266"/>
      <c r="Q182" s="266"/>
      <c r="R182" s="266"/>
      <c r="S182" s="266"/>
      <c r="T182" s="267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68" t="s">
        <v>181</v>
      </c>
      <c r="AU182" s="268" t="s">
        <v>179</v>
      </c>
      <c r="AV182" s="15" t="s">
        <v>85</v>
      </c>
      <c r="AW182" s="15" t="s">
        <v>35</v>
      </c>
      <c r="AX182" s="15" t="s">
        <v>80</v>
      </c>
      <c r="AY182" s="268" t="s">
        <v>169</v>
      </c>
    </row>
    <row r="183" s="14" customFormat="1">
      <c r="A183" s="14"/>
      <c r="B183" s="238"/>
      <c r="C183" s="239"/>
      <c r="D183" s="228" t="s">
        <v>181</v>
      </c>
      <c r="E183" s="240" t="s">
        <v>1</v>
      </c>
      <c r="F183" s="241" t="s">
        <v>183</v>
      </c>
      <c r="G183" s="239"/>
      <c r="H183" s="242">
        <v>2</v>
      </c>
      <c r="I183" s="243"/>
      <c r="J183" s="239"/>
      <c r="K183" s="239"/>
      <c r="L183" s="244"/>
      <c r="M183" s="245"/>
      <c r="N183" s="246"/>
      <c r="O183" s="246"/>
      <c r="P183" s="246"/>
      <c r="Q183" s="246"/>
      <c r="R183" s="246"/>
      <c r="S183" s="246"/>
      <c r="T183" s="247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8" t="s">
        <v>181</v>
      </c>
      <c r="AU183" s="248" t="s">
        <v>179</v>
      </c>
      <c r="AV183" s="14" t="s">
        <v>178</v>
      </c>
      <c r="AW183" s="14" t="s">
        <v>35</v>
      </c>
      <c r="AX183" s="14" t="s">
        <v>85</v>
      </c>
      <c r="AY183" s="248" t="s">
        <v>169</v>
      </c>
    </row>
    <row r="184" s="12" customFormat="1" ht="22.8" customHeight="1">
      <c r="A184" s="12"/>
      <c r="B184" s="197"/>
      <c r="C184" s="198"/>
      <c r="D184" s="199" t="s">
        <v>79</v>
      </c>
      <c r="E184" s="211" t="s">
        <v>191</v>
      </c>
      <c r="F184" s="211" t="s">
        <v>268</v>
      </c>
      <c r="G184" s="198"/>
      <c r="H184" s="198"/>
      <c r="I184" s="201"/>
      <c r="J184" s="212">
        <f>BK184</f>
        <v>0</v>
      </c>
      <c r="K184" s="198"/>
      <c r="L184" s="203"/>
      <c r="M184" s="204"/>
      <c r="N184" s="205"/>
      <c r="O184" s="205"/>
      <c r="P184" s="206">
        <f>P185+P282</f>
        <v>0</v>
      </c>
      <c r="Q184" s="205"/>
      <c r="R184" s="206">
        <f>R185+R282</f>
        <v>30.821574529999999</v>
      </c>
      <c r="S184" s="205"/>
      <c r="T184" s="207">
        <f>T185+T282</f>
        <v>0.012243400000000002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08" t="s">
        <v>85</v>
      </c>
      <c r="AT184" s="209" t="s">
        <v>79</v>
      </c>
      <c r="AU184" s="209" t="s">
        <v>85</v>
      </c>
      <c r="AY184" s="208" t="s">
        <v>169</v>
      </c>
      <c r="BK184" s="210">
        <f>BK185+BK282</f>
        <v>0</v>
      </c>
    </row>
    <row r="185" s="12" customFormat="1" ht="20.88" customHeight="1">
      <c r="A185" s="12"/>
      <c r="B185" s="197"/>
      <c r="C185" s="198"/>
      <c r="D185" s="199" t="s">
        <v>79</v>
      </c>
      <c r="E185" s="211" t="s">
        <v>269</v>
      </c>
      <c r="F185" s="211" t="s">
        <v>270</v>
      </c>
      <c r="G185" s="198"/>
      <c r="H185" s="198"/>
      <c r="I185" s="201"/>
      <c r="J185" s="212">
        <f>BK185</f>
        <v>0</v>
      </c>
      <c r="K185" s="198"/>
      <c r="L185" s="203"/>
      <c r="M185" s="204"/>
      <c r="N185" s="205"/>
      <c r="O185" s="205"/>
      <c r="P185" s="206">
        <f>SUM(P186:P281)</f>
        <v>0</v>
      </c>
      <c r="Q185" s="205"/>
      <c r="R185" s="206">
        <f>SUM(R186:R281)</f>
        <v>9.1472651799999998</v>
      </c>
      <c r="S185" s="205"/>
      <c r="T185" s="207">
        <f>SUM(T186:T281)</f>
        <v>0.012243400000000002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08" t="s">
        <v>85</v>
      </c>
      <c r="AT185" s="209" t="s">
        <v>79</v>
      </c>
      <c r="AU185" s="209" t="s">
        <v>90</v>
      </c>
      <c r="AY185" s="208" t="s">
        <v>169</v>
      </c>
      <c r="BK185" s="210">
        <f>SUM(BK186:BK281)</f>
        <v>0</v>
      </c>
    </row>
    <row r="186" s="2" customFormat="1" ht="21.75" customHeight="1">
      <c r="A186" s="39"/>
      <c r="B186" s="40"/>
      <c r="C186" s="213" t="s">
        <v>271</v>
      </c>
      <c r="D186" s="213" t="s">
        <v>173</v>
      </c>
      <c r="E186" s="214" t="s">
        <v>272</v>
      </c>
      <c r="F186" s="215" t="s">
        <v>273</v>
      </c>
      <c r="G186" s="216" t="s">
        <v>176</v>
      </c>
      <c r="H186" s="217">
        <v>93.763000000000005</v>
      </c>
      <c r="I186" s="218"/>
      <c r="J186" s="219">
        <f>ROUND(I186*H186,2)</f>
        <v>0</v>
      </c>
      <c r="K186" s="215" t="s">
        <v>177</v>
      </c>
      <c r="L186" s="45"/>
      <c r="M186" s="220" t="s">
        <v>1</v>
      </c>
      <c r="N186" s="221" t="s">
        <v>46</v>
      </c>
      <c r="O186" s="92"/>
      <c r="P186" s="222">
        <f>O186*H186</f>
        <v>0</v>
      </c>
      <c r="Q186" s="222">
        <v>0.00025999999999999998</v>
      </c>
      <c r="R186" s="222">
        <f>Q186*H186</f>
        <v>0.024378379999999998</v>
      </c>
      <c r="S186" s="222">
        <v>0</v>
      </c>
      <c r="T186" s="223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24" t="s">
        <v>178</v>
      </c>
      <c r="AT186" s="224" t="s">
        <v>173</v>
      </c>
      <c r="AU186" s="224" t="s">
        <v>179</v>
      </c>
      <c r="AY186" s="18" t="s">
        <v>169</v>
      </c>
      <c r="BE186" s="225">
        <f>IF(N186="základní",J186,0)</f>
        <v>0</v>
      </c>
      <c r="BF186" s="225">
        <f>IF(N186="snížená",J186,0)</f>
        <v>0</v>
      </c>
      <c r="BG186" s="225">
        <f>IF(N186="zákl. přenesená",J186,0)</f>
        <v>0</v>
      </c>
      <c r="BH186" s="225">
        <f>IF(N186="sníž. přenesená",J186,0)</f>
        <v>0</v>
      </c>
      <c r="BI186" s="225">
        <f>IF(N186="nulová",J186,0)</f>
        <v>0</v>
      </c>
      <c r="BJ186" s="18" t="s">
        <v>90</v>
      </c>
      <c r="BK186" s="225">
        <f>ROUND(I186*H186,2)</f>
        <v>0</v>
      </c>
      <c r="BL186" s="18" t="s">
        <v>178</v>
      </c>
      <c r="BM186" s="224" t="s">
        <v>274</v>
      </c>
    </row>
    <row r="187" s="15" customFormat="1">
      <c r="A187" s="15"/>
      <c r="B187" s="259"/>
      <c r="C187" s="260"/>
      <c r="D187" s="228" t="s">
        <v>181</v>
      </c>
      <c r="E187" s="261" t="s">
        <v>1</v>
      </c>
      <c r="F187" s="262" t="s">
        <v>275</v>
      </c>
      <c r="G187" s="260"/>
      <c r="H187" s="261" t="s">
        <v>1</v>
      </c>
      <c r="I187" s="263"/>
      <c r="J187" s="260"/>
      <c r="K187" s="260"/>
      <c r="L187" s="264"/>
      <c r="M187" s="265"/>
      <c r="N187" s="266"/>
      <c r="O187" s="266"/>
      <c r="P187" s="266"/>
      <c r="Q187" s="266"/>
      <c r="R187" s="266"/>
      <c r="S187" s="266"/>
      <c r="T187" s="267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68" t="s">
        <v>181</v>
      </c>
      <c r="AU187" s="268" t="s">
        <v>179</v>
      </c>
      <c r="AV187" s="15" t="s">
        <v>85</v>
      </c>
      <c r="AW187" s="15" t="s">
        <v>35</v>
      </c>
      <c r="AX187" s="15" t="s">
        <v>80</v>
      </c>
      <c r="AY187" s="268" t="s">
        <v>169</v>
      </c>
    </row>
    <row r="188" s="13" customFormat="1">
      <c r="A188" s="13"/>
      <c r="B188" s="226"/>
      <c r="C188" s="227"/>
      <c r="D188" s="228" t="s">
        <v>181</v>
      </c>
      <c r="E188" s="229" t="s">
        <v>1</v>
      </c>
      <c r="F188" s="230" t="s">
        <v>276</v>
      </c>
      <c r="G188" s="227"/>
      <c r="H188" s="231">
        <v>93.763000000000005</v>
      </c>
      <c r="I188" s="232"/>
      <c r="J188" s="227"/>
      <c r="K188" s="227"/>
      <c r="L188" s="233"/>
      <c r="M188" s="234"/>
      <c r="N188" s="235"/>
      <c r="O188" s="235"/>
      <c r="P188" s="235"/>
      <c r="Q188" s="235"/>
      <c r="R188" s="235"/>
      <c r="S188" s="235"/>
      <c r="T188" s="23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7" t="s">
        <v>181</v>
      </c>
      <c r="AU188" s="237" t="s">
        <v>179</v>
      </c>
      <c r="AV188" s="13" t="s">
        <v>90</v>
      </c>
      <c r="AW188" s="13" t="s">
        <v>35</v>
      </c>
      <c r="AX188" s="13" t="s">
        <v>80</v>
      </c>
      <c r="AY188" s="237" t="s">
        <v>169</v>
      </c>
    </row>
    <row r="189" s="14" customFormat="1">
      <c r="A189" s="14"/>
      <c r="B189" s="238"/>
      <c r="C189" s="239"/>
      <c r="D189" s="228" t="s">
        <v>181</v>
      </c>
      <c r="E189" s="240" t="s">
        <v>95</v>
      </c>
      <c r="F189" s="241" t="s">
        <v>183</v>
      </c>
      <c r="G189" s="239"/>
      <c r="H189" s="242">
        <v>93.763000000000005</v>
      </c>
      <c r="I189" s="243"/>
      <c r="J189" s="239"/>
      <c r="K189" s="239"/>
      <c r="L189" s="244"/>
      <c r="M189" s="245"/>
      <c r="N189" s="246"/>
      <c r="O189" s="246"/>
      <c r="P189" s="246"/>
      <c r="Q189" s="246"/>
      <c r="R189" s="246"/>
      <c r="S189" s="246"/>
      <c r="T189" s="247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8" t="s">
        <v>181</v>
      </c>
      <c r="AU189" s="248" t="s">
        <v>179</v>
      </c>
      <c r="AV189" s="14" t="s">
        <v>178</v>
      </c>
      <c r="AW189" s="14" t="s">
        <v>35</v>
      </c>
      <c r="AX189" s="14" t="s">
        <v>85</v>
      </c>
      <c r="AY189" s="248" t="s">
        <v>169</v>
      </c>
    </row>
    <row r="190" s="2" customFormat="1" ht="24.15" customHeight="1">
      <c r="A190" s="39"/>
      <c r="B190" s="40"/>
      <c r="C190" s="213" t="s">
        <v>277</v>
      </c>
      <c r="D190" s="213" t="s">
        <v>173</v>
      </c>
      <c r="E190" s="214" t="s">
        <v>278</v>
      </c>
      <c r="F190" s="215" t="s">
        <v>279</v>
      </c>
      <c r="G190" s="216" t="s">
        <v>176</v>
      </c>
      <c r="H190" s="217">
        <v>105.37000000000001</v>
      </c>
      <c r="I190" s="218"/>
      <c r="J190" s="219">
        <f>ROUND(I190*H190,2)</f>
        <v>0</v>
      </c>
      <c r="K190" s="215" t="s">
        <v>177</v>
      </c>
      <c r="L190" s="45"/>
      <c r="M190" s="220" t="s">
        <v>1</v>
      </c>
      <c r="N190" s="221" t="s">
        <v>46</v>
      </c>
      <c r="O190" s="92"/>
      <c r="P190" s="222">
        <f>O190*H190</f>
        <v>0</v>
      </c>
      <c r="Q190" s="222">
        <v>0.00013999999999999999</v>
      </c>
      <c r="R190" s="222">
        <f>Q190*H190</f>
        <v>0.014751799999999999</v>
      </c>
      <c r="S190" s="222">
        <v>0</v>
      </c>
      <c r="T190" s="223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24" t="s">
        <v>178</v>
      </c>
      <c r="AT190" s="224" t="s">
        <v>173</v>
      </c>
      <c r="AU190" s="224" t="s">
        <v>179</v>
      </c>
      <c r="AY190" s="18" t="s">
        <v>169</v>
      </c>
      <c r="BE190" s="225">
        <f>IF(N190="základní",J190,0)</f>
        <v>0</v>
      </c>
      <c r="BF190" s="225">
        <f>IF(N190="snížená",J190,0)</f>
        <v>0</v>
      </c>
      <c r="BG190" s="225">
        <f>IF(N190="zákl. přenesená",J190,0)</f>
        <v>0</v>
      </c>
      <c r="BH190" s="225">
        <f>IF(N190="sníž. přenesená",J190,0)</f>
        <v>0</v>
      </c>
      <c r="BI190" s="225">
        <f>IF(N190="nulová",J190,0)</f>
        <v>0</v>
      </c>
      <c r="BJ190" s="18" t="s">
        <v>90</v>
      </c>
      <c r="BK190" s="225">
        <f>ROUND(I190*H190,2)</f>
        <v>0</v>
      </c>
      <c r="BL190" s="18" t="s">
        <v>178</v>
      </c>
      <c r="BM190" s="224" t="s">
        <v>280</v>
      </c>
    </row>
    <row r="191" s="2" customFormat="1" ht="49.05" customHeight="1">
      <c r="A191" s="39"/>
      <c r="B191" s="40"/>
      <c r="C191" s="213" t="s">
        <v>281</v>
      </c>
      <c r="D191" s="213" t="s">
        <v>173</v>
      </c>
      <c r="E191" s="214" t="s">
        <v>282</v>
      </c>
      <c r="F191" s="215" t="s">
        <v>283</v>
      </c>
      <c r="G191" s="216" t="s">
        <v>176</v>
      </c>
      <c r="H191" s="217">
        <v>99.522999999999996</v>
      </c>
      <c r="I191" s="218"/>
      <c r="J191" s="219">
        <f>ROUND(I191*H191,2)</f>
        <v>0</v>
      </c>
      <c r="K191" s="215" t="s">
        <v>177</v>
      </c>
      <c r="L191" s="45"/>
      <c r="M191" s="220" t="s">
        <v>1</v>
      </c>
      <c r="N191" s="221" t="s">
        <v>46</v>
      </c>
      <c r="O191" s="92"/>
      <c r="P191" s="222">
        <f>O191*H191</f>
        <v>0</v>
      </c>
      <c r="Q191" s="222">
        <v>0.011390000000000001</v>
      </c>
      <c r="R191" s="222">
        <f>Q191*H191</f>
        <v>1.13356697</v>
      </c>
      <c r="S191" s="222">
        <v>0</v>
      </c>
      <c r="T191" s="223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24" t="s">
        <v>178</v>
      </c>
      <c r="AT191" s="224" t="s">
        <v>173</v>
      </c>
      <c r="AU191" s="224" t="s">
        <v>179</v>
      </c>
      <c r="AY191" s="18" t="s">
        <v>169</v>
      </c>
      <c r="BE191" s="225">
        <f>IF(N191="základní",J191,0)</f>
        <v>0</v>
      </c>
      <c r="BF191" s="225">
        <f>IF(N191="snížená",J191,0)</f>
        <v>0</v>
      </c>
      <c r="BG191" s="225">
        <f>IF(N191="zákl. přenesená",J191,0)</f>
        <v>0</v>
      </c>
      <c r="BH191" s="225">
        <f>IF(N191="sníž. přenesená",J191,0)</f>
        <v>0</v>
      </c>
      <c r="BI191" s="225">
        <f>IF(N191="nulová",J191,0)</f>
        <v>0</v>
      </c>
      <c r="BJ191" s="18" t="s">
        <v>90</v>
      </c>
      <c r="BK191" s="225">
        <f>ROUND(I191*H191,2)</f>
        <v>0</v>
      </c>
      <c r="BL191" s="18" t="s">
        <v>178</v>
      </c>
      <c r="BM191" s="224" t="s">
        <v>284</v>
      </c>
    </row>
    <row r="192" s="13" customFormat="1">
      <c r="A192" s="13"/>
      <c r="B192" s="226"/>
      <c r="C192" s="227"/>
      <c r="D192" s="228" t="s">
        <v>181</v>
      </c>
      <c r="E192" s="229" t="s">
        <v>1</v>
      </c>
      <c r="F192" s="230" t="s">
        <v>285</v>
      </c>
      <c r="G192" s="227"/>
      <c r="H192" s="231">
        <v>99.522999999999996</v>
      </c>
      <c r="I192" s="232"/>
      <c r="J192" s="227"/>
      <c r="K192" s="227"/>
      <c r="L192" s="233"/>
      <c r="M192" s="234"/>
      <c r="N192" s="235"/>
      <c r="O192" s="235"/>
      <c r="P192" s="235"/>
      <c r="Q192" s="235"/>
      <c r="R192" s="235"/>
      <c r="S192" s="235"/>
      <c r="T192" s="23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7" t="s">
        <v>181</v>
      </c>
      <c r="AU192" s="237" t="s">
        <v>179</v>
      </c>
      <c r="AV192" s="13" t="s">
        <v>90</v>
      </c>
      <c r="AW192" s="13" t="s">
        <v>35</v>
      </c>
      <c r="AX192" s="13" t="s">
        <v>80</v>
      </c>
      <c r="AY192" s="237" t="s">
        <v>169</v>
      </c>
    </row>
    <row r="193" s="14" customFormat="1">
      <c r="A193" s="14"/>
      <c r="B193" s="238"/>
      <c r="C193" s="239"/>
      <c r="D193" s="228" t="s">
        <v>181</v>
      </c>
      <c r="E193" s="240" t="s">
        <v>1</v>
      </c>
      <c r="F193" s="241" t="s">
        <v>183</v>
      </c>
      <c r="G193" s="239"/>
      <c r="H193" s="242">
        <v>99.522999999999996</v>
      </c>
      <c r="I193" s="243"/>
      <c r="J193" s="239"/>
      <c r="K193" s="239"/>
      <c r="L193" s="244"/>
      <c r="M193" s="245"/>
      <c r="N193" s="246"/>
      <c r="O193" s="246"/>
      <c r="P193" s="246"/>
      <c r="Q193" s="246"/>
      <c r="R193" s="246"/>
      <c r="S193" s="246"/>
      <c r="T193" s="247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8" t="s">
        <v>181</v>
      </c>
      <c r="AU193" s="248" t="s">
        <v>179</v>
      </c>
      <c r="AV193" s="14" t="s">
        <v>178</v>
      </c>
      <c r="AW193" s="14" t="s">
        <v>35</v>
      </c>
      <c r="AX193" s="14" t="s">
        <v>85</v>
      </c>
      <c r="AY193" s="248" t="s">
        <v>169</v>
      </c>
    </row>
    <row r="194" s="2" customFormat="1" ht="24.15" customHeight="1">
      <c r="A194" s="39"/>
      <c r="B194" s="40"/>
      <c r="C194" s="249" t="s">
        <v>286</v>
      </c>
      <c r="D194" s="249" t="s">
        <v>192</v>
      </c>
      <c r="E194" s="250" t="s">
        <v>287</v>
      </c>
      <c r="F194" s="251" t="s">
        <v>288</v>
      </c>
      <c r="G194" s="252" t="s">
        <v>176</v>
      </c>
      <c r="H194" s="253">
        <v>109.47499999999999</v>
      </c>
      <c r="I194" s="254"/>
      <c r="J194" s="255">
        <f>ROUND(I194*H194,2)</f>
        <v>0</v>
      </c>
      <c r="K194" s="251" t="s">
        <v>177</v>
      </c>
      <c r="L194" s="256"/>
      <c r="M194" s="257" t="s">
        <v>1</v>
      </c>
      <c r="N194" s="258" t="s">
        <v>46</v>
      </c>
      <c r="O194" s="92"/>
      <c r="P194" s="222">
        <f>O194*H194</f>
        <v>0</v>
      </c>
      <c r="Q194" s="222">
        <v>0.0048300000000000001</v>
      </c>
      <c r="R194" s="222">
        <f>Q194*H194</f>
        <v>0.52876424999999994</v>
      </c>
      <c r="S194" s="222">
        <v>0</v>
      </c>
      <c r="T194" s="223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24" t="s">
        <v>196</v>
      </c>
      <c r="AT194" s="224" t="s">
        <v>192</v>
      </c>
      <c r="AU194" s="224" t="s">
        <v>179</v>
      </c>
      <c r="AY194" s="18" t="s">
        <v>169</v>
      </c>
      <c r="BE194" s="225">
        <f>IF(N194="základní",J194,0)</f>
        <v>0</v>
      </c>
      <c r="BF194" s="225">
        <f>IF(N194="snížená",J194,0)</f>
        <v>0</v>
      </c>
      <c r="BG194" s="225">
        <f>IF(N194="zákl. přenesená",J194,0)</f>
        <v>0</v>
      </c>
      <c r="BH194" s="225">
        <f>IF(N194="sníž. přenesená",J194,0)</f>
        <v>0</v>
      </c>
      <c r="BI194" s="225">
        <f>IF(N194="nulová",J194,0)</f>
        <v>0</v>
      </c>
      <c r="BJ194" s="18" t="s">
        <v>90</v>
      </c>
      <c r="BK194" s="225">
        <f>ROUND(I194*H194,2)</f>
        <v>0</v>
      </c>
      <c r="BL194" s="18" t="s">
        <v>178</v>
      </c>
      <c r="BM194" s="224" t="s">
        <v>289</v>
      </c>
    </row>
    <row r="195" s="13" customFormat="1">
      <c r="A195" s="13"/>
      <c r="B195" s="226"/>
      <c r="C195" s="227"/>
      <c r="D195" s="228" t="s">
        <v>181</v>
      </c>
      <c r="E195" s="227"/>
      <c r="F195" s="230" t="s">
        <v>290</v>
      </c>
      <c r="G195" s="227"/>
      <c r="H195" s="231">
        <v>109.47499999999999</v>
      </c>
      <c r="I195" s="232"/>
      <c r="J195" s="227"/>
      <c r="K195" s="227"/>
      <c r="L195" s="233"/>
      <c r="M195" s="234"/>
      <c r="N195" s="235"/>
      <c r="O195" s="235"/>
      <c r="P195" s="235"/>
      <c r="Q195" s="235"/>
      <c r="R195" s="235"/>
      <c r="S195" s="235"/>
      <c r="T195" s="23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7" t="s">
        <v>181</v>
      </c>
      <c r="AU195" s="237" t="s">
        <v>179</v>
      </c>
      <c r="AV195" s="13" t="s">
        <v>90</v>
      </c>
      <c r="AW195" s="13" t="s">
        <v>4</v>
      </c>
      <c r="AX195" s="13" t="s">
        <v>85</v>
      </c>
      <c r="AY195" s="237" t="s">
        <v>169</v>
      </c>
    </row>
    <row r="196" s="2" customFormat="1" ht="24.15" customHeight="1">
      <c r="A196" s="39"/>
      <c r="B196" s="40"/>
      <c r="C196" s="213" t="s">
        <v>269</v>
      </c>
      <c r="D196" s="213" t="s">
        <v>173</v>
      </c>
      <c r="E196" s="214" t="s">
        <v>291</v>
      </c>
      <c r="F196" s="215" t="s">
        <v>292</v>
      </c>
      <c r="G196" s="216" t="s">
        <v>176</v>
      </c>
      <c r="H196" s="217">
        <v>105.37000000000001</v>
      </c>
      <c r="I196" s="218"/>
      <c r="J196" s="219">
        <f>ROUND(I196*H196,2)</f>
        <v>0</v>
      </c>
      <c r="K196" s="215" t="s">
        <v>177</v>
      </c>
      <c r="L196" s="45"/>
      <c r="M196" s="220" t="s">
        <v>1</v>
      </c>
      <c r="N196" s="221" t="s">
        <v>46</v>
      </c>
      <c r="O196" s="92"/>
      <c r="P196" s="222">
        <f>O196*H196</f>
        <v>0</v>
      </c>
      <c r="Q196" s="222">
        <v>0.0033600000000000001</v>
      </c>
      <c r="R196" s="222">
        <f>Q196*H196</f>
        <v>0.3540432</v>
      </c>
      <c r="S196" s="222">
        <v>0</v>
      </c>
      <c r="T196" s="223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24" t="s">
        <v>178</v>
      </c>
      <c r="AT196" s="224" t="s">
        <v>173</v>
      </c>
      <c r="AU196" s="224" t="s">
        <v>179</v>
      </c>
      <c r="AY196" s="18" t="s">
        <v>169</v>
      </c>
      <c r="BE196" s="225">
        <f>IF(N196="základní",J196,0)</f>
        <v>0</v>
      </c>
      <c r="BF196" s="225">
        <f>IF(N196="snížená",J196,0)</f>
        <v>0</v>
      </c>
      <c r="BG196" s="225">
        <f>IF(N196="zákl. přenesená",J196,0)</f>
        <v>0</v>
      </c>
      <c r="BH196" s="225">
        <f>IF(N196="sníž. přenesená",J196,0)</f>
        <v>0</v>
      </c>
      <c r="BI196" s="225">
        <f>IF(N196="nulová",J196,0)</f>
        <v>0</v>
      </c>
      <c r="BJ196" s="18" t="s">
        <v>90</v>
      </c>
      <c r="BK196" s="225">
        <f>ROUND(I196*H196,2)</f>
        <v>0</v>
      </c>
      <c r="BL196" s="18" t="s">
        <v>178</v>
      </c>
      <c r="BM196" s="224" t="s">
        <v>293</v>
      </c>
    </row>
    <row r="197" s="13" customFormat="1">
      <c r="A197" s="13"/>
      <c r="B197" s="226"/>
      <c r="C197" s="227"/>
      <c r="D197" s="228" t="s">
        <v>181</v>
      </c>
      <c r="E197" s="229" t="s">
        <v>1</v>
      </c>
      <c r="F197" s="230" t="s">
        <v>294</v>
      </c>
      <c r="G197" s="227"/>
      <c r="H197" s="231">
        <v>105.37000000000001</v>
      </c>
      <c r="I197" s="232"/>
      <c r="J197" s="227"/>
      <c r="K197" s="227"/>
      <c r="L197" s="233"/>
      <c r="M197" s="234"/>
      <c r="N197" s="235"/>
      <c r="O197" s="235"/>
      <c r="P197" s="235"/>
      <c r="Q197" s="235"/>
      <c r="R197" s="235"/>
      <c r="S197" s="235"/>
      <c r="T197" s="23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7" t="s">
        <v>181</v>
      </c>
      <c r="AU197" s="237" t="s">
        <v>179</v>
      </c>
      <c r="AV197" s="13" t="s">
        <v>90</v>
      </c>
      <c r="AW197" s="13" t="s">
        <v>35</v>
      </c>
      <c r="AX197" s="13" t="s">
        <v>80</v>
      </c>
      <c r="AY197" s="237" t="s">
        <v>169</v>
      </c>
    </row>
    <row r="198" s="14" customFormat="1">
      <c r="A198" s="14"/>
      <c r="B198" s="238"/>
      <c r="C198" s="239"/>
      <c r="D198" s="228" t="s">
        <v>181</v>
      </c>
      <c r="E198" s="240" t="s">
        <v>1</v>
      </c>
      <c r="F198" s="241" t="s">
        <v>183</v>
      </c>
      <c r="G198" s="239"/>
      <c r="H198" s="242">
        <v>105.37000000000001</v>
      </c>
      <c r="I198" s="243"/>
      <c r="J198" s="239"/>
      <c r="K198" s="239"/>
      <c r="L198" s="244"/>
      <c r="M198" s="245"/>
      <c r="N198" s="246"/>
      <c r="O198" s="246"/>
      <c r="P198" s="246"/>
      <c r="Q198" s="246"/>
      <c r="R198" s="246"/>
      <c r="S198" s="246"/>
      <c r="T198" s="247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8" t="s">
        <v>181</v>
      </c>
      <c r="AU198" s="248" t="s">
        <v>179</v>
      </c>
      <c r="AV198" s="14" t="s">
        <v>178</v>
      </c>
      <c r="AW198" s="14" t="s">
        <v>35</v>
      </c>
      <c r="AX198" s="14" t="s">
        <v>85</v>
      </c>
      <c r="AY198" s="248" t="s">
        <v>169</v>
      </c>
    </row>
    <row r="199" s="2" customFormat="1" ht="16.5" customHeight="1">
      <c r="A199" s="39"/>
      <c r="B199" s="40"/>
      <c r="C199" s="213" t="s">
        <v>295</v>
      </c>
      <c r="D199" s="213" t="s">
        <v>173</v>
      </c>
      <c r="E199" s="214" t="s">
        <v>296</v>
      </c>
      <c r="F199" s="215" t="s">
        <v>297</v>
      </c>
      <c r="G199" s="216" t="s">
        <v>176</v>
      </c>
      <c r="H199" s="217">
        <v>470.65899999999999</v>
      </c>
      <c r="I199" s="218"/>
      <c r="J199" s="219">
        <f>ROUND(I199*H199,2)</f>
        <v>0</v>
      </c>
      <c r="K199" s="215" t="s">
        <v>177</v>
      </c>
      <c r="L199" s="45"/>
      <c r="M199" s="220" t="s">
        <v>1</v>
      </c>
      <c r="N199" s="221" t="s">
        <v>46</v>
      </c>
      <c r="O199" s="92"/>
      <c r="P199" s="222">
        <f>O199*H199</f>
        <v>0</v>
      </c>
      <c r="Q199" s="222">
        <v>0.00025999999999999998</v>
      </c>
      <c r="R199" s="222">
        <f>Q199*H199</f>
        <v>0.12237133999999998</v>
      </c>
      <c r="S199" s="222">
        <v>0</v>
      </c>
      <c r="T199" s="223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24" t="s">
        <v>178</v>
      </c>
      <c r="AT199" s="224" t="s">
        <v>173</v>
      </c>
      <c r="AU199" s="224" t="s">
        <v>179</v>
      </c>
      <c r="AY199" s="18" t="s">
        <v>169</v>
      </c>
      <c r="BE199" s="225">
        <f>IF(N199="základní",J199,0)</f>
        <v>0</v>
      </c>
      <c r="BF199" s="225">
        <f>IF(N199="snížená",J199,0)</f>
        <v>0</v>
      </c>
      <c r="BG199" s="225">
        <f>IF(N199="zákl. přenesená",J199,0)</f>
        <v>0</v>
      </c>
      <c r="BH199" s="225">
        <f>IF(N199="sníž. přenesená",J199,0)</f>
        <v>0</v>
      </c>
      <c r="BI199" s="225">
        <f>IF(N199="nulová",J199,0)</f>
        <v>0</v>
      </c>
      <c r="BJ199" s="18" t="s">
        <v>90</v>
      </c>
      <c r="BK199" s="225">
        <f>ROUND(I199*H199,2)</f>
        <v>0</v>
      </c>
      <c r="BL199" s="18" t="s">
        <v>178</v>
      </c>
      <c r="BM199" s="224" t="s">
        <v>298</v>
      </c>
    </row>
    <row r="200" s="15" customFormat="1">
      <c r="A200" s="15"/>
      <c r="B200" s="259"/>
      <c r="C200" s="260"/>
      <c r="D200" s="228" t="s">
        <v>181</v>
      </c>
      <c r="E200" s="261" t="s">
        <v>1</v>
      </c>
      <c r="F200" s="262" t="s">
        <v>275</v>
      </c>
      <c r="G200" s="260"/>
      <c r="H200" s="261" t="s">
        <v>1</v>
      </c>
      <c r="I200" s="263"/>
      <c r="J200" s="260"/>
      <c r="K200" s="260"/>
      <c r="L200" s="264"/>
      <c r="M200" s="265"/>
      <c r="N200" s="266"/>
      <c r="O200" s="266"/>
      <c r="P200" s="266"/>
      <c r="Q200" s="266"/>
      <c r="R200" s="266"/>
      <c r="S200" s="266"/>
      <c r="T200" s="267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68" t="s">
        <v>181</v>
      </c>
      <c r="AU200" s="268" t="s">
        <v>179</v>
      </c>
      <c r="AV200" s="15" t="s">
        <v>85</v>
      </c>
      <c r="AW200" s="15" t="s">
        <v>35</v>
      </c>
      <c r="AX200" s="15" t="s">
        <v>80</v>
      </c>
      <c r="AY200" s="268" t="s">
        <v>169</v>
      </c>
    </row>
    <row r="201" s="13" customFormat="1">
      <c r="A201" s="13"/>
      <c r="B201" s="226"/>
      <c r="C201" s="227"/>
      <c r="D201" s="228" t="s">
        <v>181</v>
      </c>
      <c r="E201" s="229" t="s">
        <v>1</v>
      </c>
      <c r="F201" s="230" t="s">
        <v>299</v>
      </c>
      <c r="G201" s="227"/>
      <c r="H201" s="231">
        <v>265.62700000000001</v>
      </c>
      <c r="I201" s="232"/>
      <c r="J201" s="227"/>
      <c r="K201" s="227"/>
      <c r="L201" s="233"/>
      <c r="M201" s="234"/>
      <c r="N201" s="235"/>
      <c r="O201" s="235"/>
      <c r="P201" s="235"/>
      <c r="Q201" s="235"/>
      <c r="R201" s="235"/>
      <c r="S201" s="235"/>
      <c r="T201" s="236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7" t="s">
        <v>181</v>
      </c>
      <c r="AU201" s="237" t="s">
        <v>179</v>
      </c>
      <c r="AV201" s="13" t="s">
        <v>90</v>
      </c>
      <c r="AW201" s="13" t="s">
        <v>35</v>
      </c>
      <c r="AX201" s="13" t="s">
        <v>80</v>
      </c>
      <c r="AY201" s="237" t="s">
        <v>169</v>
      </c>
    </row>
    <row r="202" s="13" customFormat="1">
      <c r="A202" s="13"/>
      <c r="B202" s="226"/>
      <c r="C202" s="227"/>
      <c r="D202" s="228" t="s">
        <v>181</v>
      </c>
      <c r="E202" s="229" t="s">
        <v>1</v>
      </c>
      <c r="F202" s="230" t="s">
        <v>300</v>
      </c>
      <c r="G202" s="227"/>
      <c r="H202" s="231">
        <v>41.112000000000002</v>
      </c>
      <c r="I202" s="232"/>
      <c r="J202" s="227"/>
      <c r="K202" s="227"/>
      <c r="L202" s="233"/>
      <c r="M202" s="234"/>
      <c r="N202" s="235"/>
      <c r="O202" s="235"/>
      <c r="P202" s="235"/>
      <c r="Q202" s="235"/>
      <c r="R202" s="235"/>
      <c r="S202" s="235"/>
      <c r="T202" s="23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7" t="s">
        <v>181</v>
      </c>
      <c r="AU202" s="237" t="s">
        <v>179</v>
      </c>
      <c r="AV202" s="13" t="s">
        <v>90</v>
      </c>
      <c r="AW202" s="13" t="s">
        <v>35</v>
      </c>
      <c r="AX202" s="13" t="s">
        <v>80</v>
      </c>
      <c r="AY202" s="237" t="s">
        <v>169</v>
      </c>
    </row>
    <row r="203" s="13" customFormat="1">
      <c r="A203" s="13"/>
      <c r="B203" s="226"/>
      <c r="C203" s="227"/>
      <c r="D203" s="228" t="s">
        <v>181</v>
      </c>
      <c r="E203" s="229" t="s">
        <v>1</v>
      </c>
      <c r="F203" s="230" t="s">
        <v>301</v>
      </c>
      <c r="G203" s="227"/>
      <c r="H203" s="231">
        <v>98.400000000000006</v>
      </c>
      <c r="I203" s="232"/>
      <c r="J203" s="227"/>
      <c r="K203" s="227"/>
      <c r="L203" s="233"/>
      <c r="M203" s="234"/>
      <c r="N203" s="235"/>
      <c r="O203" s="235"/>
      <c r="P203" s="235"/>
      <c r="Q203" s="235"/>
      <c r="R203" s="235"/>
      <c r="S203" s="235"/>
      <c r="T203" s="23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7" t="s">
        <v>181</v>
      </c>
      <c r="AU203" s="237" t="s">
        <v>179</v>
      </c>
      <c r="AV203" s="13" t="s">
        <v>90</v>
      </c>
      <c r="AW203" s="13" t="s">
        <v>35</v>
      </c>
      <c r="AX203" s="13" t="s">
        <v>80</v>
      </c>
      <c r="AY203" s="237" t="s">
        <v>169</v>
      </c>
    </row>
    <row r="204" s="16" customFormat="1">
      <c r="A204" s="16"/>
      <c r="B204" s="269"/>
      <c r="C204" s="270"/>
      <c r="D204" s="228" t="s">
        <v>181</v>
      </c>
      <c r="E204" s="271" t="s">
        <v>1</v>
      </c>
      <c r="F204" s="272" t="s">
        <v>207</v>
      </c>
      <c r="G204" s="270"/>
      <c r="H204" s="273">
        <v>405.13900000000001</v>
      </c>
      <c r="I204" s="274"/>
      <c r="J204" s="270"/>
      <c r="K204" s="270"/>
      <c r="L204" s="275"/>
      <c r="M204" s="276"/>
      <c r="N204" s="277"/>
      <c r="O204" s="277"/>
      <c r="P204" s="277"/>
      <c r="Q204" s="277"/>
      <c r="R204" s="277"/>
      <c r="S204" s="277"/>
      <c r="T204" s="278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T204" s="279" t="s">
        <v>181</v>
      </c>
      <c r="AU204" s="279" t="s">
        <v>179</v>
      </c>
      <c r="AV204" s="16" t="s">
        <v>179</v>
      </c>
      <c r="AW204" s="16" t="s">
        <v>35</v>
      </c>
      <c r="AX204" s="16" t="s">
        <v>80</v>
      </c>
      <c r="AY204" s="279" t="s">
        <v>169</v>
      </c>
    </row>
    <row r="205" s="13" customFormat="1">
      <c r="A205" s="13"/>
      <c r="B205" s="226"/>
      <c r="C205" s="227"/>
      <c r="D205" s="228" t="s">
        <v>181</v>
      </c>
      <c r="E205" s="229" t="s">
        <v>1</v>
      </c>
      <c r="F205" s="230" t="s">
        <v>302</v>
      </c>
      <c r="G205" s="227"/>
      <c r="H205" s="231">
        <v>65.519999999999996</v>
      </c>
      <c r="I205" s="232"/>
      <c r="J205" s="227"/>
      <c r="K205" s="227"/>
      <c r="L205" s="233"/>
      <c r="M205" s="234"/>
      <c r="N205" s="235"/>
      <c r="O205" s="235"/>
      <c r="P205" s="235"/>
      <c r="Q205" s="235"/>
      <c r="R205" s="235"/>
      <c r="S205" s="235"/>
      <c r="T205" s="236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7" t="s">
        <v>181</v>
      </c>
      <c r="AU205" s="237" t="s">
        <v>179</v>
      </c>
      <c r="AV205" s="13" t="s">
        <v>90</v>
      </c>
      <c r="AW205" s="13" t="s">
        <v>35</v>
      </c>
      <c r="AX205" s="13" t="s">
        <v>80</v>
      </c>
      <c r="AY205" s="237" t="s">
        <v>169</v>
      </c>
    </row>
    <row r="206" s="16" customFormat="1">
      <c r="A206" s="16"/>
      <c r="B206" s="269"/>
      <c r="C206" s="270"/>
      <c r="D206" s="228" t="s">
        <v>181</v>
      </c>
      <c r="E206" s="271" t="s">
        <v>1</v>
      </c>
      <c r="F206" s="272" t="s">
        <v>207</v>
      </c>
      <c r="G206" s="270"/>
      <c r="H206" s="273">
        <v>65.519999999999996</v>
      </c>
      <c r="I206" s="274"/>
      <c r="J206" s="270"/>
      <c r="K206" s="270"/>
      <c r="L206" s="275"/>
      <c r="M206" s="276"/>
      <c r="N206" s="277"/>
      <c r="O206" s="277"/>
      <c r="P206" s="277"/>
      <c r="Q206" s="277"/>
      <c r="R206" s="277"/>
      <c r="S206" s="277"/>
      <c r="T206" s="278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T206" s="279" t="s">
        <v>181</v>
      </c>
      <c r="AU206" s="279" t="s">
        <v>179</v>
      </c>
      <c r="AV206" s="16" t="s">
        <v>179</v>
      </c>
      <c r="AW206" s="16" t="s">
        <v>35</v>
      </c>
      <c r="AX206" s="16" t="s">
        <v>80</v>
      </c>
      <c r="AY206" s="279" t="s">
        <v>169</v>
      </c>
    </row>
    <row r="207" s="14" customFormat="1">
      <c r="A207" s="14"/>
      <c r="B207" s="238"/>
      <c r="C207" s="239"/>
      <c r="D207" s="228" t="s">
        <v>181</v>
      </c>
      <c r="E207" s="240" t="s">
        <v>98</v>
      </c>
      <c r="F207" s="241" t="s">
        <v>183</v>
      </c>
      <c r="G207" s="239"/>
      <c r="H207" s="242">
        <v>470.65899999999999</v>
      </c>
      <c r="I207" s="243"/>
      <c r="J207" s="239"/>
      <c r="K207" s="239"/>
      <c r="L207" s="244"/>
      <c r="M207" s="245"/>
      <c r="N207" s="246"/>
      <c r="O207" s="246"/>
      <c r="P207" s="246"/>
      <c r="Q207" s="246"/>
      <c r="R207" s="246"/>
      <c r="S207" s="246"/>
      <c r="T207" s="247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8" t="s">
        <v>181</v>
      </c>
      <c r="AU207" s="248" t="s">
        <v>179</v>
      </c>
      <c r="AV207" s="14" t="s">
        <v>178</v>
      </c>
      <c r="AW207" s="14" t="s">
        <v>35</v>
      </c>
      <c r="AX207" s="14" t="s">
        <v>85</v>
      </c>
      <c r="AY207" s="248" t="s">
        <v>169</v>
      </c>
    </row>
    <row r="208" s="2" customFormat="1" ht="21.75" customHeight="1">
      <c r="A208" s="39"/>
      <c r="B208" s="40"/>
      <c r="C208" s="213" t="s">
        <v>303</v>
      </c>
      <c r="D208" s="213" t="s">
        <v>173</v>
      </c>
      <c r="E208" s="214" t="s">
        <v>304</v>
      </c>
      <c r="F208" s="215" t="s">
        <v>305</v>
      </c>
      <c r="G208" s="216" t="s">
        <v>176</v>
      </c>
      <c r="H208" s="217">
        <v>98.400000000000006</v>
      </c>
      <c r="I208" s="218"/>
      <c r="J208" s="219">
        <f>ROUND(I208*H208,2)</f>
        <v>0</v>
      </c>
      <c r="K208" s="215" t="s">
        <v>177</v>
      </c>
      <c r="L208" s="45"/>
      <c r="M208" s="220" t="s">
        <v>1</v>
      </c>
      <c r="N208" s="221" t="s">
        <v>46</v>
      </c>
      <c r="O208" s="92"/>
      <c r="P208" s="222">
        <f>O208*H208</f>
        <v>0</v>
      </c>
      <c r="Q208" s="222">
        <v>0.0043800000000000002</v>
      </c>
      <c r="R208" s="222">
        <f>Q208*H208</f>
        <v>0.43099200000000004</v>
      </c>
      <c r="S208" s="222">
        <v>0</v>
      </c>
      <c r="T208" s="223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24" t="s">
        <v>178</v>
      </c>
      <c r="AT208" s="224" t="s">
        <v>173</v>
      </c>
      <c r="AU208" s="224" t="s">
        <v>179</v>
      </c>
      <c r="AY208" s="18" t="s">
        <v>169</v>
      </c>
      <c r="BE208" s="225">
        <f>IF(N208="základní",J208,0)</f>
        <v>0</v>
      </c>
      <c r="BF208" s="225">
        <f>IF(N208="snížená",J208,0)</f>
        <v>0</v>
      </c>
      <c r="BG208" s="225">
        <f>IF(N208="zákl. přenesená",J208,0)</f>
        <v>0</v>
      </c>
      <c r="BH208" s="225">
        <f>IF(N208="sníž. přenesená",J208,0)</f>
        <v>0</v>
      </c>
      <c r="BI208" s="225">
        <f>IF(N208="nulová",J208,0)</f>
        <v>0</v>
      </c>
      <c r="BJ208" s="18" t="s">
        <v>90</v>
      </c>
      <c r="BK208" s="225">
        <f>ROUND(I208*H208,2)</f>
        <v>0</v>
      </c>
      <c r="BL208" s="18" t="s">
        <v>178</v>
      </c>
      <c r="BM208" s="224" t="s">
        <v>306</v>
      </c>
    </row>
    <row r="209" s="15" customFormat="1">
      <c r="A209" s="15"/>
      <c r="B209" s="259"/>
      <c r="C209" s="260"/>
      <c r="D209" s="228" t="s">
        <v>181</v>
      </c>
      <c r="E209" s="261" t="s">
        <v>1</v>
      </c>
      <c r="F209" s="262" t="s">
        <v>307</v>
      </c>
      <c r="G209" s="260"/>
      <c r="H209" s="261" t="s">
        <v>1</v>
      </c>
      <c r="I209" s="263"/>
      <c r="J209" s="260"/>
      <c r="K209" s="260"/>
      <c r="L209" s="264"/>
      <c r="M209" s="265"/>
      <c r="N209" s="266"/>
      <c r="O209" s="266"/>
      <c r="P209" s="266"/>
      <c r="Q209" s="266"/>
      <c r="R209" s="266"/>
      <c r="S209" s="266"/>
      <c r="T209" s="267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68" t="s">
        <v>181</v>
      </c>
      <c r="AU209" s="268" t="s">
        <v>179</v>
      </c>
      <c r="AV209" s="15" t="s">
        <v>85</v>
      </c>
      <c r="AW209" s="15" t="s">
        <v>35</v>
      </c>
      <c r="AX209" s="15" t="s">
        <v>80</v>
      </c>
      <c r="AY209" s="268" t="s">
        <v>169</v>
      </c>
    </row>
    <row r="210" s="13" customFormat="1">
      <c r="A210" s="13"/>
      <c r="B210" s="226"/>
      <c r="C210" s="227"/>
      <c r="D210" s="228" t="s">
        <v>181</v>
      </c>
      <c r="E210" s="229" t="s">
        <v>1</v>
      </c>
      <c r="F210" s="230" t="s">
        <v>308</v>
      </c>
      <c r="G210" s="227"/>
      <c r="H210" s="231">
        <v>98.400000000000006</v>
      </c>
      <c r="I210" s="232"/>
      <c r="J210" s="227"/>
      <c r="K210" s="227"/>
      <c r="L210" s="233"/>
      <c r="M210" s="234"/>
      <c r="N210" s="235"/>
      <c r="O210" s="235"/>
      <c r="P210" s="235"/>
      <c r="Q210" s="235"/>
      <c r="R210" s="235"/>
      <c r="S210" s="235"/>
      <c r="T210" s="236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7" t="s">
        <v>181</v>
      </c>
      <c r="AU210" s="237" t="s">
        <v>179</v>
      </c>
      <c r="AV210" s="13" t="s">
        <v>90</v>
      </c>
      <c r="AW210" s="13" t="s">
        <v>35</v>
      </c>
      <c r="AX210" s="13" t="s">
        <v>80</v>
      </c>
      <c r="AY210" s="237" t="s">
        <v>169</v>
      </c>
    </row>
    <row r="211" s="16" customFormat="1">
      <c r="A211" s="16"/>
      <c r="B211" s="269"/>
      <c r="C211" s="270"/>
      <c r="D211" s="228" t="s">
        <v>181</v>
      </c>
      <c r="E211" s="271" t="s">
        <v>1</v>
      </c>
      <c r="F211" s="272" t="s">
        <v>207</v>
      </c>
      <c r="G211" s="270"/>
      <c r="H211" s="273">
        <v>98.400000000000006</v>
      </c>
      <c r="I211" s="274"/>
      <c r="J211" s="270"/>
      <c r="K211" s="270"/>
      <c r="L211" s="275"/>
      <c r="M211" s="276"/>
      <c r="N211" s="277"/>
      <c r="O211" s="277"/>
      <c r="P211" s="277"/>
      <c r="Q211" s="277"/>
      <c r="R211" s="277"/>
      <c r="S211" s="277"/>
      <c r="T211" s="278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T211" s="279" t="s">
        <v>181</v>
      </c>
      <c r="AU211" s="279" t="s">
        <v>179</v>
      </c>
      <c r="AV211" s="16" t="s">
        <v>179</v>
      </c>
      <c r="AW211" s="16" t="s">
        <v>35</v>
      </c>
      <c r="AX211" s="16" t="s">
        <v>80</v>
      </c>
      <c r="AY211" s="279" t="s">
        <v>169</v>
      </c>
    </row>
    <row r="212" s="14" customFormat="1">
      <c r="A212" s="14"/>
      <c r="B212" s="238"/>
      <c r="C212" s="239"/>
      <c r="D212" s="228" t="s">
        <v>181</v>
      </c>
      <c r="E212" s="240" t="s">
        <v>101</v>
      </c>
      <c r="F212" s="241" t="s">
        <v>183</v>
      </c>
      <c r="G212" s="239"/>
      <c r="H212" s="242">
        <v>98.400000000000006</v>
      </c>
      <c r="I212" s="243"/>
      <c r="J212" s="239"/>
      <c r="K212" s="239"/>
      <c r="L212" s="244"/>
      <c r="M212" s="245"/>
      <c r="N212" s="246"/>
      <c r="O212" s="246"/>
      <c r="P212" s="246"/>
      <c r="Q212" s="246"/>
      <c r="R212" s="246"/>
      <c r="S212" s="246"/>
      <c r="T212" s="247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8" t="s">
        <v>181</v>
      </c>
      <c r="AU212" s="248" t="s">
        <v>179</v>
      </c>
      <c r="AV212" s="14" t="s">
        <v>178</v>
      </c>
      <c r="AW212" s="14" t="s">
        <v>35</v>
      </c>
      <c r="AX212" s="14" t="s">
        <v>85</v>
      </c>
      <c r="AY212" s="248" t="s">
        <v>169</v>
      </c>
    </row>
    <row r="213" s="2" customFormat="1" ht="24.15" customHeight="1">
      <c r="A213" s="39"/>
      <c r="B213" s="40"/>
      <c r="C213" s="213" t="s">
        <v>309</v>
      </c>
      <c r="D213" s="213" t="s">
        <v>173</v>
      </c>
      <c r="E213" s="214" t="s">
        <v>310</v>
      </c>
      <c r="F213" s="215" t="s">
        <v>311</v>
      </c>
      <c r="G213" s="216" t="s">
        <v>176</v>
      </c>
      <c r="H213" s="217">
        <v>482.20800000000003</v>
      </c>
      <c r="I213" s="218"/>
      <c r="J213" s="219">
        <f>ROUND(I213*H213,2)</f>
        <v>0</v>
      </c>
      <c r="K213" s="215" t="s">
        <v>177</v>
      </c>
      <c r="L213" s="45"/>
      <c r="M213" s="220" t="s">
        <v>1</v>
      </c>
      <c r="N213" s="221" t="s">
        <v>46</v>
      </c>
      <c r="O213" s="92"/>
      <c r="P213" s="222">
        <f>O213*H213</f>
        <v>0</v>
      </c>
      <c r="Q213" s="222">
        <v>0.00013999999999999999</v>
      </c>
      <c r="R213" s="222">
        <f>Q213*H213</f>
        <v>0.067509119999999992</v>
      </c>
      <c r="S213" s="222">
        <v>0</v>
      </c>
      <c r="T213" s="223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24" t="s">
        <v>178</v>
      </c>
      <c r="AT213" s="224" t="s">
        <v>173</v>
      </c>
      <c r="AU213" s="224" t="s">
        <v>179</v>
      </c>
      <c r="AY213" s="18" t="s">
        <v>169</v>
      </c>
      <c r="BE213" s="225">
        <f>IF(N213="základní",J213,0)</f>
        <v>0</v>
      </c>
      <c r="BF213" s="225">
        <f>IF(N213="snížená",J213,0)</f>
        <v>0</v>
      </c>
      <c r="BG213" s="225">
        <f>IF(N213="zákl. přenesená",J213,0)</f>
        <v>0</v>
      </c>
      <c r="BH213" s="225">
        <f>IF(N213="sníž. přenesená",J213,0)</f>
        <v>0</v>
      </c>
      <c r="BI213" s="225">
        <f>IF(N213="nulová",J213,0)</f>
        <v>0</v>
      </c>
      <c r="BJ213" s="18" t="s">
        <v>90</v>
      </c>
      <c r="BK213" s="225">
        <f>ROUND(I213*H213,2)</f>
        <v>0</v>
      </c>
      <c r="BL213" s="18" t="s">
        <v>178</v>
      </c>
      <c r="BM213" s="224" t="s">
        <v>312</v>
      </c>
    </row>
    <row r="214" s="2" customFormat="1" ht="44.25" customHeight="1">
      <c r="A214" s="39"/>
      <c r="B214" s="40"/>
      <c r="C214" s="213" t="s">
        <v>313</v>
      </c>
      <c r="D214" s="213" t="s">
        <v>173</v>
      </c>
      <c r="E214" s="214" t="s">
        <v>314</v>
      </c>
      <c r="F214" s="215" t="s">
        <v>315</v>
      </c>
      <c r="G214" s="216" t="s">
        <v>176</v>
      </c>
      <c r="H214" s="217">
        <v>41.112000000000002</v>
      </c>
      <c r="I214" s="218"/>
      <c r="J214" s="219">
        <f>ROUND(I214*H214,2)</f>
        <v>0</v>
      </c>
      <c r="K214" s="215" t="s">
        <v>177</v>
      </c>
      <c r="L214" s="45"/>
      <c r="M214" s="220" t="s">
        <v>1</v>
      </c>
      <c r="N214" s="221" t="s">
        <v>46</v>
      </c>
      <c r="O214" s="92"/>
      <c r="P214" s="222">
        <f>O214*H214</f>
        <v>0</v>
      </c>
      <c r="Q214" s="222">
        <v>0.0086</v>
      </c>
      <c r="R214" s="222">
        <f>Q214*H214</f>
        <v>0.35356320000000002</v>
      </c>
      <c r="S214" s="222">
        <v>0</v>
      </c>
      <c r="T214" s="223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24" t="s">
        <v>178</v>
      </c>
      <c r="AT214" s="224" t="s">
        <v>173</v>
      </c>
      <c r="AU214" s="224" t="s">
        <v>179</v>
      </c>
      <c r="AY214" s="18" t="s">
        <v>169</v>
      </c>
      <c r="BE214" s="225">
        <f>IF(N214="základní",J214,0)</f>
        <v>0</v>
      </c>
      <c r="BF214" s="225">
        <f>IF(N214="snížená",J214,0)</f>
        <v>0</v>
      </c>
      <c r="BG214" s="225">
        <f>IF(N214="zákl. přenesená",J214,0)</f>
        <v>0</v>
      </c>
      <c r="BH214" s="225">
        <f>IF(N214="sníž. přenesená",J214,0)</f>
        <v>0</v>
      </c>
      <c r="BI214" s="225">
        <f>IF(N214="nulová",J214,0)</f>
        <v>0</v>
      </c>
      <c r="BJ214" s="18" t="s">
        <v>90</v>
      </c>
      <c r="BK214" s="225">
        <f>ROUND(I214*H214,2)</f>
        <v>0</v>
      </c>
      <c r="BL214" s="18" t="s">
        <v>178</v>
      </c>
      <c r="BM214" s="224" t="s">
        <v>316</v>
      </c>
    </row>
    <row r="215" s="15" customFormat="1">
      <c r="A215" s="15"/>
      <c r="B215" s="259"/>
      <c r="C215" s="260"/>
      <c r="D215" s="228" t="s">
        <v>181</v>
      </c>
      <c r="E215" s="261" t="s">
        <v>1</v>
      </c>
      <c r="F215" s="262" t="s">
        <v>317</v>
      </c>
      <c r="G215" s="260"/>
      <c r="H215" s="261" t="s">
        <v>1</v>
      </c>
      <c r="I215" s="263"/>
      <c r="J215" s="260"/>
      <c r="K215" s="260"/>
      <c r="L215" s="264"/>
      <c r="M215" s="265"/>
      <c r="N215" s="266"/>
      <c r="O215" s="266"/>
      <c r="P215" s="266"/>
      <c r="Q215" s="266"/>
      <c r="R215" s="266"/>
      <c r="S215" s="266"/>
      <c r="T215" s="267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68" t="s">
        <v>181</v>
      </c>
      <c r="AU215" s="268" t="s">
        <v>179</v>
      </c>
      <c r="AV215" s="15" t="s">
        <v>85</v>
      </c>
      <c r="AW215" s="15" t="s">
        <v>35</v>
      </c>
      <c r="AX215" s="15" t="s">
        <v>80</v>
      </c>
      <c r="AY215" s="268" t="s">
        <v>169</v>
      </c>
    </row>
    <row r="216" s="13" customFormat="1">
      <c r="A216" s="13"/>
      <c r="B216" s="226"/>
      <c r="C216" s="227"/>
      <c r="D216" s="228" t="s">
        <v>181</v>
      </c>
      <c r="E216" s="229" t="s">
        <v>1</v>
      </c>
      <c r="F216" s="230" t="s">
        <v>318</v>
      </c>
      <c r="G216" s="227"/>
      <c r="H216" s="231">
        <v>4.8239999999999998</v>
      </c>
      <c r="I216" s="232"/>
      <c r="J216" s="227"/>
      <c r="K216" s="227"/>
      <c r="L216" s="233"/>
      <c r="M216" s="234"/>
      <c r="N216" s="235"/>
      <c r="O216" s="235"/>
      <c r="P216" s="235"/>
      <c r="Q216" s="235"/>
      <c r="R216" s="235"/>
      <c r="S216" s="235"/>
      <c r="T216" s="23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7" t="s">
        <v>181</v>
      </c>
      <c r="AU216" s="237" t="s">
        <v>179</v>
      </c>
      <c r="AV216" s="13" t="s">
        <v>90</v>
      </c>
      <c r="AW216" s="13" t="s">
        <v>35</v>
      </c>
      <c r="AX216" s="13" t="s">
        <v>80</v>
      </c>
      <c r="AY216" s="237" t="s">
        <v>169</v>
      </c>
    </row>
    <row r="217" s="13" customFormat="1">
      <c r="A217" s="13"/>
      <c r="B217" s="226"/>
      <c r="C217" s="227"/>
      <c r="D217" s="228" t="s">
        <v>181</v>
      </c>
      <c r="E217" s="229" t="s">
        <v>1</v>
      </c>
      <c r="F217" s="230" t="s">
        <v>319</v>
      </c>
      <c r="G217" s="227"/>
      <c r="H217" s="231">
        <v>36.287999999999997</v>
      </c>
      <c r="I217" s="232"/>
      <c r="J217" s="227"/>
      <c r="K217" s="227"/>
      <c r="L217" s="233"/>
      <c r="M217" s="234"/>
      <c r="N217" s="235"/>
      <c r="O217" s="235"/>
      <c r="P217" s="235"/>
      <c r="Q217" s="235"/>
      <c r="R217" s="235"/>
      <c r="S217" s="235"/>
      <c r="T217" s="23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7" t="s">
        <v>181</v>
      </c>
      <c r="AU217" s="237" t="s">
        <v>179</v>
      </c>
      <c r="AV217" s="13" t="s">
        <v>90</v>
      </c>
      <c r="AW217" s="13" t="s">
        <v>35</v>
      </c>
      <c r="AX217" s="13" t="s">
        <v>80</v>
      </c>
      <c r="AY217" s="237" t="s">
        <v>169</v>
      </c>
    </row>
    <row r="218" s="14" customFormat="1">
      <c r="A218" s="14"/>
      <c r="B218" s="238"/>
      <c r="C218" s="239"/>
      <c r="D218" s="228" t="s">
        <v>181</v>
      </c>
      <c r="E218" s="240" t="s">
        <v>104</v>
      </c>
      <c r="F218" s="241" t="s">
        <v>183</v>
      </c>
      <c r="G218" s="239"/>
      <c r="H218" s="242">
        <v>41.112000000000002</v>
      </c>
      <c r="I218" s="243"/>
      <c r="J218" s="239"/>
      <c r="K218" s="239"/>
      <c r="L218" s="244"/>
      <c r="M218" s="245"/>
      <c r="N218" s="246"/>
      <c r="O218" s="246"/>
      <c r="P218" s="246"/>
      <c r="Q218" s="246"/>
      <c r="R218" s="246"/>
      <c r="S218" s="246"/>
      <c r="T218" s="247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8" t="s">
        <v>181</v>
      </c>
      <c r="AU218" s="248" t="s">
        <v>179</v>
      </c>
      <c r="AV218" s="14" t="s">
        <v>178</v>
      </c>
      <c r="AW218" s="14" t="s">
        <v>35</v>
      </c>
      <c r="AX218" s="14" t="s">
        <v>85</v>
      </c>
      <c r="AY218" s="248" t="s">
        <v>169</v>
      </c>
    </row>
    <row r="219" s="2" customFormat="1" ht="24.15" customHeight="1">
      <c r="A219" s="39"/>
      <c r="B219" s="40"/>
      <c r="C219" s="249" t="s">
        <v>320</v>
      </c>
      <c r="D219" s="249" t="s">
        <v>192</v>
      </c>
      <c r="E219" s="250" t="s">
        <v>321</v>
      </c>
      <c r="F219" s="251" t="s">
        <v>322</v>
      </c>
      <c r="G219" s="252" t="s">
        <v>176</v>
      </c>
      <c r="H219" s="253">
        <v>45.222999999999999</v>
      </c>
      <c r="I219" s="254"/>
      <c r="J219" s="255">
        <f>ROUND(I219*H219,2)</f>
        <v>0</v>
      </c>
      <c r="K219" s="251" t="s">
        <v>177</v>
      </c>
      <c r="L219" s="256"/>
      <c r="M219" s="257" t="s">
        <v>1</v>
      </c>
      <c r="N219" s="258" t="s">
        <v>46</v>
      </c>
      <c r="O219" s="92"/>
      <c r="P219" s="222">
        <f>O219*H219</f>
        <v>0</v>
      </c>
      <c r="Q219" s="222">
        <v>0.0047999999999999996</v>
      </c>
      <c r="R219" s="222">
        <f>Q219*H219</f>
        <v>0.21707039999999997</v>
      </c>
      <c r="S219" s="222">
        <v>0</v>
      </c>
      <c r="T219" s="223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24" t="s">
        <v>196</v>
      </c>
      <c r="AT219" s="224" t="s">
        <v>192</v>
      </c>
      <c r="AU219" s="224" t="s">
        <v>179</v>
      </c>
      <c r="AY219" s="18" t="s">
        <v>169</v>
      </c>
      <c r="BE219" s="225">
        <f>IF(N219="základní",J219,0)</f>
        <v>0</v>
      </c>
      <c r="BF219" s="225">
        <f>IF(N219="snížená",J219,0)</f>
        <v>0</v>
      </c>
      <c r="BG219" s="225">
        <f>IF(N219="zákl. přenesená",J219,0)</f>
        <v>0</v>
      </c>
      <c r="BH219" s="225">
        <f>IF(N219="sníž. přenesená",J219,0)</f>
        <v>0</v>
      </c>
      <c r="BI219" s="225">
        <f>IF(N219="nulová",J219,0)</f>
        <v>0</v>
      </c>
      <c r="BJ219" s="18" t="s">
        <v>90</v>
      </c>
      <c r="BK219" s="225">
        <f>ROUND(I219*H219,2)</f>
        <v>0</v>
      </c>
      <c r="BL219" s="18" t="s">
        <v>178</v>
      </c>
      <c r="BM219" s="224" t="s">
        <v>323</v>
      </c>
    </row>
    <row r="220" s="13" customFormat="1">
      <c r="A220" s="13"/>
      <c r="B220" s="226"/>
      <c r="C220" s="227"/>
      <c r="D220" s="228" t="s">
        <v>181</v>
      </c>
      <c r="E220" s="229" t="s">
        <v>1</v>
      </c>
      <c r="F220" s="230" t="s">
        <v>104</v>
      </c>
      <c r="G220" s="227"/>
      <c r="H220" s="231">
        <v>41.112000000000002</v>
      </c>
      <c r="I220" s="232"/>
      <c r="J220" s="227"/>
      <c r="K220" s="227"/>
      <c r="L220" s="233"/>
      <c r="M220" s="234"/>
      <c r="N220" s="235"/>
      <c r="O220" s="235"/>
      <c r="P220" s="235"/>
      <c r="Q220" s="235"/>
      <c r="R220" s="235"/>
      <c r="S220" s="235"/>
      <c r="T220" s="236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7" t="s">
        <v>181</v>
      </c>
      <c r="AU220" s="237" t="s">
        <v>179</v>
      </c>
      <c r="AV220" s="13" t="s">
        <v>90</v>
      </c>
      <c r="AW220" s="13" t="s">
        <v>35</v>
      </c>
      <c r="AX220" s="13" t="s">
        <v>85</v>
      </c>
      <c r="AY220" s="237" t="s">
        <v>169</v>
      </c>
    </row>
    <row r="221" s="13" customFormat="1">
      <c r="A221" s="13"/>
      <c r="B221" s="226"/>
      <c r="C221" s="227"/>
      <c r="D221" s="228" t="s">
        <v>181</v>
      </c>
      <c r="E221" s="227"/>
      <c r="F221" s="230" t="s">
        <v>324</v>
      </c>
      <c r="G221" s="227"/>
      <c r="H221" s="231">
        <v>45.222999999999999</v>
      </c>
      <c r="I221" s="232"/>
      <c r="J221" s="227"/>
      <c r="K221" s="227"/>
      <c r="L221" s="233"/>
      <c r="M221" s="234"/>
      <c r="N221" s="235"/>
      <c r="O221" s="235"/>
      <c r="P221" s="235"/>
      <c r="Q221" s="235"/>
      <c r="R221" s="235"/>
      <c r="S221" s="235"/>
      <c r="T221" s="236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7" t="s">
        <v>181</v>
      </c>
      <c r="AU221" s="237" t="s">
        <v>179</v>
      </c>
      <c r="AV221" s="13" t="s">
        <v>90</v>
      </c>
      <c r="AW221" s="13" t="s">
        <v>4</v>
      </c>
      <c r="AX221" s="13" t="s">
        <v>85</v>
      </c>
      <c r="AY221" s="237" t="s">
        <v>169</v>
      </c>
    </row>
    <row r="222" s="2" customFormat="1" ht="44.25" customHeight="1">
      <c r="A222" s="39"/>
      <c r="B222" s="40"/>
      <c r="C222" s="213" t="s">
        <v>325</v>
      </c>
      <c r="D222" s="213" t="s">
        <v>173</v>
      </c>
      <c r="E222" s="214" t="s">
        <v>314</v>
      </c>
      <c r="F222" s="215" t="s">
        <v>315</v>
      </c>
      <c r="G222" s="216" t="s">
        <v>176</v>
      </c>
      <c r="H222" s="217">
        <v>265.62700000000001</v>
      </c>
      <c r="I222" s="218"/>
      <c r="J222" s="219">
        <f>ROUND(I222*H222,2)</f>
        <v>0</v>
      </c>
      <c r="K222" s="215" t="s">
        <v>177</v>
      </c>
      <c r="L222" s="45"/>
      <c r="M222" s="220" t="s">
        <v>1</v>
      </c>
      <c r="N222" s="221" t="s">
        <v>46</v>
      </c>
      <c r="O222" s="92"/>
      <c r="P222" s="222">
        <f>O222*H222</f>
        <v>0</v>
      </c>
      <c r="Q222" s="222">
        <v>0.0086</v>
      </c>
      <c r="R222" s="222">
        <f>Q222*H222</f>
        <v>2.2843922000000001</v>
      </c>
      <c r="S222" s="222">
        <v>0</v>
      </c>
      <c r="T222" s="223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24" t="s">
        <v>178</v>
      </c>
      <c r="AT222" s="224" t="s">
        <v>173</v>
      </c>
      <c r="AU222" s="224" t="s">
        <v>179</v>
      </c>
      <c r="AY222" s="18" t="s">
        <v>169</v>
      </c>
      <c r="BE222" s="225">
        <f>IF(N222="základní",J222,0)</f>
        <v>0</v>
      </c>
      <c r="BF222" s="225">
        <f>IF(N222="snížená",J222,0)</f>
        <v>0</v>
      </c>
      <c r="BG222" s="225">
        <f>IF(N222="zákl. přenesená",J222,0)</f>
        <v>0</v>
      </c>
      <c r="BH222" s="225">
        <f>IF(N222="sníž. přenesená",J222,0)</f>
        <v>0</v>
      </c>
      <c r="BI222" s="225">
        <f>IF(N222="nulová",J222,0)</f>
        <v>0</v>
      </c>
      <c r="BJ222" s="18" t="s">
        <v>90</v>
      </c>
      <c r="BK222" s="225">
        <f>ROUND(I222*H222,2)</f>
        <v>0</v>
      </c>
      <c r="BL222" s="18" t="s">
        <v>178</v>
      </c>
      <c r="BM222" s="224" t="s">
        <v>326</v>
      </c>
    </row>
    <row r="223" s="15" customFormat="1">
      <c r="A223" s="15"/>
      <c r="B223" s="259"/>
      <c r="C223" s="260"/>
      <c r="D223" s="228" t="s">
        <v>181</v>
      </c>
      <c r="E223" s="261" t="s">
        <v>1</v>
      </c>
      <c r="F223" s="262" t="s">
        <v>317</v>
      </c>
      <c r="G223" s="260"/>
      <c r="H223" s="261" t="s">
        <v>1</v>
      </c>
      <c r="I223" s="263"/>
      <c r="J223" s="260"/>
      <c r="K223" s="260"/>
      <c r="L223" s="264"/>
      <c r="M223" s="265"/>
      <c r="N223" s="266"/>
      <c r="O223" s="266"/>
      <c r="P223" s="266"/>
      <c r="Q223" s="266"/>
      <c r="R223" s="266"/>
      <c r="S223" s="266"/>
      <c r="T223" s="267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68" t="s">
        <v>181</v>
      </c>
      <c r="AU223" s="268" t="s">
        <v>179</v>
      </c>
      <c r="AV223" s="15" t="s">
        <v>85</v>
      </c>
      <c r="AW223" s="15" t="s">
        <v>35</v>
      </c>
      <c r="AX223" s="15" t="s">
        <v>80</v>
      </c>
      <c r="AY223" s="268" t="s">
        <v>169</v>
      </c>
    </row>
    <row r="224" s="13" customFormat="1">
      <c r="A224" s="13"/>
      <c r="B224" s="226"/>
      <c r="C224" s="227"/>
      <c r="D224" s="228" t="s">
        <v>181</v>
      </c>
      <c r="E224" s="229" t="s">
        <v>1</v>
      </c>
      <c r="F224" s="230" t="s">
        <v>327</v>
      </c>
      <c r="G224" s="227"/>
      <c r="H224" s="231">
        <v>505.92000000000002</v>
      </c>
      <c r="I224" s="232"/>
      <c r="J224" s="227"/>
      <c r="K224" s="227"/>
      <c r="L224" s="233"/>
      <c r="M224" s="234"/>
      <c r="N224" s="235"/>
      <c r="O224" s="235"/>
      <c r="P224" s="235"/>
      <c r="Q224" s="235"/>
      <c r="R224" s="235"/>
      <c r="S224" s="235"/>
      <c r="T224" s="236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7" t="s">
        <v>181</v>
      </c>
      <c r="AU224" s="237" t="s">
        <v>179</v>
      </c>
      <c r="AV224" s="13" t="s">
        <v>90</v>
      </c>
      <c r="AW224" s="13" t="s">
        <v>35</v>
      </c>
      <c r="AX224" s="13" t="s">
        <v>80</v>
      </c>
      <c r="AY224" s="237" t="s">
        <v>169</v>
      </c>
    </row>
    <row r="225" s="13" customFormat="1">
      <c r="A225" s="13"/>
      <c r="B225" s="226"/>
      <c r="C225" s="227"/>
      <c r="D225" s="228" t="s">
        <v>181</v>
      </c>
      <c r="E225" s="229" t="s">
        <v>1</v>
      </c>
      <c r="F225" s="230" t="s">
        <v>328</v>
      </c>
      <c r="G225" s="227"/>
      <c r="H225" s="231">
        <v>-184.435</v>
      </c>
      <c r="I225" s="232"/>
      <c r="J225" s="227"/>
      <c r="K225" s="227"/>
      <c r="L225" s="233"/>
      <c r="M225" s="234"/>
      <c r="N225" s="235"/>
      <c r="O225" s="235"/>
      <c r="P225" s="235"/>
      <c r="Q225" s="235"/>
      <c r="R225" s="235"/>
      <c r="S225" s="235"/>
      <c r="T225" s="236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7" t="s">
        <v>181</v>
      </c>
      <c r="AU225" s="237" t="s">
        <v>179</v>
      </c>
      <c r="AV225" s="13" t="s">
        <v>90</v>
      </c>
      <c r="AW225" s="13" t="s">
        <v>35</v>
      </c>
      <c r="AX225" s="13" t="s">
        <v>80</v>
      </c>
      <c r="AY225" s="237" t="s">
        <v>169</v>
      </c>
    </row>
    <row r="226" s="13" customFormat="1">
      <c r="A226" s="13"/>
      <c r="B226" s="226"/>
      <c r="C226" s="227"/>
      <c r="D226" s="228" t="s">
        <v>181</v>
      </c>
      <c r="E226" s="229" t="s">
        <v>1</v>
      </c>
      <c r="F226" s="230" t="s">
        <v>329</v>
      </c>
      <c r="G226" s="227"/>
      <c r="H226" s="231">
        <v>-14.746</v>
      </c>
      <c r="I226" s="232"/>
      <c r="J226" s="227"/>
      <c r="K226" s="227"/>
      <c r="L226" s="233"/>
      <c r="M226" s="234"/>
      <c r="N226" s="235"/>
      <c r="O226" s="235"/>
      <c r="P226" s="235"/>
      <c r="Q226" s="235"/>
      <c r="R226" s="235"/>
      <c r="S226" s="235"/>
      <c r="T226" s="23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7" t="s">
        <v>181</v>
      </c>
      <c r="AU226" s="237" t="s">
        <v>179</v>
      </c>
      <c r="AV226" s="13" t="s">
        <v>90</v>
      </c>
      <c r="AW226" s="13" t="s">
        <v>35</v>
      </c>
      <c r="AX226" s="13" t="s">
        <v>80</v>
      </c>
      <c r="AY226" s="237" t="s">
        <v>169</v>
      </c>
    </row>
    <row r="227" s="13" customFormat="1">
      <c r="A227" s="13"/>
      <c r="B227" s="226"/>
      <c r="C227" s="227"/>
      <c r="D227" s="228" t="s">
        <v>181</v>
      </c>
      <c r="E227" s="229" t="s">
        <v>1</v>
      </c>
      <c r="F227" s="230" t="s">
        <v>330</v>
      </c>
      <c r="G227" s="227"/>
      <c r="H227" s="231">
        <v>-41.112000000000002</v>
      </c>
      <c r="I227" s="232"/>
      <c r="J227" s="227"/>
      <c r="K227" s="227"/>
      <c r="L227" s="233"/>
      <c r="M227" s="234"/>
      <c r="N227" s="235"/>
      <c r="O227" s="235"/>
      <c r="P227" s="235"/>
      <c r="Q227" s="235"/>
      <c r="R227" s="235"/>
      <c r="S227" s="235"/>
      <c r="T227" s="236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7" t="s">
        <v>181</v>
      </c>
      <c r="AU227" s="237" t="s">
        <v>179</v>
      </c>
      <c r="AV227" s="13" t="s">
        <v>90</v>
      </c>
      <c r="AW227" s="13" t="s">
        <v>35</v>
      </c>
      <c r="AX227" s="13" t="s">
        <v>80</v>
      </c>
      <c r="AY227" s="237" t="s">
        <v>169</v>
      </c>
    </row>
    <row r="228" s="14" customFormat="1">
      <c r="A228" s="14"/>
      <c r="B228" s="238"/>
      <c r="C228" s="239"/>
      <c r="D228" s="228" t="s">
        <v>181</v>
      </c>
      <c r="E228" s="240" t="s">
        <v>107</v>
      </c>
      <c r="F228" s="241" t="s">
        <v>183</v>
      </c>
      <c r="G228" s="239"/>
      <c r="H228" s="242">
        <v>265.62700000000001</v>
      </c>
      <c r="I228" s="243"/>
      <c r="J228" s="239"/>
      <c r="K228" s="239"/>
      <c r="L228" s="244"/>
      <c r="M228" s="245"/>
      <c r="N228" s="246"/>
      <c r="O228" s="246"/>
      <c r="P228" s="246"/>
      <c r="Q228" s="246"/>
      <c r="R228" s="246"/>
      <c r="S228" s="246"/>
      <c r="T228" s="247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48" t="s">
        <v>181</v>
      </c>
      <c r="AU228" s="248" t="s">
        <v>179</v>
      </c>
      <c r="AV228" s="14" t="s">
        <v>178</v>
      </c>
      <c r="AW228" s="14" t="s">
        <v>35</v>
      </c>
      <c r="AX228" s="14" t="s">
        <v>85</v>
      </c>
      <c r="AY228" s="248" t="s">
        <v>169</v>
      </c>
    </row>
    <row r="229" s="2" customFormat="1" ht="16.5" customHeight="1">
      <c r="A229" s="39"/>
      <c r="B229" s="40"/>
      <c r="C229" s="249" t="s">
        <v>331</v>
      </c>
      <c r="D229" s="249" t="s">
        <v>192</v>
      </c>
      <c r="E229" s="250" t="s">
        <v>332</v>
      </c>
      <c r="F229" s="251" t="s">
        <v>333</v>
      </c>
      <c r="G229" s="252" t="s">
        <v>176</v>
      </c>
      <c r="H229" s="253">
        <v>292.19</v>
      </c>
      <c r="I229" s="254"/>
      <c r="J229" s="255">
        <f>ROUND(I229*H229,2)</f>
        <v>0</v>
      </c>
      <c r="K229" s="251" t="s">
        <v>177</v>
      </c>
      <c r="L229" s="256"/>
      <c r="M229" s="257" t="s">
        <v>1</v>
      </c>
      <c r="N229" s="258" t="s">
        <v>46</v>
      </c>
      <c r="O229" s="92"/>
      <c r="P229" s="222">
        <f>O229*H229</f>
        <v>0</v>
      </c>
      <c r="Q229" s="222">
        <v>0.0036800000000000001</v>
      </c>
      <c r="R229" s="222">
        <f>Q229*H229</f>
        <v>1.0752592000000001</v>
      </c>
      <c r="S229" s="222">
        <v>0</v>
      </c>
      <c r="T229" s="223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24" t="s">
        <v>196</v>
      </c>
      <c r="AT229" s="224" t="s">
        <v>192</v>
      </c>
      <c r="AU229" s="224" t="s">
        <v>179</v>
      </c>
      <c r="AY229" s="18" t="s">
        <v>169</v>
      </c>
      <c r="BE229" s="225">
        <f>IF(N229="základní",J229,0)</f>
        <v>0</v>
      </c>
      <c r="BF229" s="225">
        <f>IF(N229="snížená",J229,0)</f>
        <v>0</v>
      </c>
      <c r="BG229" s="225">
        <f>IF(N229="zákl. přenesená",J229,0)</f>
        <v>0</v>
      </c>
      <c r="BH229" s="225">
        <f>IF(N229="sníž. přenesená",J229,0)</f>
        <v>0</v>
      </c>
      <c r="BI229" s="225">
        <f>IF(N229="nulová",J229,0)</f>
        <v>0</v>
      </c>
      <c r="BJ229" s="18" t="s">
        <v>90</v>
      </c>
      <c r="BK229" s="225">
        <f>ROUND(I229*H229,2)</f>
        <v>0</v>
      </c>
      <c r="BL229" s="18" t="s">
        <v>178</v>
      </c>
      <c r="BM229" s="224" t="s">
        <v>334</v>
      </c>
    </row>
    <row r="230" s="13" customFormat="1">
      <c r="A230" s="13"/>
      <c r="B230" s="226"/>
      <c r="C230" s="227"/>
      <c r="D230" s="228" t="s">
        <v>181</v>
      </c>
      <c r="E230" s="227"/>
      <c r="F230" s="230" t="s">
        <v>335</v>
      </c>
      <c r="G230" s="227"/>
      <c r="H230" s="231">
        <v>292.19</v>
      </c>
      <c r="I230" s="232"/>
      <c r="J230" s="227"/>
      <c r="K230" s="227"/>
      <c r="L230" s="233"/>
      <c r="M230" s="234"/>
      <c r="N230" s="235"/>
      <c r="O230" s="235"/>
      <c r="P230" s="235"/>
      <c r="Q230" s="235"/>
      <c r="R230" s="235"/>
      <c r="S230" s="235"/>
      <c r="T230" s="236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7" t="s">
        <v>181</v>
      </c>
      <c r="AU230" s="237" t="s">
        <v>179</v>
      </c>
      <c r="AV230" s="13" t="s">
        <v>90</v>
      </c>
      <c r="AW230" s="13" t="s">
        <v>4</v>
      </c>
      <c r="AX230" s="13" t="s">
        <v>85</v>
      </c>
      <c r="AY230" s="237" t="s">
        <v>169</v>
      </c>
    </row>
    <row r="231" s="2" customFormat="1" ht="37.8" customHeight="1">
      <c r="A231" s="39"/>
      <c r="B231" s="40"/>
      <c r="C231" s="213" t="s">
        <v>336</v>
      </c>
      <c r="D231" s="213" t="s">
        <v>173</v>
      </c>
      <c r="E231" s="214" t="s">
        <v>337</v>
      </c>
      <c r="F231" s="215" t="s">
        <v>338</v>
      </c>
      <c r="G231" s="216" t="s">
        <v>339</v>
      </c>
      <c r="H231" s="217">
        <v>136.80000000000001</v>
      </c>
      <c r="I231" s="218"/>
      <c r="J231" s="219">
        <f>ROUND(I231*H231,2)</f>
        <v>0</v>
      </c>
      <c r="K231" s="215" t="s">
        <v>177</v>
      </c>
      <c r="L231" s="45"/>
      <c r="M231" s="220" t="s">
        <v>1</v>
      </c>
      <c r="N231" s="221" t="s">
        <v>46</v>
      </c>
      <c r="O231" s="92"/>
      <c r="P231" s="222">
        <f>O231*H231</f>
        <v>0</v>
      </c>
      <c r="Q231" s="222">
        <v>0.0017600000000000001</v>
      </c>
      <c r="R231" s="222">
        <f>Q231*H231</f>
        <v>0.24076800000000004</v>
      </c>
      <c r="S231" s="222">
        <v>0</v>
      </c>
      <c r="T231" s="223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24" t="s">
        <v>178</v>
      </c>
      <c r="AT231" s="224" t="s">
        <v>173</v>
      </c>
      <c r="AU231" s="224" t="s">
        <v>179</v>
      </c>
      <c r="AY231" s="18" t="s">
        <v>169</v>
      </c>
      <c r="BE231" s="225">
        <f>IF(N231="základní",J231,0)</f>
        <v>0</v>
      </c>
      <c r="BF231" s="225">
        <f>IF(N231="snížená",J231,0)</f>
        <v>0</v>
      </c>
      <c r="BG231" s="225">
        <f>IF(N231="zákl. přenesená",J231,0)</f>
        <v>0</v>
      </c>
      <c r="BH231" s="225">
        <f>IF(N231="sníž. přenesená",J231,0)</f>
        <v>0</v>
      </c>
      <c r="BI231" s="225">
        <f>IF(N231="nulová",J231,0)</f>
        <v>0</v>
      </c>
      <c r="BJ231" s="18" t="s">
        <v>90</v>
      </c>
      <c r="BK231" s="225">
        <f>ROUND(I231*H231,2)</f>
        <v>0</v>
      </c>
      <c r="BL231" s="18" t="s">
        <v>178</v>
      </c>
      <c r="BM231" s="224" t="s">
        <v>340</v>
      </c>
    </row>
    <row r="232" s="13" customFormat="1">
      <c r="A232" s="13"/>
      <c r="B232" s="226"/>
      <c r="C232" s="227"/>
      <c r="D232" s="228" t="s">
        <v>181</v>
      </c>
      <c r="E232" s="229" t="s">
        <v>1</v>
      </c>
      <c r="F232" s="230" t="s">
        <v>341</v>
      </c>
      <c r="G232" s="227"/>
      <c r="H232" s="231">
        <v>108</v>
      </c>
      <c r="I232" s="232"/>
      <c r="J232" s="227"/>
      <c r="K232" s="227"/>
      <c r="L232" s="233"/>
      <c r="M232" s="234"/>
      <c r="N232" s="235"/>
      <c r="O232" s="235"/>
      <c r="P232" s="235"/>
      <c r="Q232" s="235"/>
      <c r="R232" s="235"/>
      <c r="S232" s="235"/>
      <c r="T232" s="23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7" t="s">
        <v>181</v>
      </c>
      <c r="AU232" s="237" t="s">
        <v>179</v>
      </c>
      <c r="AV232" s="13" t="s">
        <v>90</v>
      </c>
      <c r="AW232" s="13" t="s">
        <v>35</v>
      </c>
      <c r="AX232" s="13" t="s">
        <v>80</v>
      </c>
      <c r="AY232" s="237" t="s">
        <v>169</v>
      </c>
    </row>
    <row r="233" s="13" customFormat="1">
      <c r="A233" s="13"/>
      <c r="B233" s="226"/>
      <c r="C233" s="227"/>
      <c r="D233" s="228" t="s">
        <v>181</v>
      </c>
      <c r="E233" s="229" t="s">
        <v>1</v>
      </c>
      <c r="F233" s="230" t="s">
        <v>342</v>
      </c>
      <c r="G233" s="227"/>
      <c r="H233" s="231">
        <v>28.800000000000001</v>
      </c>
      <c r="I233" s="232"/>
      <c r="J233" s="227"/>
      <c r="K233" s="227"/>
      <c r="L233" s="233"/>
      <c r="M233" s="234"/>
      <c r="N233" s="235"/>
      <c r="O233" s="235"/>
      <c r="P233" s="235"/>
      <c r="Q233" s="235"/>
      <c r="R233" s="235"/>
      <c r="S233" s="235"/>
      <c r="T233" s="23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7" t="s">
        <v>181</v>
      </c>
      <c r="AU233" s="237" t="s">
        <v>179</v>
      </c>
      <c r="AV233" s="13" t="s">
        <v>90</v>
      </c>
      <c r="AW233" s="13" t="s">
        <v>35</v>
      </c>
      <c r="AX233" s="13" t="s">
        <v>80</v>
      </c>
      <c r="AY233" s="237" t="s">
        <v>169</v>
      </c>
    </row>
    <row r="234" s="14" customFormat="1">
      <c r="A234" s="14"/>
      <c r="B234" s="238"/>
      <c r="C234" s="239"/>
      <c r="D234" s="228" t="s">
        <v>181</v>
      </c>
      <c r="E234" s="240" t="s">
        <v>1</v>
      </c>
      <c r="F234" s="241" t="s">
        <v>183</v>
      </c>
      <c r="G234" s="239"/>
      <c r="H234" s="242">
        <v>136.80000000000001</v>
      </c>
      <c r="I234" s="243"/>
      <c r="J234" s="239"/>
      <c r="K234" s="239"/>
      <c r="L234" s="244"/>
      <c r="M234" s="245"/>
      <c r="N234" s="246"/>
      <c r="O234" s="246"/>
      <c r="P234" s="246"/>
      <c r="Q234" s="246"/>
      <c r="R234" s="246"/>
      <c r="S234" s="246"/>
      <c r="T234" s="247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8" t="s">
        <v>181</v>
      </c>
      <c r="AU234" s="248" t="s">
        <v>179</v>
      </c>
      <c r="AV234" s="14" t="s">
        <v>178</v>
      </c>
      <c r="AW234" s="14" t="s">
        <v>35</v>
      </c>
      <c r="AX234" s="14" t="s">
        <v>85</v>
      </c>
      <c r="AY234" s="248" t="s">
        <v>169</v>
      </c>
    </row>
    <row r="235" s="2" customFormat="1" ht="24.15" customHeight="1">
      <c r="A235" s="39"/>
      <c r="B235" s="40"/>
      <c r="C235" s="249" t="s">
        <v>343</v>
      </c>
      <c r="D235" s="249" t="s">
        <v>192</v>
      </c>
      <c r="E235" s="250" t="s">
        <v>344</v>
      </c>
      <c r="F235" s="251" t="s">
        <v>345</v>
      </c>
      <c r="G235" s="252" t="s">
        <v>176</v>
      </c>
      <c r="H235" s="253">
        <v>20.52</v>
      </c>
      <c r="I235" s="254"/>
      <c r="J235" s="255">
        <f>ROUND(I235*H235,2)</f>
        <v>0</v>
      </c>
      <c r="K235" s="251" t="s">
        <v>177</v>
      </c>
      <c r="L235" s="256"/>
      <c r="M235" s="257" t="s">
        <v>1</v>
      </c>
      <c r="N235" s="258" t="s">
        <v>46</v>
      </c>
      <c r="O235" s="92"/>
      <c r="P235" s="222">
        <f>O235*H235</f>
        <v>0</v>
      </c>
      <c r="Q235" s="222">
        <v>0.0011999999999999999</v>
      </c>
      <c r="R235" s="222">
        <f>Q235*H235</f>
        <v>0.024623999999999997</v>
      </c>
      <c r="S235" s="222">
        <v>0</v>
      </c>
      <c r="T235" s="223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24" t="s">
        <v>196</v>
      </c>
      <c r="AT235" s="224" t="s">
        <v>192</v>
      </c>
      <c r="AU235" s="224" t="s">
        <v>179</v>
      </c>
      <c r="AY235" s="18" t="s">
        <v>169</v>
      </c>
      <c r="BE235" s="225">
        <f>IF(N235="základní",J235,0)</f>
        <v>0</v>
      </c>
      <c r="BF235" s="225">
        <f>IF(N235="snížená",J235,0)</f>
        <v>0</v>
      </c>
      <c r="BG235" s="225">
        <f>IF(N235="zákl. přenesená",J235,0)</f>
        <v>0</v>
      </c>
      <c r="BH235" s="225">
        <f>IF(N235="sníž. přenesená",J235,0)</f>
        <v>0</v>
      </c>
      <c r="BI235" s="225">
        <f>IF(N235="nulová",J235,0)</f>
        <v>0</v>
      </c>
      <c r="BJ235" s="18" t="s">
        <v>90</v>
      </c>
      <c r="BK235" s="225">
        <f>ROUND(I235*H235,2)</f>
        <v>0</v>
      </c>
      <c r="BL235" s="18" t="s">
        <v>178</v>
      </c>
      <c r="BM235" s="224" t="s">
        <v>346</v>
      </c>
    </row>
    <row r="236" s="13" customFormat="1">
      <c r="A236" s="13"/>
      <c r="B236" s="226"/>
      <c r="C236" s="227"/>
      <c r="D236" s="228" t="s">
        <v>181</v>
      </c>
      <c r="E236" s="227"/>
      <c r="F236" s="230" t="s">
        <v>347</v>
      </c>
      <c r="G236" s="227"/>
      <c r="H236" s="231">
        <v>20.52</v>
      </c>
      <c r="I236" s="232"/>
      <c r="J236" s="227"/>
      <c r="K236" s="227"/>
      <c r="L236" s="233"/>
      <c r="M236" s="234"/>
      <c r="N236" s="235"/>
      <c r="O236" s="235"/>
      <c r="P236" s="235"/>
      <c r="Q236" s="235"/>
      <c r="R236" s="235"/>
      <c r="S236" s="235"/>
      <c r="T236" s="23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7" t="s">
        <v>181</v>
      </c>
      <c r="AU236" s="237" t="s">
        <v>179</v>
      </c>
      <c r="AV236" s="13" t="s">
        <v>90</v>
      </c>
      <c r="AW236" s="13" t="s">
        <v>4</v>
      </c>
      <c r="AX236" s="13" t="s">
        <v>85</v>
      </c>
      <c r="AY236" s="237" t="s">
        <v>169</v>
      </c>
    </row>
    <row r="237" s="2" customFormat="1" ht="37.8" customHeight="1">
      <c r="A237" s="39"/>
      <c r="B237" s="40"/>
      <c r="C237" s="213" t="s">
        <v>348</v>
      </c>
      <c r="D237" s="213" t="s">
        <v>173</v>
      </c>
      <c r="E237" s="214" t="s">
        <v>337</v>
      </c>
      <c r="F237" s="215" t="s">
        <v>338</v>
      </c>
      <c r="G237" s="216" t="s">
        <v>339</v>
      </c>
      <c r="H237" s="217">
        <v>300</v>
      </c>
      <c r="I237" s="218"/>
      <c r="J237" s="219">
        <f>ROUND(I237*H237,2)</f>
        <v>0</v>
      </c>
      <c r="K237" s="215" t="s">
        <v>177</v>
      </c>
      <c r="L237" s="45"/>
      <c r="M237" s="220" t="s">
        <v>1</v>
      </c>
      <c r="N237" s="221" t="s">
        <v>46</v>
      </c>
      <c r="O237" s="92"/>
      <c r="P237" s="222">
        <f>O237*H237</f>
        <v>0</v>
      </c>
      <c r="Q237" s="222">
        <v>0.0017600000000000001</v>
      </c>
      <c r="R237" s="222">
        <f>Q237*H237</f>
        <v>0.52800000000000002</v>
      </c>
      <c r="S237" s="222">
        <v>0</v>
      </c>
      <c r="T237" s="223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24" t="s">
        <v>178</v>
      </c>
      <c r="AT237" s="224" t="s">
        <v>173</v>
      </c>
      <c r="AU237" s="224" t="s">
        <v>179</v>
      </c>
      <c r="AY237" s="18" t="s">
        <v>169</v>
      </c>
      <c r="BE237" s="225">
        <f>IF(N237="základní",J237,0)</f>
        <v>0</v>
      </c>
      <c r="BF237" s="225">
        <f>IF(N237="snížená",J237,0)</f>
        <v>0</v>
      </c>
      <c r="BG237" s="225">
        <f>IF(N237="zákl. přenesená",J237,0)</f>
        <v>0</v>
      </c>
      <c r="BH237" s="225">
        <f>IF(N237="sníž. přenesená",J237,0)</f>
        <v>0</v>
      </c>
      <c r="BI237" s="225">
        <f>IF(N237="nulová",J237,0)</f>
        <v>0</v>
      </c>
      <c r="BJ237" s="18" t="s">
        <v>90</v>
      </c>
      <c r="BK237" s="225">
        <f>ROUND(I237*H237,2)</f>
        <v>0</v>
      </c>
      <c r="BL237" s="18" t="s">
        <v>178</v>
      </c>
      <c r="BM237" s="224" t="s">
        <v>349</v>
      </c>
    </row>
    <row r="238" s="13" customFormat="1">
      <c r="A238" s="13"/>
      <c r="B238" s="226"/>
      <c r="C238" s="227"/>
      <c r="D238" s="228" t="s">
        <v>181</v>
      </c>
      <c r="E238" s="229" t="s">
        <v>1</v>
      </c>
      <c r="F238" s="230" t="s">
        <v>350</v>
      </c>
      <c r="G238" s="227"/>
      <c r="H238" s="231">
        <v>300</v>
      </c>
      <c r="I238" s="232"/>
      <c r="J238" s="227"/>
      <c r="K238" s="227"/>
      <c r="L238" s="233"/>
      <c r="M238" s="234"/>
      <c r="N238" s="235"/>
      <c r="O238" s="235"/>
      <c r="P238" s="235"/>
      <c r="Q238" s="235"/>
      <c r="R238" s="235"/>
      <c r="S238" s="235"/>
      <c r="T238" s="236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7" t="s">
        <v>181</v>
      </c>
      <c r="AU238" s="237" t="s">
        <v>179</v>
      </c>
      <c r="AV238" s="13" t="s">
        <v>90</v>
      </c>
      <c r="AW238" s="13" t="s">
        <v>35</v>
      </c>
      <c r="AX238" s="13" t="s">
        <v>80</v>
      </c>
      <c r="AY238" s="237" t="s">
        <v>169</v>
      </c>
    </row>
    <row r="239" s="14" customFormat="1">
      <c r="A239" s="14"/>
      <c r="B239" s="238"/>
      <c r="C239" s="239"/>
      <c r="D239" s="228" t="s">
        <v>181</v>
      </c>
      <c r="E239" s="240" t="s">
        <v>1</v>
      </c>
      <c r="F239" s="241" t="s">
        <v>183</v>
      </c>
      <c r="G239" s="239"/>
      <c r="H239" s="242">
        <v>300</v>
      </c>
      <c r="I239" s="243"/>
      <c r="J239" s="239"/>
      <c r="K239" s="239"/>
      <c r="L239" s="244"/>
      <c r="M239" s="245"/>
      <c r="N239" s="246"/>
      <c r="O239" s="246"/>
      <c r="P239" s="246"/>
      <c r="Q239" s="246"/>
      <c r="R239" s="246"/>
      <c r="S239" s="246"/>
      <c r="T239" s="247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48" t="s">
        <v>181</v>
      </c>
      <c r="AU239" s="248" t="s">
        <v>179</v>
      </c>
      <c r="AV239" s="14" t="s">
        <v>178</v>
      </c>
      <c r="AW239" s="14" t="s">
        <v>35</v>
      </c>
      <c r="AX239" s="14" t="s">
        <v>85</v>
      </c>
      <c r="AY239" s="248" t="s">
        <v>169</v>
      </c>
    </row>
    <row r="240" s="2" customFormat="1" ht="21.75" customHeight="1">
      <c r="A240" s="39"/>
      <c r="B240" s="40"/>
      <c r="C240" s="249" t="s">
        <v>351</v>
      </c>
      <c r="D240" s="249" t="s">
        <v>192</v>
      </c>
      <c r="E240" s="250" t="s">
        <v>352</v>
      </c>
      <c r="F240" s="251" t="s">
        <v>353</v>
      </c>
      <c r="G240" s="252" t="s">
        <v>176</v>
      </c>
      <c r="H240" s="253">
        <v>45</v>
      </c>
      <c r="I240" s="254"/>
      <c r="J240" s="255">
        <f>ROUND(I240*H240,2)</f>
        <v>0</v>
      </c>
      <c r="K240" s="251" t="s">
        <v>177</v>
      </c>
      <c r="L240" s="256"/>
      <c r="M240" s="257" t="s">
        <v>1</v>
      </c>
      <c r="N240" s="258" t="s">
        <v>46</v>
      </c>
      <c r="O240" s="92"/>
      <c r="P240" s="222">
        <f>O240*H240</f>
        <v>0</v>
      </c>
      <c r="Q240" s="222">
        <v>0.00059999999999999995</v>
      </c>
      <c r="R240" s="222">
        <f>Q240*H240</f>
        <v>0.026999999999999996</v>
      </c>
      <c r="S240" s="222">
        <v>0</v>
      </c>
      <c r="T240" s="223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24" t="s">
        <v>196</v>
      </c>
      <c r="AT240" s="224" t="s">
        <v>192</v>
      </c>
      <c r="AU240" s="224" t="s">
        <v>179</v>
      </c>
      <c r="AY240" s="18" t="s">
        <v>169</v>
      </c>
      <c r="BE240" s="225">
        <f>IF(N240="základní",J240,0)</f>
        <v>0</v>
      </c>
      <c r="BF240" s="225">
        <f>IF(N240="snížená",J240,0)</f>
        <v>0</v>
      </c>
      <c r="BG240" s="225">
        <f>IF(N240="zákl. přenesená",J240,0)</f>
        <v>0</v>
      </c>
      <c r="BH240" s="225">
        <f>IF(N240="sníž. přenesená",J240,0)</f>
        <v>0</v>
      </c>
      <c r="BI240" s="225">
        <f>IF(N240="nulová",J240,0)</f>
        <v>0</v>
      </c>
      <c r="BJ240" s="18" t="s">
        <v>90</v>
      </c>
      <c r="BK240" s="225">
        <f>ROUND(I240*H240,2)</f>
        <v>0</v>
      </c>
      <c r="BL240" s="18" t="s">
        <v>178</v>
      </c>
      <c r="BM240" s="224" t="s">
        <v>354</v>
      </c>
    </row>
    <row r="241" s="13" customFormat="1">
      <c r="A241" s="13"/>
      <c r="B241" s="226"/>
      <c r="C241" s="227"/>
      <c r="D241" s="228" t="s">
        <v>181</v>
      </c>
      <c r="E241" s="227"/>
      <c r="F241" s="230" t="s">
        <v>355</v>
      </c>
      <c r="G241" s="227"/>
      <c r="H241" s="231">
        <v>45</v>
      </c>
      <c r="I241" s="232"/>
      <c r="J241" s="227"/>
      <c r="K241" s="227"/>
      <c r="L241" s="233"/>
      <c r="M241" s="234"/>
      <c r="N241" s="235"/>
      <c r="O241" s="235"/>
      <c r="P241" s="235"/>
      <c r="Q241" s="235"/>
      <c r="R241" s="235"/>
      <c r="S241" s="235"/>
      <c r="T241" s="236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7" t="s">
        <v>181</v>
      </c>
      <c r="AU241" s="237" t="s">
        <v>179</v>
      </c>
      <c r="AV241" s="13" t="s">
        <v>90</v>
      </c>
      <c r="AW241" s="13" t="s">
        <v>4</v>
      </c>
      <c r="AX241" s="13" t="s">
        <v>85</v>
      </c>
      <c r="AY241" s="237" t="s">
        <v>169</v>
      </c>
    </row>
    <row r="242" s="2" customFormat="1" ht="37.8" customHeight="1">
      <c r="A242" s="39"/>
      <c r="B242" s="40"/>
      <c r="C242" s="213" t="s">
        <v>356</v>
      </c>
      <c r="D242" s="213" t="s">
        <v>173</v>
      </c>
      <c r="E242" s="214" t="s">
        <v>357</v>
      </c>
      <c r="F242" s="215" t="s">
        <v>358</v>
      </c>
      <c r="G242" s="216" t="s">
        <v>176</v>
      </c>
      <c r="H242" s="217">
        <v>306.73899999999998</v>
      </c>
      <c r="I242" s="218"/>
      <c r="J242" s="219">
        <f>ROUND(I242*H242,2)</f>
        <v>0</v>
      </c>
      <c r="K242" s="215" t="s">
        <v>177</v>
      </c>
      <c r="L242" s="45"/>
      <c r="M242" s="220" t="s">
        <v>1</v>
      </c>
      <c r="N242" s="221" t="s">
        <v>46</v>
      </c>
      <c r="O242" s="92"/>
      <c r="P242" s="222">
        <f>O242*H242</f>
        <v>0</v>
      </c>
      <c r="Q242" s="222">
        <v>8.0000000000000007E-05</v>
      </c>
      <c r="R242" s="222">
        <f>Q242*H242</f>
        <v>0.024539120000000001</v>
      </c>
      <c r="S242" s="222">
        <v>0</v>
      </c>
      <c r="T242" s="223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24" t="s">
        <v>178</v>
      </c>
      <c r="AT242" s="224" t="s">
        <v>173</v>
      </c>
      <c r="AU242" s="224" t="s">
        <v>179</v>
      </c>
      <c r="AY242" s="18" t="s">
        <v>169</v>
      </c>
      <c r="BE242" s="225">
        <f>IF(N242="základní",J242,0)</f>
        <v>0</v>
      </c>
      <c r="BF242" s="225">
        <f>IF(N242="snížená",J242,0)</f>
        <v>0</v>
      </c>
      <c r="BG242" s="225">
        <f>IF(N242="zákl. přenesená",J242,0)</f>
        <v>0</v>
      </c>
      <c r="BH242" s="225">
        <f>IF(N242="sníž. přenesená",J242,0)</f>
        <v>0</v>
      </c>
      <c r="BI242" s="225">
        <f>IF(N242="nulová",J242,0)</f>
        <v>0</v>
      </c>
      <c r="BJ242" s="18" t="s">
        <v>90</v>
      </c>
      <c r="BK242" s="225">
        <f>ROUND(I242*H242,2)</f>
        <v>0</v>
      </c>
      <c r="BL242" s="18" t="s">
        <v>178</v>
      </c>
      <c r="BM242" s="224" t="s">
        <v>359</v>
      </c>
    </row>
    <row r="243" s="13" customFormat="1">
      <c r="A243" s="13"/>
      <c r="B243" s="226"/>
      <c r="C243" s="227"/>
      <c r="D243" s="228" t="s">
        <v>181</v>
      </c>
      <c r="E243" s="229" t="s">
        <v>1</v>
      </c>
      <c r="F243" s="230" t="s">
        <v>360</v>
      </c>
      <c r="G243" s="227"/>
      <c r="H243" s="231">
        <v>306.73899999999998</v>
      </c>
      <c r="I243" s="232"/>
      <c r="J243" s="227"/>
      <c r="K243" s="227"/>
      <c r="L243" s="233"/>
      <c r="M243" s="234"/>
      <c r="N243" s="235"/>
      <c r="O243" s="235"/>
      <c r="P243" s="235"/>
      <c r="Q243" s="235"/>
      <c r="R243" s="235"/>
      <c r="S243" s="235"/>
      <c r="T243" s="236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7" t="s">
        <v>181</v>
      </c>
      <c r="AU243" s="237" t="s">
        <v>179</v>
      </c>
      <c r="AV243" s="13" t="s">
        <v>90</v>
      </c>
      <c r="AW243" s="13" t="s">
        <v>35</v>
      </c>
      <c r="AX243" s="13" t="s">
        <v>85</v>
      </c>
      <c r="AY243" s="237" t="s">
        <v>169</v>
      </c>
    </row>
    <row r="244" s="2" customFormat="1" ht="16.5" customHeight="1">
      <c r="A244" s="39"/>
      <c r="B244" s="40"/>
      <c r="C244" s="213" t="s">
        <v>361</v>
      </c>
      <c r="D244" s="213" t="s">
        <v>173</v>
      </c>
      <c r="E244" s="214" t="s">
        <v>362</v>
      </c>
      <c r="F244" s="215" t="s">
        <v>363</v>
      </c>
      <c r="G244" s="216" t="s">
        <v>339</v>
      </c>
      <c r="H244" s="217">
        <v>705.60000000000002</v>
      </c>
      <c r="I244" s="218"/>
      <c r="J244" s="219">
        <f>ROUND(I244*H244,2)</f>
        <v>0</v>
      </c>
      <c r="K244" s="215" t="s">
        <v>177</v>
      </c>
      <c r="L244" s="45"/>
      <c r="M244" s="220" t="s">
        <v>1</v>
      </c>
      <c r="N244" s="221" t="s">
        <v>46</v>
      </c>
      <c r="O244" s="92"/>
      <c r="P244" s="222">
        <f>O244*H244</f>
        <v>0</v>
      </c>
      <c r="Q244" s="222">
        <v>0</v>
      </c>
      <c r="R244" s="222">
        <f>Q244*H244</f>
        <v>0</v>
      </c>
      <c r="S244" s="222">
        <v>0</v>
      </c>
      <c r="T244" s="223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24" t="s">
        <v>178</v>
      </c>
      <c r="AT244" s="224" t="s">
        <v>173</v>
      </c>
      <c r="AU244" s="224" t="s">
        <v>179</v>
      </c>
      <c r="AY244" s="18" t="s">
        <v>169</v>
      </c>
      <c r="BE244" s="225">
        <f>IF(N244="základní",J244,0)</f>
        <v>0</v>
      </c>
      <c r="BF244" s="225">
        <f>IF(N244="snížená",J244,0)</f>
        <v>0</v>
      </c>
      <c r="BG244" s="225">
        <f>IF(N244="zákl. přenesená",J244,0)</f>
        <v>0</v>
      </c>
      <c r="BH244" s="225">
        <f>IF(N244="sníž. přenesená",J244,0)</f>
        <v>0</v>
      </c>
      <c r="BI244" s="225">
        <f>IF(N244="nulová",J244,0)</f>
        <v>0</v>
      </c>
      <c r="BJ244" s="18" t="s">
        <v>90</v>
      </c>
      <c r="BK244" s="225">
        <f>ROUND(I244*H244,2)</f>
        <v>0</v>
      </c>
      <c r="BL244" s="18" t="s">
        <v>178</v>
      </c>
      <c r="BM244" s="224" t="s">
        <v>364</v>
      </c>
    </row>
    <row r="245" s="2" customFormat="1" ht="24.15" customHeight="1">
      <c r="A245" s="39"/>
      <c r="B245" s="40"/>
      <c r="C245" s="249" t="s">
        <v>365</v>
      </c>
      <c r="D245" s="249" t="s">
        <v>192</v>
      </c>
      <c r="E245" s="250" t="s">
        <v>366</v>
      </c>
      <c r="F245" s="251" t="s">
        <v>367</v>
      </c>
      <c r="G245" s="252" t="s">
        <v>339</v>
      </c>
      <c r="H245" s="253">
        <v>345.24000000000001</v>
      </c>
      <c r="I245" s="254"/>
      <c r="J245" s="255">
        <f>ROUND(I245*H245,2)</f>
        <v>0</v>
      </c>
      <c r="K245" s="251" t="s">
        <v>177</v>
      </c>
      <c r="L245" s="256"/>
      <c r="M245" s="257" t="s">
        <v>1</v>
      </c>
      <c r="N245" s="258" t="s">
        <v>46</v>
      </c>
      <c r="O245" s="92"/>
      <c r="P245" s="222">
        <f>O245*H245</f>
        <v>0</v>
      </c>
      <c r="Q245" s="222">
        <v>4.0000000000000003E-05</v>
      </c>
      <c r="R245" s="222">
        <f>Q245*H245</f>
        <v>0.013809600000000002</v>
      </c>
      <c r="S245" s="222">
        <v>0</v>
      </c>
      <c r="T245" s="223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24" t="s">
        <v>196</v>
      </c>
      <c r="AT245" s="224" t="s">
        <v>192</v>
      </c>
      <c r="AU245" s="224" t="s">
        <v>179</v>
      </c>
      <c r="AY245" s="18" t="s">
        <v>169</v>
      </c>
      <c r="BE245" s="225">
        <f>IF(N245="základní",J245,0)</f>
        <v>0</v>
      </c>
      <c r="BF245" s="225">
        <f>IF(N245="snížená",J245,0)</f>
        <v>0</v>
      </c>
      <c r="BG245" s="225">
        <f>IF(N245="zákl. přenesená",J245,0)</f>
        <v>0</v>
      </c>
      <c r="BH245" s="225">
        <f>IF(N245="sníž. přenesená",J245,0)</f>
        <v>0</v>
      </c>
      <c r="BI245" s="225">
        <f>IF(N245="nulová",J245,0)</f>
        <v>0</v>
      </c>
      <c r="BJ245" s="18" t="s">
        <v>90</v>
      </c>
      <c r="BK245" s="225">
        <f>ROUND(I245*H245,2)</f>
        <v>0</v>
      </c>
      <c r="BL245" s="18" t="s">
        <v>178</v>
      </c>
      <c r="BM245" s="224" t="s">
        <v>368</v>
      </c>
    </row>
    <row r="246" s="13" customFormat="1">
      <c r="A246" s="13"/>
      <c r="B246" s="226"/>
      <c r="C246" s="227"/>
      <c r="D246" s="228" t="s">
        <v>181</v>
      </c>
      <c r="E246" s="229" t="s">
        <v>1</v>
      </c>
      <c r="F246" s="230" t="s">
        <v>369</v>
      </c>
      <c r="G246" s="227"/>
      <c r="H246" s="231">
        <v>328.80000000000001</v>
      </c>
      <c r="I246" s="232"/>
      <c r="J246" s="227"/>
      <c r="K246" s="227"/>
      <c r="L246" s="233"/>
      <c r="M246" s="234"/>
      <c r="N246" s="235"/>
      <c r="O246" s="235"/>
      <c r="P246" s="235"/>
      <c r="Q246" s="235"/>
      <c r="R246" s="235"/>
      <c r="S246" s="235"/>
      <c r="T246" s="23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7" t="s">
        <v>181</v>
      </c>
      <c r="AU246" s="237" t="s">
        <v>179</v>
      </c>
      <c r="AV246" s="13" t="s">
        <v>90</v>
      </c>
      <c r="AW246" s="13" t="s">
        <v>35</v>
      </c>
      <c r="AX246" s="13" t="s">
        <v>80</v>
      </c>
      <c r="AY246" s="237" t="s">
        <v>169</v>
      </c>
    </row>
    <row r="247" s="14" customFormat="1">
      <c r="A247" s="14"/>
      <c r="B247" s="238"/>
      <c r="C247" s="239"/>
      <c r="D247" s="228" t="s">
        <v>181</v>
      </c>
      <c r="E247" s="240" t="s">
        <v>1</v>
      </c>
      <c r="F247" s="241" t="s">
        <v>183</v>
      </c>
      <c r="G247" s="239"/>
      <c r="H247" s="242">
        <v>328.80000000000001</v>
      </c>
      <c r="I247" s="243"/>
      <c r="J247" s="239"/>
      <c r="K247" s="239"/>
      <c r="L247" s="244"/>
      <c r="M247" s="245"/>
      <c r="N247" s="246"/>
      <c r="O247" s="246"/>
      <c r="P247" s="246"/>
      <c r="Q247" s="246"/>
      <c r="R247" s="246"/>
      <c r="S247" s="246"/>
      <c r="T247" s="247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8" t="s">
        <v>181</v>
      </c>
      <c r="AU247" s="248" t="s">
        <v>179</v>
      </c>
      <c r="AV247" s="14" t="s">
        <v>178</v>
      </c>
      <c r="AW247" s="14" t="s">
        <v>35</v>
      </c>
      <c r="AX247" s="14" t="s">
        <v>85</v>
      </c>
      <c r="AY247" s="248" t="s">
        <v>169</v>
      </c>
    </row>
    <row r="248" s="13" customFormat="1">
      <c r="A248" s="13"/>
      <c r="B248" s="226"/>
      <c r="C248" s="227"/>
      <c r="D248" s="228" t="s">
        <v>181</v>
      </c>
      <c r="E248" s="227"/>
      <c r="F248" s="230" t="s">
        <v>370</v>
      </c>
      <c r="G248" s="227"/>
      <c r="H248" s="231">
        <v>345.24000000000001</v>
      </c>
      <c r="I248" s="232"/>
      <c r="J248" s="227"/>
      <c r="K248" s="227"/>
      <c r="L248" s="233"/>
      <c r="M248" s="234"/>
      <c r="N248" s="235"/>
      <c r="O248" s="235"/>
      <c r="P248" s="235"/>
      <c r="Q248" s="235"/>
      <c r="R248" s="235"/>
      <c r="S248" s="235"/>
      <c r="T248" s="236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7" t="s">
        <v>181</v>
      </c>
      <c r="AU248" s="237" t="s">
        <v>179</v>
      </c>
      <c r="AV248" s="13" t="s">
        <v>90</v>
      </c>
      <c r="AW248" s="13" t="s">
        <v>4</v>
      </c>
      <c r="AX248" s="13" t="s">
        <v>85</v>
      </c>
      <c r="AY248" s="237" t="s">
        <v>169</v>
      </c>
    </row>
    <row r="249" s="2" customFormat="1" ht="24.15" customHeight="1">
      <c r="A249" s="39"/>
      <c r="B249" s="40"/>
      <c r="C249" s="249" t="s">
        <v>371</v>
      </c>
      <c r="D249" s="249" t="s">
        <v>192</v>
      </c>
      <c r="E249" s="250" t="s">
        <v>372</v>
      </c>
      <c r="F249" s="251" t="s">
        <v>373</v>
      </c>
      <c r="G249" s="252" t="s">
        <v>339</v>
      </c>
      <c r="H249" s="253">
        <v>108</v>
      </c>
      <c r="I249" s="254"/>
      <c r="J249" s="255">
        <f>ROUND(I249*H249,2)</f>
        <v>0</v>
      </c>
      <c r="K249" s="251" t="s">
        <v>177</v>
      </c>
      <c r="L249" s="256"/>
      <c r="M249" s="257" t="s">
        <v>1</v>
      </c>
      <c r="N249" s="258" t="s">
        <v>46</v>
      </c>
      <c r="O249" s="92"/>
      <c r="P249" s="222">
        <f>O249*H249</f>
        <v>0</v>
      </c>
      <c r="Q249" s="222">
        <v>0.00029999999999999997</v>
      </c>
      <c r="R249" s="222">
        <f>Q249*H249</f>
        <v>0.032399999999999998</v>
      </c>
      <c r="S249" s="222">
        <v>0</v>
      </c>
      <c r="T249" s="223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24" t="s">
        <v>196</v>
      </c>
      <c r="AT249" s="224" t="s">
        <v>192</v>
      </c>
      <c r="AU249" s="224" t="s">
        <v>179</v>
      </c>
      <c r="AY249" s="18" t="s">
        <v>169</v>
      </c>
      <c r="BE249" s="225">
        <f>IF(N249="základní",J249,0)</f>
        <v>0</v>
      </c>
      <c r="BF249" s="225">
        <f>IF(N249="snížená",J249,0)</f>
        <v>0</v>
      </c>
      <c r="BG249" s="225">
        <f>IF(N249="zákl. přenesená",J249,0)</f>
        <v>0</v>
      </c>
      <c r="BH249" s="225">
        <f>IF(N249="sníž. přenesená",J249,0)</f>
        <v>0</v>
      </c>
      <c r="BI249" s="225">
        <f>IF(N249="nulová",J249,0)</f>
        <v>0</v>
      </c>
      <c r="BJ249" s="18" t="s">
        <v>90</v>
      </c>
      <c r="BK249" s="225">
        <f>ROUND(I249*H249,2)</f>
        <v>0</v>
      </c>
      <c r="BL249" s="18" t="s">
        <v>178</v>
      </c>
      <c r="BM249" s="224" t="s">
        <v>374</v>
      </c>
    </row>
    <row r="250" s="13" customFormat="1">
      <c r="A250" s="13"/>
      <c r="B250" s="226"/>
      <c r="C250" s="227"/>
      <c r="D250" s="228" t="s">
        <v>181</v>
      </c>
      <c r="E250" s="229" t="s">
        <v>1</v>
      </c>
      <c r="F250" s="230" t="s">
        <v>375</v>
      </c>
      <c r="G250" s="227"/>
      <c r="H250" s="231">
        <v>108</v>
      </c>
      <c r="I250" s="232"/>
      <c r="J250" s="227"/>
      <c r="K250" s="227"/>
      <c r="L250" s="233"/>
      <c r="M250" s="234"/>
      <c r="N250" s="235"/>
      <c r="O250" s="235"/>
      <c r="P250" s="235"/>
      <c r="Q250" s="235"/>
      <c r="R250" s="235"/>
      <c r="S250" s="235"/>
      <c r="T250" s="236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7" t="s">
        <v>181</v>
      </c>
      <c r="AU250" s="237" t="s">
        <v>179</v>
      </c>
      <c r="AV250" s="13" t="s">
        <v>90</v>
      </c>
      <c r="AW250" s="13" t="s">
        <v>35</v>
      </c>
      <c r="AX250" s="13" t="s">
        <v>85</v>
      </c>
      <c r="AY250" s="237" t="s">
        <v>169</v>
      </c>
    </row>
    <row r="251" s="2" customFormat="1" ht="24.15" customHeight="1">
      <c r="A251" s="39"/>
      <c r="B251" s="40"/>
      <c r="C251" s="249" t="s">
        <v>376</v>
      </c>
      <c r="D251" s="249" t="s">
        <v>192</v>
      </c>
      <c r="E251" s="250" t="s">
        <v>377</v>
      </c>
      <c r="F251" s="251" t="s">
        <v>378</v>
      </c>
      <c r="G251" s="252" t="s">
        <v>339</v>
      </c>
      <c r="H251" s="253">
        <v>182.40000000000001</v>
      </c>
      <c r="I251" s="254"/>
      <c r="J251" s="255">
        <f>ROUND(I251*H251,2)</f>
        <v>0</v>
      </c>
      <c r="K251" s="251" t="s">
        <v>1</v>
      </c>
      <c r="L251" s="256"/>
      <c r="M251" s="257" t="s">
        <v>1</v>
      </c>
      <c r="N251" s="258" t="s">
        <v>46</v>
      </c>
      <c r="O251" s="92"/>
      <c r="P251" s="222">
        <f>O251*H251</f>
        <v>0</v>
      </c>
      <c r="Q251" s="222">
        <v>0.00012</v>
      </c>
      <c r="R251" s="222">
        <f>Q251*H251</f>
        <v>0.021888000000000001</v>
      </c>
      <c r="S251" s="222">
        <v>0</v>
      </c>
      <c r="T251" s="223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24" t="s">
        <v>196</v>
      </c>
      <c r="AT251" s="224" t="s">
        <v>192</v>
      </c>
      <c r="AU251" s="224" t="s">
        <v>179</v>
      </c>
      <c r="AY251" s="18" t="s">
        <v>169</v>
      </c>
      <c r="BE251" s="225">
        <f>IF(N251="základní",J251,0)</f>
        <v>0</v>
      </c>
      <c r="BF251" s="225">
        <f>IF(N251="snížená",J251,0)</f>
        <v>0</v>
      </c>
      <c r="BG251" s="225">
        <f>IF(N251="zákl. přenesená",J251,0)</f>
        <v>0</v>
      </c>
      <c r="BH251" s="225">
        <f>IF(N251="sníž. přenesená",J251,0)</f>
        <v>0</v>
      </c>
      <c r="BI251" s="225">
        <f>IF(N251="nulová",J251,0)</f>
        <v>0</v>
      </c>
      <c r="BJ251" s="18" t="s">
        <v>90</v>
      </c>
      <c r="BK251" s="225">
        <f>ROUND(I251*H251,2)</f>
        <v>0</v>
      </c>
      <c r="BL251" s="18" t="s">
        <v>178</v>
      </c>
      <c r="BM251" s="224" t="s">
        <v>379</v>
      </c>
    </row>
    <row r="252" s="13" customFormat="1">
      <c r="A252" s="13"/>
      <c r="B252" s="226"/>
      <c r="C252" s="227"/>
      <c r="D252" s="228" t="s">
        <v>181</v>
      </c>
      <c r="E252" s="229" t="s">
        <v>1</v>
      </c>
      <c r="F252" s="230" t="s">
        <v>380</v>
      </c>
      <c r="G252" s="227"/>
      <c r="H252" s="231">
        <v>182.40000000000001</v>
      </c>
      <c r="I252" s="232"/>
      <c r="J252" s="227"/>
      <c r="K252" s="227"/>
      <c r="L252" s="233"/>
      <c r="M252" s="234"/>
      <c r="N252" s="235"/>
      <c r="O252" s="235"/>
      <c r="P252" s="235"/>
      <c r="Q252" s="235"/>
      <c r="R252" s="235"/>
      <c r="S252" s="235"/>
      <c r="T252" s="236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7" t="s">
        <v>181</v>
      </c>
      <c r="AU252" s="237" t="s">
        <v>179</v>
      </c>
      <c r="AV252" s="13" t="s">
        <v>90</v>
      </c>
      <c r="AW252" s="13" t="s">
        <v>35</v>
      </c>
      <c r="AX252" s="13" t="s">
        <v>85</v>
      </c>
      <c r="AY252" s="237" t="s">
        <v>169</v>
      </c>
    </row>
    <row r="253" s="2" customFormat="1" ht="24.15" customHeight="1">
      <c r="A253" s="39"/>
      <c r="B253" s="40"/>
      <c r="C253" s="249" t="s">
        <v>381</v>
      </c>
      <c r="D253" s="249" t="s">
        <v>192</v>
      </c>
      <c r="E253" s="250" t="s">
        <v>382</v>
      </c>
      <c r="F253" s="251" t="s">
        <v>383</v>
      </c>
      <c r="G253" s="252" t="s">
        <v>339</v>
      </c>
      <c r="H253" s="253">
        <v>75.599999999999994</v>
      </c>
      <c r="I253" s="254"/>
      <c r="J253" s="255">
        <f>ROUND(I253*H253,2)</f>
        <v>0</v>
      </c>
      <c r="K253" s="251" t="s">
        <v>1</v>
      </c>
      <c r="L253" s="256"/>
      <c r="M253" s="257" t="s">
        <v>1</v>
      </c>
      <c r="N253" s="258" t="s">
        <v>46</v>
      </c>
      <c r="O253" s="92"/>
      <c r="P253" s="222">
        <f>O253*H253</f>
        <v>0</v>
      </c>
      <c r="Q253" s="222">
        <v>0.00040000000000000002</v>
      </c>
      <c r="R253" s="222">
        <f>Q253*H253</f>
        <v>0.03024</v>
      </c>
      <c r="S253" s="222">
        <v>0</v>
      </c>
      <c r="T253" s="223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24" t="s">
        <v>196</v>
      </c>
      <c r="AT253" s="224" t="s">
        <v>192</v>
      </c>
      <c r="AU253" s="224" t="s">
        <v>179</v>
      </c>
      <c r="AY253" s="18" t="s">
        <v>169</v>
      </c>
      <c r="BE253" s="225">
        <f>IF(N253="základní",J253,0)</f>
        <v>0</v>
      </c>
      <c r="BF253" s="225">
        <f>IF(N253="snížená",J253,0)</f>
        <v>0</v>
      </c>
      <c r="BG253" s="225">
        <f>IF(N253="zákl. přenesená",J253,0)</f>
        <v>0</v>
      </c>
      <c r="BH253" s="225">
        <f>IF(N253="sníž. přenesená",J253,0)</f>
        <v>0</v>
      </c>
      <c r="BI253" s="225">
        <f>IF(N253="nulová",J253,0)</f>
        <v>0</v>
      </c>
      <c r="BJ253" s="18" t="s">
        <v>90</v>
      </c>
      <c r="BK253" s="225">
        <f>ROUND(I253*H253,2)</f>
        <v>0</v>
      </c>
      <c r="BL253" s="18" t="s">
        <v>178</v>
      </c>
      <c r="BM253" s="224" t="s">
        <v>384</v>
      </c>
    </row>
    <row r="254" s="13" customFormat="1">
      <c r="A254" s="13"/>
      <c r="B254" s="226"/>
      <c r="C254" s="227"/>
      <c r="D254" s="228" t="s">
        <v>181</v>
      </c>
      <c r="E254" s="229" t="s">
        <v>1</v>
      </c>
      <c r="F254" s="230" t="s">
        <v>385</v>
      </c>
      <c r="G254" s="227"/>
      <c r="H254" s="231">
        <v>72</v>
      </c>
      <c r="I254" s="232"/>
      <c r="J254" s="227"/>
      <c r="K254" s="227"/>
      <c r="L254" s="233"/>
      <c r="M254" s="234"/>
      <c r="N254" s="235"/>
      <c r="O254" s="235"/>
      <c r="P254" s="235"/>
      <c r="Q254" s="235"/>
      <c r="R254" s="235"/>
      <c r="S254" s="235"/>
      <c r="T254" s="236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7" t="s">
        <v>181</v>
      </c>
      <c r="AU254" s="237" t="s">
        <v>179</v>
      </c>
      <c r="AV254" s="13" t="s">
        <v>90</v>
      </c>
      <c r="AW254" s="13" t="s">
        <v>35</v>
      </c>
      <c r="AX254" s="13" t="s">
        <v>80</v>
      </c>
      <c r="AY254" s="237" t="s">
        <v>169</v>
      </c>
    </row>
    <row r="255" s="14" customFormat="1">
      <c r="A255" s="14"/>
      <c r="B255" s="238"/>
      <c r="C255" s="239"/>
      <c r="D255" s="228" t="s">
        <v>181</v>
      </c>
      <c r="E255" s="240" t="s">
        <v>1</v>
      </c>
      <c r="F255" s="241" t="s">
        <v>183</v>
      </c>
      <c r="G255" s="239"/>
      <c r="H255" s="242">
        <v>72</v>
      </c>
      <c r="I255" s="243"/>
      <c r="J255" s="239"/>
      <c r="K255" s="239"/>
      <c r="L255" s="244"/>
      <c r="M255" s="245"/>
      <c r="N255" s="246"/>
      <c r="O255" s="246"/>
      <c r="P255" s="246"/>
      <c r="Q255" s="246"/>
      <c r="R255" s="246"/>
      <c r="S255" s="246"/>
      <c r="T255" s="247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8" t="s">
        <v>181</v>
      </c>
      <c r="AU255" s="248" t="s">
        <v>179</v>
      </c>
      <c r="AV255" s="14" t="s">
        <v>178</v>
      </c>
      <c r="AW255" s="14" t="s">
        <v>35</v>
      </c>
      <c r="AX255" s="14" t="s">
        <v>85</v>
      </c>
      <c r="AY255" s="248" t="s">
        <v>169</v>
      </c>
    </row>
    <row r="256" s="13" customFormat="1">
      <c r="A256" s="13"/>
      <c r="B256" s="226"/>
      <c r="C256" s="227"/>
      <c r="D256" s="228" t="s">
        <v>181</v>
      </c>
      <c r="E256" s="227"/>
      <c r="F256" s="230" t="s">
        <v>386</v>
      </c>
      <c r="G256" s="227"/>
      <c r="H256" s="231">
        <v>75.599999999999994</v>
      </c>
      <c r="I256" s="232"/>
      <c r="J256" s="227"/>
      <c r="K256" s="227"/>
      <c r="L256" s="233"/>
      <c r="M256" s="234"/>
      <c r="N256" s="235"/>
      <c r="O256" s="235"/>
      <c r="P256" s="235"/>
      <c r="Q256" s="235"/>
      <c r="R256" s="235"/>
      <c r="S256" s="235"/>
      <c r="T256" s="236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7" t="s">
        <v>181</v>
      </c>
      <c r="AU256" s="237" t="s">
        <v>179</v>
      </c>
      <c r="AV256" s="13" t="s">
        <v>90</v>
      </c>
      <c r="AW256" s="13" t="s">
        <v>4</v>
      </c>
      <c r="AX256" s="13" t="s">
        <v>85</v>
      </c>
      <c r="AY256" s="237" t="s">
        <v>169</v>
      </c>
    </row>
    <row r="257" s="2" customFormat="1" ht="24.15" customHeight="1">
      <c r="A257" s="39"/>
      <c r="B257" s="40"/>
      <c r="C257" s="249" t="s">
        <v>387</v>
      </c>
      <c r="D257" s="249" t="s">
        <v>192</v>
      </c>
      <c r="E257" s="250" t="s">
        <v>388</v>
      </c>
      <c r="F257" s="251" t="s">
        <v>389</v>
      </c>
      <c r="G257" s="252" t="s">
        <v>339</v>
      </c>
      <c r="H257" s="253">
        <v>15.119999999999999</v>
      </c>
      <c r="I257" s="254"/>
      <c r="J257" s="255">
        <f>ROUND(I257*H257,2)</f>
        <v>0</v>
      </c>
      <c r="K257" s="251" t="s">
        <v>1</v>
      </c>
      <c r="L257" s="256"/>
      <c r="M257" s="257" t="s">
        <v>1</v>
      </c>
      <c r="N257" s="258" t="s">
        <v>46</v>
      </c>
      <c r="O257" s="92"/>
      <c r="P257" s="222">
        <f>O257*H257</f>
        <v>0</v>
      </c>
      <c r="Q257" s="222">
        <v>0.00040000000000000002</v>
      </c>
      <c r="R257" s="222">
        <f>Q257*H257</f>
        <v>0.0060479999999999996</v>
      </c>
      <c r="S257" s="222">
        <v>0</v>
      </c>
      <c r="T257" s="223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24" t="s">
        <v>196</v>
      </c>
      <c r="AT257" s="224" t="s">
        <v>192</v>
      </c>
      <c r="AU257" s="224" t="s">
        <v>179</v>
      </c>
      <c r="AY257" s="18" t="s">
        <v>169</v>
      </c>
      <c r="BE257" s="225">
        <f>IF(N257="základní",J257,0)</f>
        <v>0</v>
      </c>
      <c r="BF257" s="225">
        <f>IF(N257="snížená",J257,0)</f>
        <v>0</v>
      </c>
      <c r="BG257" s="225">
        <f>IF(N257="zákl. přenesená",J257,0)</f>
        <v>0</v>
      </c>
      <c r="BH257" s="225">
        <f>IF(N257="sníž. přenesená",J257,0)</f>
        <v>0</v>
      </c>
      <c r="BI257" s="225">
        <f>IF(N257="nulová",J257,0)</f>
        <v>0</v>
      </c>
      <c r="BJ257" s="18" t="s">
        <v>90</v>
      </c>
      <c r="BK257" s="225">
        <f>ROUND(I257*H257,2)</f>
        <v>0</v>
      </c>
      <c r="BL257" s="18" t="s">
        <v>178</v>
      </c>
      <c r="BM257" s="224" t="s">
        <v>390</v>
      </c>
    </row>
    <row r="258" s="13" customFormat="1">
      <c r="A258" s="13"/>
      <c r="B258" s="226"/>
      <c r="C258" s="227"/>
      <c r="D258" s="228" t="s">
        <v>181</v>
      </c>
      <c r="E258" s="229" t="s">
        <v>1</v>
      </c>
      <c r="F258" s="230" t="s">
        <v>391</v>
      </c>
      <c r="G258" s="227"/>
      <c r="H258" s="231">
        <v>14.4</v>
      </c>
      <c r="I258" s="232"/>
      <c r="J258" s="227"/>
      <c r="K258" s="227"/>
      <c r="L258" s="233"/>
      <c r="M258" s="234"/>
      <c r="N258" s="235"/>
      <c r="O258" s="235"/>
      <c r="P258" s="235"/>
      <c r="Q258" s="235"/>
      <c r="R258" s="235"/>
      <c r="S258" s="235"/>
      <c r="T258" s="236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7" t="s">
        <v>181</v>
      </c>
      <c r="AU258" s="237" t="s">
        <v>179</v>
      </c>
      <c r="AV258" s="13" t="s">
        <v>90</v>
      </c>
      <c r="AW258" s="13" t="s">
        <v>35</v>
      </c>
      <c r="AX258" s="13" t="s">
        <v>80</v>
      </c>
      <c r="AY258" s="237" t="s">
        <v>169</v>
      </c>
    </row>
    <row r="259" s="14" customFormat="1">
      <c r="A259" s="14"/>
      <c r="B259" s="238"/>
      <c r="C259" s="239"/>
      <c r="D259" s="228" t="s">
        <v>181</v>
      </c>
      <c r="E259" s="240" t="s">
        <v>1</v>
      </c>
      <c r="F259" s="241" t="s">
        <v>183</v>
      </c>
      <c r="G259" s="239"/>
      <c r="H259" s="242">
        <v>14.4</v>
      </c>
      <c r="I259" s="243"/>
      <c r="J259" s="239"/>
      <c r="K259" s="239"/>
      <c r="L259" s="244"/>
      <c r="M259" s="245"/>
      <c r="N259" s="246"/>
      <c r="O259" s="246"/>
      <c r="P259" s="246"/>
      <c r="Q259" s="246"/>
      <c r="R259" s="246"/>
      <c r="S259" s="246"/>
      <c r="T259" s="247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8" t="s">
        <v>181</v>
      </c>
      <c r="AU259" s="248" t="s">
        <v>179</v>
      </c>
      <c r="AV259" s="14" t="s">
        <v>178</v>
      </c>
      <c r="AW259" s="14" t="s">
        <v>35</v>
      </c>
      <c r="AX259" s="14" t="s">
        <v>85</v>
      </c>
      <c r="AY259" s="248" t="s">
        <v>169</v>
      </c>
    </row>
    <row r="260" s="13" customFormat="1">
      <c r="A260" s="13"/>
      <c r="B260" s="226"/>
      <c r="C260" s="227"/>
      <c r="D260" s="228" t="s">
        <v>181</v>
      </c>
      <c r="E260" s="227"/>
      <c r="F260" s="230" t="s">
        <v>392</v>
      </c>
      <c r="G260" s="227"/>
      <c r="H260" s="231">
        <v>15.119999999999999</v>
      </c>
      <c r="I260" s="232"/>
      <c r="J260" s="227"/>
      <c r="K260" s="227"/>
      <c r="L260" s="233"/>
      <c r="M260" s="234"/>
      <c r="N260" s="235"/>
      <c r="O260" s="235"/>
      <c r="P260" s="235"/>
      <c r="Q260" s="235"/>
      <c r="R260" s="235"/>
      <c r="S260" s="235"/>
      <c r="T260" s="236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7" t="s">
        <v>181</v>
      </c>
      <c r="AU260" s="237" t="s">
        <v>179</v>
      </c>
      <c r="AV260" s="13" t="s">
        <v>90</v>
      </c>
      <c r="AW260" s="13" t="s">
        <v>4</v>
      </c>
      <c r="AX260" s="13" t="s">
        <v>85</v>
      </c>
      <c r="AY260" s="237" t="s">
        <v>169</v>
      </c>
    </row>
    <row r="261" s="2" customFormat="1" ht="24.15" customHeight="1">
      <c r="A261" s="39"/>
      <c r="B261" s="40"/>
      <c r="C261" s="213" t="s">
        <v>393</v>
      </c>
      <c r="D261" s="213" t="s">
        <v>173</v>
      </c>
      <c r="E261" s="214" t="s">
        <v>394</v>
      </c>
      <c r="F261" s="215" t="s">
        <v>395</v>
      </c>
      <c r="G261" s="216" t="s">
        <v>176</v>
      </c>
      <c r="H261" s="217">
        <v>482.20800000000003</v>
      </c>
      <c r="I261" s="218"/>
      <c r="J261" s="219">
        <f>ROUND(I261*H261,2)</f>
        <v>0</v>
      </c>
      <c r="K261" s="215" t="s">
        <v>177</v>
      </c>
      <c r="L261" s="45"/>
      <c r="M261" s="220" t="s">
        <v>1</v>
      </c>
      <c r="N261" s="221" t="s">
        <v>46</v>
      </c>
      <c r="O261" s="92"/>
      <c r="P261" s="222">
        <f>O261*H261</f>
        <v>0</v>
      </c>
      <c r="Q261" s="222">
        <v>0.0033</v>
      </c>
      <c r="R261" s="222">
        <f>Q261*H261</f>
        <v>1.5912864</v>
      </c>
      <c r="S261" s="222">
        <v>0</v>
      </c>
      <c r="T261" s="223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24" t="s">
        <v>178</v>
      </c>
      <c r="AT261" s="224" t="s">
        <v>173</v>
      </c>
      <c r="AU261" s="224" t="s">
        <v>179</v>
      </c>
      <c r="AY261" s="18" t="s">
        <v>169</v>
      </c>
      <c r="BE261" s="225">
        <f>IF(N261="základní",J261,0)</f>
        <v>0</v>
      </c>
      <c r="BF261" s="225">
        <f>IF(N261="snížená",J261,0)</f>
        <v>0</v>
      </c>
      <c r="BG261" s="225">
        <f>IF(N261="zákl. přenesená",J261,0)</f>
        <v>0</v>
      </c>
      <c r="BH261" s="225">
        <f>IF(N261="sníž. přenesená",J261,0)</f>
        <v>0</v>
      </c>
      <c r="BI261" s="225">
        <f>IF(N261="nulová",J261,0)</f>
        <v>0</v>
      </c>
      <c r="BJ261" s="18" t="s">
        <v>90</v>
      </c>
      <c r="BK261" s="225">
        <f>ROUND(I261*H261,2)</f>
        <v>0</v>
      </c>
      <c r="BL261" s="18" t="s">
        <v>178</v>
      </c>
      <c r="BM261" s="224" t="s">
        <v>396</v>
      </c>
    </row>
    <row r="262" s="15" customFormat="1">
      <c r="A262" s="15"/>
      <c r="B262" s="259"/>
      <c r="C262" s="260"/>
      <c r="D262" s="228" t="s">
        <v>181</v>
      </c>
      <c r="E262" s="261" t="s">
        <v>1</v>
      </c>
      <c r="F262" s="262" t="s">
        <v>397</v>
      </c>
      <c r="G262" s="260"/>
      <c r="H262" s="261" t="s">
        <v>1</v>
      </c>
      <c r="I262" s="263"/>
      <c r="J262" s="260"/>
      <c r="K262" s="260"/>
      <c r="L262" s="264"/>
      <c r="M262" s="265"/>
      <c r="N262" s="266"/>
      <c r="O262" s="266"/>
      <c r="P262" s="266"/>
      <c r="Q262" s="266"/>
      <c r="R262" s="266"/>
      <c r="S262" s="266"/>
      <c r="T262" s="267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68" t="s">
        <v>181</v>
      </c>
      <c r="AU262" s="268" t="s">
        <v>179</v>
      </c>
      <c r="AV262" s="15" t="s">
        <v>85</v>
      </c>
      <c r="AW262" s="15" t="s">
        <v>35</v>
      </c>
      <c r="AX262" s="15" t="s">
        <v>80</v>
      </c>
      <c r="AY262" s="268" t="s">
        <v>169</v>
      </c>
    </row>
    <row r="263" s="13" customFormat="1">
      <c r="A263" s="13"/>
      <c r="B263" s="226"/>
      <c r="C263" s="227"/>
      <c r="D263" s="228" t="s">
        <v>181</v>
      </c>
      <c r="E263" s="229" t="s">
        <v>1</v>
      </c>
      <c r="F263" s="230" t="s">
        <v>398</v>
      </c>
      <c r="G263" s="227"/>
      <c r="H263" s="231">
        <v>424.07999999999998</v>
      </c>
      <c r="I263" s="232"/>
      <c r="J263" s="227"/>
      <c r="K263" s="227"/>
      <c r="L263" s="233"/>
      <c r="M263" s="234"/>
      <c r="N263" s="235"/>
      <c r="O263" s="235"/>
      <c r="P263" s="235"/>
      <c r="Q263" s="235"/>
      <c r="R263" s="235"/>
      <c r="S263" s="235"/>
      <c r="T263" s="236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7" t="s">
        <v>181</v>
      </c>
      <c r="AU263" s="237" t="s">
        <v>179</v>
      </c>
      <c r="AV263" s="13" t="s">
        <v>90</v>
      </c>
      <c r="AW263" s="13" t="s">
        <v>35</v>
      </c>
      <c r="AX263" s="13" t="s">
        <v>80</v>
      </c>
      <c r="AY263" s="237" t="s">
        <v>169</v>
      </c>
    </row>
    <row r="264" s="13" customFormat="1">
      <c r="A264" s="13"/>
      <c r="B264" s="226"/>
      <c r="C264" s="227"/>
      <c r="D264" s="228" t="s">
        <v>181</v>
      </c>
      <c r="E264" s="229" t="s">
        <v>1</v>
      </c>
      <c r="F264" s="230" t="s">
        <v>399</v>
      </c>
      <c r="G264" s="227"/>
      <c r="H264" s="231">
        <v>141.36000000000001</v>
      </c>
      <c r="I264" s="232"/>
      <c r="J264" s="227"/>
      <c r="K264" s="227"/>
      <c r="L264" s="233"/>
      <c r="M264" s="234"/>
      <c r="N264" s="235"/>
      <c r="O264" s="235"/>
      <c r="P264" s="235"/>
      <c r="Q264" s="235"/>
      <c r="R264" s="235"/>
      <c r="S264" s="235"/>
      <c r="T264" s="236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7" t="s">
        <v>181</v>
      </c>
      <c r="AU264" s="237" t="s">
        <v>179</v>
      </c>
      <c r="AV264" s="13" t="s">
        <v>90</v>
      </c>
      <c r="AW264" s="13" t="s">
        <v>35</v>
      </c>
      <c r="AX264" s="13" t="s">
        <v>80</v>
      </c>
      <c r="AY264" s="237" t="s">
        <v>169</v>
      </c>
    </row>
    <row r="265" s="13" customFormat="1">
      <c r="A265" s="13"/>
      <c r="B265" s="226"/>
      <c r="C265" s="227"/>
      <c r="D265" s="228" t="s">
        <v>181</v>
      </c>
      <c r="E265" s="229" t="s">
        <v>1</v>
      </c>
      <c r="F265" s="230" t="s">
        <v>400</v>
      </c>
      <c r="G265" s="227"/>
      <c r="H265" s="231">
        <v>109.574</v>
      </c>
      <c r="I265" s="232"/>
      <c r="J265" s="227"/>
      <c r="K265" s="227"/>
      <c r="L265" s="233"/>
      <c r="M265" s="234"/>
      <c r="N265" s="235"/>
      <c r="O265" s="235"/>
      <c r="P265" s="235"/>
      <c r="Q265" s="235"/>
      <c r="R265" s="235"/>
      <c r="S265" s="235"/>
      <c r="T265" s="236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7" t="s">
        <v>181</v>
      </c>
      <c r="AU265" s="237" t="s">
        <v>179</v>
      </c>
      <c r="AV265" s="13" t="s">
        <v>90</v>
      </c>
      <c r="AW265" s="13" t="s">
        <v>35</v>
      </c>
      <c r="AX265" s="13" t="s">
        <v>80</v>
      </c>
      <c r="AY265" s="237" t="s">
        <v>169</v>
      </c>
    </row>
    <row r="266" s="13" customFormat="1">
      <c r="A266" s="13"/>
      <c r="B266" s="226"/>
      <c r="C266" s="227"/>
      <c r="D266" s="228" t="s">
        <v>181</v>
      </c>
      <c r="E266" s="229" t="s">
        <v>1</v>
      </c>
      <c r="F266" s="230" t="s">
        <v>401</v>
      </c>
      <c r="G266" s="227"/>
      <c r="H266" s="231">
        <v>-178.40600000000001</v>
      </c>
      <c r="I266" s="232"/>
      <c r="J266" s="227"/>
      <c r="K266" s="227"/>
      <c r="L266" s="233"/>
      <c r="M266" s="234"/>
      <c r="N266" s="235"/>
      <c r="O266" s="235"/>
      <c r="P266" s="235"/>
      <c r="Q266" s="235"/>
      <c r="R266" s="235"/>
      <c r="S266" s="235"/>
      <c r="T266" s="23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7" t="s">
        <v>181</v>
      </c>
      <c r="AU266" s="237" t="s">
        <v>179</v>
      </c>
      <c r="AV266" s="13" t="s">
        <v>90</v>
      </c>
      <c r="AW266" s="13" t="s">
        <v>35</v>
      </c>
      <c r="AX266" s="13" t="s">
        <v>80</v>
      </c>
      <c r="AY266" s="237" t="s">
        <v>169</v>
      </c>
    </row>
    <row r="267" s="13" customFormat="1">
      <c r="A267" s="13"/>
      <c r="B267" s="226"/>
      <c r="C267" s="227"/>
      <c r="D267" s="228" t="s">
        <v>181</v>
      </c>
      <c r="E267" s="229" t="s">
        <v>1</v>
      </c>
      <c r="F267" s="230" t="s">
        <v>402</v>
      </c>
      <c r="G267" s="227"/>
      <c r="H267" s="231">
        <v>-14.4</v>
      </c>
      <c r="I267" s="232"/>
      <c r="J267" s="227"/>
      <c r="K267" s="227"/>
      <c r="L267" s="233"/>
      <c r="M267" s="234"/>
      <c r="N267" s="235"/>
      <c r="O267" s="235"/>
      <c r="P267" s="235"/>
      <c r="Q267" s="235"/>
      <c r="R267" s="235"/>
      <c r="S267" s="235"/>
      <c r="T267" s="236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7" t="s">
        <v>181</v>
      </c>
      <c r="AU267" s="237" t="s">
        <v>179</v>
      </c>
      <c r="AV267" s="13" t="s">
        <v>90</v>
      </c>
      <c r="AW267" s="13" t="s">
        <v>35</v>
      </c>
      <c r="AX267" s="13" t="s">
        <v>80</v>
      </c>
      <c r="AY267" s="237" t="s">
        <v>169</v>
      </c>
    </row>
    <row r="268" s="14" customFormat="1">
      <c r="A268" s="14"/>
      <c r="B268" s="238"/>
      <c r="C268" s="239"/>
      <c r="D268" s="228" t="s">
        <v>181</v>
      </c>
      <c r="E268" s="240" t="s">
        <v>1</v>
      </c>
      <c r="F268" s="241" t="s">
        <v>183</v>
      </c>
      <c r="G268" s="239"/>
      <c r="H268" s="242">
        <v>482.20800000000003</v>
      </c>
      <c r="I268" s="243"/>
      <c r="J268" s="239"/>
      <c r="K268" s="239"/>
      <c r="L268" s="244"/>
      <c r="M268" s="245"/>
      <c r="N268" s="246"/>
      <c r="O268" s="246"/>
      <c r="P268" s="246"/>
      <c r="Q268" s="246"/>
      <c r="R268" s="246"/>
      <c r="S268" s="246"/>
      <c r="T268" s="247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8" t="s">
        <v>181</v>
      </c>
      <c r="AU268" s="248" t="s">
        <v>179</v>
      </c>
      <c r="AV268" s="14" t="s">
        <v>178</v>
      </c>
      <c r="AW268" s="14" t="s">
        <v>35</v>
      </c>
      <c r="AX268" s="14" t="s">
        <v>85</v>
      </c>
      <c r="AY268" s="248" t="s">
        <v>169</v>
      </c>
    </row>
    <row r="269" s="2" customFormat="1" ht="16.5" customHeight="1">
      <c r="A269" s="39"/>
      <c r="B269" s="40"/>
      <c r="C269" s="213" t="s">
        <v>403</v>
      </c>
      <c r="D269" s="213" t="s">
        <v>173</v>
      </c>
      <c r="E269" s="214" t="s">
        <v>404</v>
      </c>
      <c r="F269" s="215" t="s">
        <v>405</v>
      </c>
      <c r="G269" s="216" t="s">
        <v>176</v>
      </c>
      <c r="H269" s="217">
        <v>100.8</v>
      </c>
      <c r="I269" s="218"/>
      <c r="J269" s="219">
        <f>ROUND(I269*H269,2)</f>
        <v>0</v>
      </c>
      <c r="K269" s="215" t="s">
        <v>177</v>
      </c>
      <c r="L269" s="45"/>
      <c r="M269" s="220" t="s">
        <v>1</v>
      </c>
      <c r="N269" s="221" t="s">
        <v>46</v>
      </c>
      <c r="O269" s="92"/>
      <c r="P269" s="222">
        <f>O269*H269</f>
        <v>0</v>
      </c>
      <c r="Q269" s="222">
        <v>0</v>
      </c>
      <c r="R269" s="222">
        <f>Q269*H269</f>
        <v>0</v>
      </c>
      <c r="S269" s="222">
        <v>6.0000000000000002E-05</v>
      </c>
      <c r="T269" s="223">
        <f>S269*H269</f>
        <v>0.0060479999999999996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24" t="s">
        <v>178</v>
      </c>
      <c r="AT269" s="224" t="s">
        <v>173</v>
      </c>
      <c r="AU269" s="224" t="s">
        <v>179</v>
      </c>
      <c r="AY269" s="18" t="s">
        <v>169</v>
      </c>
      <c r="BE269" s="225">
        <f>IF(N269="základní",J269,0)</f>
        <v>0</v>
      </c>
      <c r="BF269" s="225">
        <f>IF(N269="snížená",J269,0)</f>
        <v>0</v>
      </c>
      <c r="BG269" s="225">
        <f>IF(N269="zákl. přenesená",J269,0)</f>
        <v>0</v>
      </c>
      <c r="BH269" s="225">
        <f>IF(N269="sníž. přenesená",J269,0)</f>
        <v>0</v>
      </c>
      <c r="BI269" s="225">
        <f>IF(N269="nulová",J269,0)</f>
        <v>0</v>
      </c>
      <c r="BJ269" s="18" t="s">
        <v>90</v>
      </c>
      <c r="BK269" s="225">
        <f>ROUND(I269*H269,2)</f>
        <v>0</v>
      </c>
      <c r="BL269" s="18" t="s">
        <v>178</v>
      </c>
      <c r="BM269" s="224" t="s">
        <v>406</v>
      </c>
    </row>
    <row r="270" s="13" customFormat="1">
      <c r="A270" s="13"/>
      <c r="B270" s="226"/>
      <c r="C270" s="227"/>
      <c r="D270" s="228" t="s">
        <v>181</v>
      </c>
      <c r="E270" s="229" t="s">
        <v>1</v>
      </c>
      <c r="F270" s="230" t="s">
        <v>407</v>
      </c>
      <c r="G270" s="227"/>
      <c r="H270" s="231">
        <v>100.8</v>
      </c>
      <c r="I270" s="232"/>
      <c r="J270" s="227"/>
      <c r="K270" s="227"/>
      <c r="L270" s="233"/>
      <c r="M270" s="234"/>
      <c r="N270" s="235"/>
      <c r="O270" s="235"/>
      <c r="P270" s="235"/>
      <c r="Q270" s="235"/>
      <c r="R270" s="235"/>
      <c r="S270" s="235"/>
      <c r="T270" s="236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7" t="s">
        <v>181</v>
      </c>
      <c r="AU270" s="237" t="s">
        <v>179</v>
      </c>
      <c r="AV270" s="13" t="s">
        <v>90</v>
      </c>
      <c r="AW270" s="13" t="s">
        <v>35</v>
      </c>
      <c r="AX270" s="13" t="s">
        <v>80</v>
      </c>
      <c r="AY270" s="237" t="s">
        <v>169</v>
      </c>
    </row>
    <row r="271" s="14" customFormat="1">
      <c r="A271" s="14"/>
      <c r="B271" s="238"/>
      <c r="C271" s="239"/>
      <c r="D271" s="228" t="s">
        <v>181</v>
      </c>
      <c r="E271" s="240" t="s">
        <v>1</v>
      </c>
      <c r="F271" s="241" t="s">
        <v>183</v>
      </c>
      <c r="G271" s="239"/>
      <c r="H271" s="242">
        <v>100.8</v>
      </c>
      <c r="I271" s="243"/>
      <c r="J271" s="239"/>
      <c r="K271" s="239"/>
      <c r="L271" s="244"/>
      <c r="M271" s="245"/>
      <c r="N271" s="246"/>
      <c r="O271" s="246"/>
      <c r="P271" s="246"/>
      <c r="Q271" s="246"/>
      <c r="R271" s="246"/>
      <c r="S271" s="246"/>
      <c r="T271" s="247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48" t="s">
        <v>181</v>
      </c>
      <c r="AU271" s="248" t="s">
        <v>179</v>
      </c>
      <c r="AV271" s="14" t="s">
        <v>178</v>
      </c>
      <c r="AW271" s="14" t="s">
        <v>35</v>
      </c>
      <c r="AX271" s="14" t="s">
        <v>85</v>
      </c>
      <c r="AY271" s="248" t="s">
        <v>169</v>
      </c>
    </row>
    <row r="272" s="2" customFormat="1" ht="24.15" customHeight="1">
      <c r="A272" s="39"/>
      <c r="B272" s="40"/>
      <c r="C272" s="213" t="s">
        <v>408</v>
      </c>
      <c r="D272" s="213" t="s">
        <v>173</v>
      </c>
      <c r="E272" s="214" t="s">
        <v>409</v>
      </c>
      <c r="F272" s="215" t="s">
        <v>410</v>
      </c>
      <c r="G272" s="216" t="s">
        <v>176</v>
      </c>
      <c r="H272" s="217">
        <v>417.94</v>
      </c>
      <c r="I272" s="218"/>
      <c r="J272" s="219">
        <f>ROUND(I272*H272,2)</f>
        <v>0</v>
      </c>
      <c r="K272" s="215" t="s">
        <v>177</v>
      </c>
      <c r="L272" s="45"/>
      <c r="M272" s="220" t="s">
        <v>1</v>
      </c>
      <c r="N272" s="221" t="s">
        <v>46</v>
      </c>
      <c r="O272" s="92"/>
      <c r="P272" s="222">
        <f>O272*H272</f>
        <v>0</v>
      </c>
      <c r="Q272" s="222">
        <v>0</v>
      </c>
      <c r="R272" s="222">
        <f>Q272*H272</f>
        <v>0</v>
      </c>
      <c r="S272" s="222">
        <v>1.0000000000000001E-05</v>
      </c>
      <c r="T272" s="223">
        <f>S272*H272</f>
        <v>0.0041794000000000006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24" t="s">
        <v>178</v>
      </c>
      <c r="AT272" s="224" t="s">
        <v>173</v>
      </c>
      <c r="AU272" s="224" t="s">
        <v>179</v>
      </c>
      <c r="AY272" s="18" t="s">
        <v>169</v>
      </c>
      <c r="BE272" s="225">
        <f>IF(N272="základní",J272,0)</f>
        <v>0</v>
      </c>
      <c r="BF272" s="225">
        <f>IF(N272="snížená",J272,0)</f>
        <v>0</v>
      </c>
      <c r="BG272" s="225">
        <f>IF(N272="zákl. přenesená",J272,0)</f>
        <v>0</v>
      </c>
      <c r="BH272" s="225">
        <f>IF(N272="sníž. přenesená",J272,0)</f>
        <v>0</v>
      </c>
      <c r="BI272" s="225">
        <f>IF(N272="nulová",J272,0)</f>
        <v>0</v>
      </c>
      <c r="BJ272" s="18" t="s">
        <v>90</v>
      </c>
      <c r="BK272" s="225">
        <f>ROUND(I272*H272,2)</f>
        <v>0</v>
      </c>
      <c r="BL272" s="18" t="s">
        <v>178</v>
      </c>
      <c r="BM272" s="224" t="s">
        <v>411</v>
      </c>
    </row>
    <row r="273" s="13" customFormat="1">
      <c r="A273" s="13"/>
      <c r="B273" s="226"/>
      <c r="C273" s="227"/>
      <c r="D273" s="228" t="s">
        <v>181</v>
      </c>
      <c r="E273" s="229" t="s">
        <v>1</v>
      </c>
      <c r="F273" s="230" t="s">
        <v>412</v>
      </c>
      <c r="G273" s="227"/>
      <c r="H273" s="231">
        <v>411.83999999999998</v>
      </c>
      <c r="I273" s="232"/>
      <c r="J273" s="227"/>
      <c r="K273" s="227"/>
      <c r="L273" s="233"/>
      <c r="M273" s="234"/>
      <c r="N273" s="235"/>
      <c r="O273" s="235"/>
      <c r="P273" s="235"/>
      <c r="Q273" s="235"/>
      <c r="R273" s="235"/>
      <c r="S273" s="235"/>
      <c r="T273" s="236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7" t="s">
        <v>181</v>
      </c>
      <c r="AU273" s="237" t="s">
        <v>179</v>
      </c>
      <c r="AV273" s="13" t="s">
        <v>90</v>
      </c>
      <c r="AW273" s="13" t="s">
        <v>35</v>
      </c>
      <c r="AX273" s="13" t="s">
        <v>80</v>
      </c>
      <c r="AY273" s="237" t="s">
        <v>169</v>
      </c>
    </row>
    <row r="274" s="13" customFormat="1">
      <c r="A274" s="13"/>
      <c r="B274" s="226"/>
      <c r="C274" s="227"/>
      <c r="D274" s="228" t="s">
        <v>181</v>
      </c>
      <c r="E274" s="229" t="s">
        <v>1</v>
      </c>
      <c r="F274" s="230" t="s">
        <v>413</v>
      </c>
      <c r="G274" s="227"/>
      <c r="H274" s="231">
        <v>6.0999999999999996</v>
      </c>
      <c r="I274" s="232"/>
      <c r="J274" s="227"/>
      <c r="K274" s="227"/>
      <c r="L274" s="233"/>
      <c r="M274" s="234"/>
      <c r="N274" s="235"/>
      <c r="O274" s="235"/>
      <c r="P274" s="235"/>
      <c r="Q274" s="235"/>
      <c r="R274" s="235"/>
      <c r="S274" s="235"/>
      <c r="T274" s="236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7" t="s">
        <v>181</v>
      </c>
      <c r="AU274" s="237" t="s">
        <v>179</v>
      </c>
      <c r="AV274" s="13" t="s">
        <v>90</v>
      </c>
      <c r="AW274" s="13" t="s">
        <v>35</v>
      </c>
      <c r="AX274" s="13" t="s">
        <v>80</v>
      </c>
      <c r="AY274" s="237" t="s">
        <v>169</v>
      </c>
    </row>
    <row r="275" s="14" customFormat="1">
      <c r="A275" s="14"/>
      <c r="B275" s="238"/>
      <c r="C275" s="239"/>
      <c r="D275" s="228" t="s">
        <v>181</v>
      </c>
      <c r="E275" s="240" t="s">
        <v>1</v>
      </c>
      <c r="F275" s="241" t="s">
        <v>183</v>
      </c>
      <c r="G275" s="239"/>
      <c r="H275" s="242">
        <v>417.94</v>
      </c>
      <c r="I275" s="243"/>
      <c r="J275" s="239"/>
      <c r="K275" s="239"/>
      <c r="L275" s="244"/>
      <c r="M275" s="245"/>
      <c r="N275" s="246"/>
      <c r="O275" s="246"/>
      <c r="P275" s="246"/>
      <c r="Q275" s="246"/>
      <c r="R275" s="246"/>
      <c r="S275" s="246"/>
      <c r="T275" s="247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8" t="s">
        <v>181</v>
      </c>
      <c r="AU275" s="248" t="s">
        <v>179</v>
      </c>
      <c r="AV275" s="14" t="s">
        <v>178</v>
      </c>
      <c r="AW275" s="14" t="s">
        <v>35</v>
      </c>
      <c r="AX275" s="14" t="s">
        <v>85</v>
      </c>
      <c r="AY275" s="248" t="s">
        <v>169</v>
      </c>
    </row>
    <row r="276" s="2" customFormat="1" ht="21.75" customHeight="1">
      <c r="A276" s="39"/>
      <c r="B276" s="40"/>
      <c r="C276" s="213" t="s">
        <v>414</v>
      </c>
      <c r="D276" s="213" t="s">
        <v>173</v>
      </c>
      <c r="E276" s="214" t="s">
        <v>415</v>
      </c>
      <c r="F276" s="215" t="s">
        <v>416</v>
      </c>
      <c r="G276" s="216" t="s">
        <v>176</v>
      </c>
      <c r="H276" s="217">
        <v>201.59999999999999</v>
      </c>
      <c r="I276" s="218"/>
      <c r="J276" s="219">
        <f>ROUND(I276*H276,2)</f>
        <v>0</v>
      </c>
      <c r="K276" s="215" t="s">
        <v>177</v>
      </c>
      <c r="L276" s="45"/>
      <c r="M276" s="220" t="s">
        <v>1</v>
      </c>
      <c r="N276" s="221" t="s">
        <v>46</v>
      </c>
      <c r="O276" s="92"/>
      <c r="P276" s="222">
        <f>O276*H276</f>
        <v>0</v>
      </c>
      <c r="Q276" s="222">
        <v>0</v>
      </c>
      <c r="R276" s="222">
        <f>Q276*H276</f>
        <v>0</v>
      </c>
      <c r="S276" s="222">
        <v>1.0000000000000001E-05</v>
      </c>
      <c r="T276" s="223">
        <f>S276*H276</f>
        <v>0.002016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24" t="s">
        <v>178</v>
      </c>
      <c r="AT276" s="224" t="s">
        <v>173</v>
      </c>
      <c r="AU276" s="224" t="s">
        <v>179</v>
      </c>
      <c r="AY276" s="18" t="s">
        <v>169</v>
      </c>
      <c r="BE276" s="225">
        <f>IF(N276="základní",J276,0)</f>
        <v>0</v>
      </c>
      <c r="BF276" s="225">
        <f>IF(N276="snížená",J276,0)</f>
        <v>0</v>
      </c>
      <c r="BG276" s="225">
        <f>IF(N276="zákl. přenesená",J276,0)</f>
        <v>0</v>
      </c>
      <c r="BH276" s="225">
        <f>IF(N276="sníž. přenesená",J276,0)</f>
        <v>0</v>
      </c>
      <c r="BI276" s="225">
        <f>IF(N276="nulová",J276,0)</f>
        <v>0</v>
      </c>
      <c r="BJ276" s="18" t="s">
        <v>90</v>
      </c>
      <c r="BK276" s="225">
        <f>ROUND(I276*H276,2)</f>
        <v>0</v>
      </c>
      <c r="BL276" s="18" t="s">
        <v>178</v>
      </c>
      <c r="BM276" s="224" t="s">
        <v>417</v>
      </c>
    </row>
    <row r="277" s="13" customFormat="1">
      <c r="A277" s="13"/>
      <c r="B277" s="226"/>
      <c r="C277" s="227"/>
      <c r="D277" s="228" t="s">
        <v>181</v>
      </c>
      <c r="E277" s="229" t="s">
        <v>1</v>
      </c>
      <c r="F277" s="230" t="s">
        <v>418</v>
      </c>
      <c r="G277" s="227"/>
      <c r="H277" s="231">
        <v>201.59999999999999</v>
      </c>
      <c r="I277" s="232"/>
      <c r="J277" s="227"/>
      <c r="K277" s="227"/>
      <c r="L277" s="233"/>
      <c r="M277" s="234"/>
      <c r="N277" s="235"/>
      <c r="O277" s="235"/>
      <c r="P277" s="235"/>
      <c r="Q277" s="235"/>
      <c r="R277" s="235"/>
      <c r="S277" s="235"/>
      <c r="T277" s="236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7" t="s">
        <v>181</v>
      </c>
      <c r="AU277" s="237" t="s">
        <v>179</v>
      </c>
      <c r="AV277" s="13" t="s">
        <v>90</v>
      </c>
      <c r="AW277" s="13" t="s">
        <v>35</v>
      </c>
      <c r="AX277" s="13" t="s">
        <v>85</v>
      </c>
      <c r="AY277" s="237" t="s">
        <v>169</v>
      </c>
    </row>
    <row r="278" s="2" customFormat="1" ht="16.5" customHeight="1">
      <c r="A278" s="39"/>
      <c r="B278" s="40"/>
      <c r="C278" s="213" t="s">
        <v>419</v>
      </c>
      <c r="D278" s="213" t="s">
        <v>173</v>
      </c>
      <c r="E278" s="214" t="s">
        <v>420</v>
      </c>
      <c r="F278" s="215" t="s">
        <v>421</v>
      </c>
      <c r="G278" s="216" t="s">
        <v>176</v>
      </c>
      <c r="H278" s="217">
        <v>564.42200000000003</v>
      </c>
      <c r="I278" s="218"/>
      <c r="J278" s="219">
        <f>ROUND(I278*H278,2)</f>
        <v>0</v>
      </c>
      <c r="K278" s="215" t="s">
        <v>177</v>
      </c>
      <c r="L278" s="45"/>
      <c r="M278" s="220" t="s">
        <v>1</v>
      </c>
      <c r="N278" s="221" t="s">
        <v>46</v>
      </c>
      <c r="O278" s="92"/>
      <c r="P278" s="222">
        <f>O278*H278</f>
        <v>0</v>
      </c>
      <c r="Q278" s="222">
        <v>0</v>
      </c>
      <c r="R278" s="222">
        <f>Q278*H278</f>
        <v>0</v>
      </c>
      <c r="S278" s="222">
        <v>0</v>
      </c>
      <c r="T278" s="223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24" t="s">
        <v>178</v>
      </c>
      <c r="AT278" s="224" t="s">
        <v>173</v>
      </c>
      <c r="AU278" s="224" t="s">
        <v>179</v>
      </c>
      <c r="AY278" s="18" t="s">
        <v>169</v>
      </c>
      <c r="BE278" s="225">
        <f>IF(N278="základní",J278,0)</f>
        <v>0</v>
      </c>
      <c r="BF278" s="225">
        <f>IF(N278="snížená",J278,0)</f>
        <v>0</v>
      </c>
      <c r="BG278" s="225">
        <f>IF(N278="zákl. přenesená",J278,0)</f>
        <v>0</v>
      </c>
      <c r="BH278" s="225">
        <f>IF(N278="sníž. přenesená",J278,0)</f>
        <v>0</v>
      </c>
      <c r="BI278" s="225">
        <f>IF(N278="nulová",J278,0)</f>
        <v>0</v>
      </c>
      <c r="BJ278" s="18" t="s">
        <v>90</v>
      </c>
      <c r="BK278" s="225">
        <f>ROUND(I278*H278,2)</f>
        <v>0</v>
      </c>
      <c r="BL278" s="18" t="s">
        <v>178</v>
      </c>
      <c r="BM278" s="224" t="s">
        <v>422</v>
      </c>
    </row>
    <row r="279" s="13" customFormat="1">
      <c r="A279" s="13"/>
      <c r="B279" s="226"/>
      <c r="C279" s="227"/>
      <c r="D279" s="228" t="s">
        <v>181</v>
      </c>
      <c r="E279" s="229" t="s">
        <v>1</v>
      </c>
      <c r="F279" s="230" t="s">
        <v>423</v>
      </c>
      <c r="G279" s="227"/>
      <c r="H279" s="231">
        <v>564.42200000000003</v>
      </c>
      <c r="I279" s="232"/>
      <c r="J279" s="227"/>
      <c r="K279" s="227"/>
      <c r="L279" s="233"/>
      <c r="M279" s="234"/>
      <c r="N279" s="235"/>
      <c r="O279" s="235"/>
      <c r="P279" s="235"/>
      <c r="Q279" s="235"/>
      <c r="R279" s="235"/>
      <c r="S279" s="235"/>
      <c r="T279" s="236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7" t="s">
        <v>181</v>
      </c>
      <c r="AU279" s="237" t="s">
        <v>179</v>
      </c>
      <c r="AV279" s="13" t="s">
        <v>90</v>
      </c>
      <c r="AW279" s="13" t="s">
        <v>35</v>
      </c>
      <c r="AX279" s="13" t="s">
        <v>80</v>
      </c>
      <c r="AY279" s="237" t="s">
        <v>169</v>
      </c>
    </row>
    <row r="280" s="16" customFormat="1">
      <c r="A280" s="16"/>
      <c r="B280" s="269"/>
      <c r="C280" s="270"/>
      <c r="D280" s="228" t="s">
        <v>181</v>
      </c>
      <c r="E280" s="271" t="s">
        <v>1</v>
      </c>
      <c r="F280" s="272" t="s">
        <v>207</v>
      </c>
      <c r="G280" s="270"/>
      <c r="H280" s="273">
        <v>564.42200000000003</v>
      </c>
      <c r="I280" s="274"/>
      <c r="J280" s="270"/>
      <c r="K280" s="270"/>
      <c r="L280" s="275"/>
      <c r="M280" s="276"/>
      <c r="N280" s="277"/>
      <c r="O280" s="277"/>
      <c r="P280" s="277"/>
      <c r="Q280" s="277"/>
      <c r="R280" s="277"/>
      <c r="S280" s="277"/>
      <c r="T280" s="278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T280" s="279" t="s">
        <v>181</v>
      </c>
      <c r="AU280" s="279" t="s">
        <v>179</v>
      </c>
      <c r="AV280" s="16" t="s">
        <v>179</v>
      </c>
      <c r="AW280" s="16" t="s">
        <v>35</v>
      </c>
      <c r="AX280" s="16" t="s">
        <v>80</v>
      </c>
      <c r="AY280" s="279" t="s">
        <v>169</v>
      </c>
    </row>
    <row r="281" s="14" customFormat="1">
      <c r="A281" s="14"/>
      <c r="B281" s="238"/>
      <c r="C281" s="239"/>
      <c r="D281" s="228" t="s">
        <v>181</v>
      </c>
      <c r="E281" s="240" t="s">
        <v>110</v>
      </c>
      <c r="F281" s="241" t="s">
        <v>183</v>
      </c>
      <c r="G281" s="239"/>
      <c r="H281" s="242">
        <v>564.42200000000003</v>
      </c>
      <c r="I281" s="243"/>
      <c r="J281" s="239"/>
      <c r="K281" s="239"/>
      <c r="L281" s="244"/>
      <c r="M281" s="245"/>
      <c r="N281" s="246"/>
      <c r="O281" s="246"/>
      <c r="P281" s="246"/>
      <c r="Q281" s="246"/>
      <c r="R281" s="246"/>
      <c r="S281" s="246"/>
      <c r="T281" s="247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8" t="s">
        <v>181</v>
      </c>
      <c r="AU281" s="248" t="s">
        <v>179</v>
      </c>
      <c r="AV281" s="14" t="s">
        <v>178</v>
      </c>
      <c r="AW281" s="14" t="s">
        <v>35</v>
      </c>
      <c r="AX281" s="14" t="s">
        <v>85</v>
      </c>
      <c r="AY281" s="248" t="s">
        <v>169</v>
      </c>
    </row>
    <row r="282" s="12" customFormat="1" ht="20.88" customHeight="1">
      <c r="A282" s="12"/>
      <c r="B282" s="197"/>
      <c r="C282" s="198"/>
      <c r="D282" s="199" t="s">
        <v>79</v>
      </c>
      <c r="E282" s="211" t="s">
        <v>277</v>
      </c>
      <c r="F282" s="211" t="s">
        <v>424</v>
      </c>
      <c r="G282" s="198"/>
      <c r="H282" s="198"/>
      <c r="I282" s="201"/>
      <c r="J282" s="212">
        <f>BK282</f>
        <v>0</v>
      </c>
      <c r="K282" s="198"/>
      <c r="L282" s="203"/>
      <c r="M282" s="204"/>
      <c r="N282" s="205"/>
      <c r="O282" s="205"/>
      <c r="P282" s="206">
        <f>SUM(P283:P296)</f>
        <v>0</v>
      </c>
      <c r="Q282" s="205"/>
      <c r="R282" s="206">
        <f>SUM(R283:R296)</f>
        <v>21.674309349999998</v>
      </c>
      <c r="S282" s="205"/>
      <c r="T282" s="207">
        <f>SUM(T283:T296)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08" t="s">
        <v>85</v>
      </c>
      <c r="AT282" s="209" t="s">
        <v>79</v>
      </c>
      <c r="AU282" s="209" t="s">
        <v>90</v>
      </c>
      <c r="AY282" s="208" t="s">
        <v>169</v>
      </c>
      <c r="BK282" s="210">
        <f>SUM(BK283:BK296)</f>
        <v>0</v>
      </c>
    </row>
    <row r="283" s="2" customFormat="1" ht="16.5" customHeight="1">
      <c r="A283" s="39"/>
      <c r="B283" s="40"/>
      <c r="C283" s="213" t="s">
        <v>425</v>
      </c>
      <c r="D283" s="213" t="s">
        <v>173</v>
      </c>
      <c r="E283" s="214" t="s">
        <v>426</v>
      </c>
      <c r="F283" s="215" t="s">
        <v>427</v>
      </c>
      <c r="G283" s="216" t="s">
        <v>176</v>
      </c>
      <c r="H283" s="217">
        <v>18.315000000000001</v>
      </c>
      <c r="I283" s="218"/>
      <c r="J283" s="219">
        <f>ROUND(I283*H283,2)</f>
        <v>0</v>
      </c>
      <c r="K283" s="215" t="s">
        <v>177</v>
      </c>
      <c r="L283" s="45"/>
      <c r="M283" s="220" t="s">
        <v>1</v>
      </c>
      <c r="N283" s="221" t="s">
        <v>46</v>
      </c>
      <c r="O283" s="92"/>
      <c r="P283" s="222">
        <f>O283*H283</f>
        <v>0</v>
      </c>
      <c r="Q283" s="222">
        <v>0.016070000000000001</v>
      </c>
      <c r="R283" s="222">
        <f>Q283*H283</f>
        <v>0.29432205000000006</v>
      </c>
      <c r="S283" s="222">
        <v>0</v>
      </c>
      <c r="T283" s="223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24" t="s">
        <v>178</v>
      </c>
      <c r="AT283" s="224" t="s">
        <v>173</v>
      </c>
      <c r="AU283" s="224" t="s">
        <v>179</v>
      </c>
      <c r="AY283" s="18" t="s">
        <v>169</v>
      </c>
      <c r="BE283" s="225">
        <f>IF(N283="základní",J283,0)</f>
        <v>0</v>
      </c>
      <c r="BF283" s="225">
        <f>IF(N283="snížená",J283,0)</f>
        <v>0</v>
      </c>
      <c r="BG283" s="225">
        <f>IF(N283="zákl. přenesená",J283,0)</f>
        <v>0</v>
      </c>
      <c r="BH283" s="225">
        <f>IF(N283="sníž. přenesená",J283,0)</f>
        <v>0</v>
      </c>
      <c r="BI283" s="225">
        <f>IF(N283="nulová",J283,0)</f>
        <v>0</v>
      </c>
      <c r="BJ283" s="18" t="s">
        <v>90</v>
      </c>
      <c r="BK283" s="225">
        <f>ROUND(I283*H283,2)</f>
        <v>0</v>
      </c>
      <c r="BL283" s="18" t="s">
        <v>178</v>
      </c>
      <c r="BM283" s="224" t="s">
        <v>428</v>
      </c>
    </row>
    <row r="284" s="13" customFormat="1">
      <c r="A284" s="13"/>
      <c r="B284" s="226"/>
      <c r="C284" s="227"/>
      <c r="D284" s="228" t="s">
        <v>181</v>
      </c>
      <c r="E284" s="229" t="s">
        <v>1</v>
      </c>
      <c r="F284" s="230" t="s">
        <v>429</v>
      </c>
      <c r="G284" s="227"/>
      <c r="H284" s="231">
        <v>18.315000000000001</v>
      </c>
      <c r="I284" s="232"/>
      <c r="J284" s="227"/>
      <c r="K284" s="227"/>
      <c r="L284" s="233"/>
      <c r="M284" s="234"/>
      <c r="N284" s="235"/>
      <c r="O284" s="235"/>
      <c r="P284" s="235"/>
      <c r="Q284" s="235"/>
      <c r="R284" s="235"/>
      <c r="S284" s="235"/>
      <c r="T284" s="236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7" t="s">
        <v>181</v>
      </c>
      <c r="AU284" s="237" t="s">
        <v>179</v>
      </c>
      <c r="AV284" s="13" t="s">
        <v>90</v>
      </c>
      <c r="AW284" s="13" t="s">
        <v>35</v>
      </c>
      <c r="AX284" s="13" t="s">
        <v>85</v>
      </c>
      <c r="AY284" s="237" t="s">
        <v>169</v>
      </c>
    </row>
    <row r="285" s="2" customFormat="1" ht="37.8" customHeight="1">
      <c r="A285" s="39"/>
      <c r="B285" s="40"/>
      <c r="C285" s="213" t="s">
        <v>430</v>
      </c>
      <c r="D285" s="213" t="s">
        <v>173</v>
      </c>
      <c r="E285" s="214" t="s">
        <v>431</v>
      </c>
      <c r="F285" s="215" t="s">
        <v>432</v>
      </c>
      <c r="G285" s="216" t="s">
        <v>176</v>
      </c>
      <c r="H285" s="217">
        <v>89.370999999999995</v>
      </c>
      <c r="I285" s="218"/>
      <c r="J285" s="219">
        <f>ROUND(I285*H285,2)</f>
        <v>0</v>
      </c>
      <c r="K285" s="215" t="s">
        <v>1</v>
      </c>
      <c r="L285" s="45"/>
      <c r="M285" s="220" t="s">
        <v>1</v>
      </c>
      <c r="N285" s="221" t="s">
        <v>46</v>
      </c>
      <c r="O285" s="92"/>
      <c r="P285" s="222">
        <f>O285*H285</f>
        <v>0</v>
      </c>
      <c r="Q285" s="222">
        <v>0.084000000000000005</v>
      </c>
      <c r="R285" s="222">
        <f>Q285*H285</f>
        <v>7.5071640000000004</v>
      </c>
      <c r="S285" s="222">
        <v>0</v>
      </c>
      <c r="T285" s="223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24" t="s">
        <v>178</v>
      </c>
      <c r="AT285" s="224" t="s">
        <v>173</v>
      </c>
      <c r="AU285" s="224" t="s">
        <v>179</v>
      </c>
      <c r="AY285" s="18" t="s">
        <v>169</v>
      </c>
      <c r="BE285" s="225">
        <f>IF(N285="základní",J285,0)</f>
        <v>0</v>
      </c>
      <c r="BF285" s="225">
        <f>IF(N285="snížená",J285,0)</f>
        <v>0</v>
      </c>
      <c r="BG285" s="225">
        <f>IF(N285="zákl. přenesená",J285,0)</f>
        <v>0</v>
      </c>
      <c r="BH285" s="225">
        <f>IF(N285="sníž. přenesená",J285,0)</f>
        <v>0</v>
      </c>
      <c r="BI285" s="225">
        <f>IF(N285="nulová",J285,0)</f>
        <v>0</v>
      </c>
      <c r="BJ285" s="18" t="s">
        <v>90</v>
      </c>
      <c r="BK285" s="225">
        <f>ROUND(I285*H285,2)</f>
        <v>0</v>
      </c>
      <c r="BL285" s="18" t="s">
        <v>178</v>
      </c>
      <c r="BM285" s="224" t="s">
        <v>433</v>
      </c>
    </row>
    <row r="286" s="13" customFormat="1">
      <c r="A286" s="13"/>
      <c r="B286" s="226"/>
      <c r="C286" s="227"/>
      <c r="D286" s="228" t="s">
        <v>181</v>
      </c>
      <c r="E286" s="229" t="s">
        <v>1</v>
      </c>
      <c r="F286" s="230" t="s">
        <v>434</v>
      </c>
      <c r="G286" s="227"/>
      <c r="H286" s="231">
        <v>89.370999999999995</v>
      </c>
      <c r="I286" s="232"/>
      <c r="J286" s="227"/>
      <c r="K286" s="227"/>
      <c r="L286" s="233"/>
      <c r="M286" s="234"/>
      <c r="N286" s="235"/>
      <c r="O286" s="235"/>
      <c r="P286" s="235"/>
      <c r="Q286" s="235"/>
      <c r="R286" s="235"/>
      <c r="S286" s="235"/>
      <c r="T286" s="236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7" t="s">
        <v>181</v>
      </c>
      <c r="AU286" s="237" t="s">
        <v>179</v>
      </c>
      <c r="AV286" s="13" t="s">
        <v>90</v>
      </c>
      <c r="AW286" s="13" t="s">
        <v>35</v>
      </c>
      <c r="AX286" s="13" t="s">
        <v>80</v>
      </c>
      <c r="AY286" s="237" t="s">
        <v>169</v>
      </c>
    </row>
    <row r="287" s="14" customFormat="1">
      <c r="A287" s="14"/>
      <c r="B287" s="238"/>
      <c r="C287" s="239"/>
      <c r="D287" s="228" t="s">
        <v>181</v>
      </c>
      <c r="E287" s="240" t="s">
        <v>1</v>
      </c>
      <c r="F287" s="241" t="s">
        <v>183</v>
      </c>
      <c r="G287" s="239"/>
      <c r="H287" s="242">
        <v>89.370999999999995</v>
      </c>
      <c r="I287" s="243"/>
      <c r="J287" s="239"/>
      <c r="K287" s="239"/>
      <c r="L287" s="244"/>
      <c r="M287" s="245"/>
      <c r="N287" s="246"/>
      <c r="O287" s="246"/>
      <c r="P287" s="246"/>
      <c r="Q287" s="246"/>
      <c r="R287" s="246"/>
      <c r="S287" s="246"/>
      <c r="T287" s="247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8" t="s">
        <v>181</v>
      </c>
      <c r="AU287" s="248" t="s">
        <v>179</v>
      </c>
      <c r="AV287" s="14" t="s">
        <v>178</v>
      </c>
      <c r="AW287" s="14" t="s">
        <v>35</v>
      </c>
      <c r="AX287" s="14" t="s">
        <v>85</v>
      </c>
      <c r="AY287" s="248" t="s">
        <v>169</v>
      </c>
    </row>
    <row r="288" s="2" customFormat="1" ht="16.5" customHeight="1">
      <c r="A288" s="39"/>
      <c r="B288" s="40"/>
      <c r="C288" s="213" t="s">
        <v>435</v>
      </c>
      <c r="D288" s="213" t="s">
        <v>173</v>
      </c>
      <c r="E288" s="214" t="s">
        <v>436</v>
      </c>
      <c r="F288" s="215" t="s">
        <v>437</v>
      </c>
      <c r="G288" s="216" t="s">
        <v>176</v>
      </c>
      <c r="H288" s="217">
        <v>89.370999999999995</v>
      </c>
      <c r="I288" s="218"/>
      <c r="J288" s="219">
        <f>ROUND(I288*H288,2)</f>
        <v>0</v>
      </c>
      <c r="K288" s="215" t="s">
        <v>1</v>
      </c>
      <c r="L288" s="45"/>
      <c r="M288" s="220" t="s">
        <v>1</v>
      </c>
      <c r="N288" s="221" t="s">
        <v>46</v>
      </c>
      <c r="O288" s="92"/>
      <c r="P288" s="222">
        <f>O288*H288</f>
        <v>0</v>
      </c>
      <c r="Q288" s="222">
        <v>0.00029999999999999997</v>
      </c>
      <c r="R288" s="222">
        <f>Q288*H288</f>
        <v>0.026811299999999996</v>
      </c>
      <c r="S288" s="222">
        <v>0</v>
      </c>
      <c r="T288" s="223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24" t="s">
        <v>178</v>
      </c>
      <c r="AT288" s="224" t="s">
        <v>173</v>
      </c>
      <c r="AU288" s="224" t="s">
        <v>179</v>
      </c>
      <c r="AY288" s="18" t="s">
        <v>169</v>
      </c>
      <c r="BE288" s="225">
        <f>IF(N288="základní",J288,0)</f>
        <v>0</v>
      </c>
      <c r="BF288" s="225">
        <f>IF(N288="snížená",J288,0)</f>
        <v>0</v>
      </c>
      <c r="BG288" s="225">
        <f>IF(N288="zákl. přenesená",J288,0)</f>
        <v>0</v>
      </c>
      <c r="BH288" s="225">
        <f>IF(N288="sníž. přenesená",J288,0)</f>
        <v>0</v>
      </c>
      <c r="BI288" s="225">
        <f>IF(N288="nulová",J288,0)</f>
        <v>0</v>
      </c>
      <c r="BJ288" s="18" t="s">
        <v>90</v>
      </c>
      <c r="BK288" s="225">
        <f>ROUND(I288*H288,2)</f>
        <v>0</v>
      </c>
      <c r="BL288" s="18" t="s">
        <v>178</v>
      </c>
      <c r="BM288" s="224" t="s">
        <v>438</v>
      </c>
    </row>
    <row r="289" s="2" customFormat="1" ht="16.5" customHeight="1">
      <c r="A289" s="39"/>
      <c r="B289" s="40"/>
      <c r="C289" s="213" t="s">
        <v>439</v>
      </c>
      <c r="D289" s="213" t="s">
        <v>173</v>
      </c>
      <c r="E289" s="214" t="s">
        <v>440</v>
      </c>
      <c r="F289" s="215" t="s">
        <v>441</v>
      </c>
      <c r="G289" s="216" t="s">
        <v>188</v>
      </c>
      <c r="H289" s="217">
        <v>4.7000000000000002</v>
      </c>
      <c r="I289" s="218"/>
      <c r="J289" s="219">
        <f>ROUND(I289*H289,2)</f>
        <v>0</v>
      </c>
      <c r="K289" s="215" t="s">
        <v>177</v>
      </c>
      <c r="L289" s="45"/>
      <c r="M289" s="220" t="s">
        <v>1</v>
      </c>
      <c r="N289" s="221" t="s">
        <v>46</v>
      </c>
      <c r="O289" s="92"/>
      <c r="P289" s="222">
        <f>O289*H289</f>
        <v>0</v>
      </c>
      <c r="Q289" s="222">
        <v>1.837</v>
      </c>
      <c r="R289" s="222">
        <f>Q289*H289</f>
        <v>8.6339000000000006</v>
      </c>
      <c r="S289" s="222">
        <v>0</v>
      </c>
      <c r="T289" s="223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24" t="s">
        <v>178</v>
      </c>
      <c r="AT289" s="224" t="s">
        <v>173</v>
      </c>
      <c r="AU289" s="224" t="s">
        <v>179</v>
      </c>
      <c r="AY289" s="18" t="s">
        <v>169</v>
      </c>
      <c r="BE289" s="225">
        <f>IF(N289="základní",J289,0)</f>
        <v>0</v>
      </c>
      <c r="BF289" s="225">
        <f>IF(N289="snížená",J289,0)</f>
        <v>0</v>
      </c>
      <c r="BG289" s="225">
        <f>IF(N289="zákl. přenesená",J289,0)</f>
        <v>0</v>
      </c>
      <c r="BH289" s="225">
        <f>IF(N289="sníž. přenesená",J289,0)</f>
        <v>0</v>
      </c>
      <c r="BI289" s="225">
        <f>IF(N289="nulová",J289,0)</f>
        <v>0</v>
      </c>
      <c r="BJ289" s="18" t="s">
        <v>90</v>
      </c>
      <c r="BK289" s="225">
        <f>ROUND(I289*H289,2)</f>
        <v>0</v>
      </c>
      <c r="BL289" s="18" t="s">
        <v>178</v>
      </c>
      <c r="BM289" s="224" t="s">
        <v>442</v>
      </c>
    </row>
    <row r="290" s="13" customFormat="1">
      <c r="A290" s="13"/>
      <c r="B290" s="226"/>
      <c r="C290" s="227"/>
      <c r="D290" s="228" t="s">
        <v>181</v>
      </c>
      <c r="E290" s="229" t="s">
        <v>1</v>
      </c>
      <c r="F290" s="230" t="s">
        <v>443</v>
      </c>
      <c r="G290" s="227"/>
      <c r="H290" s="231">
        <v>4.7000000000000002</v>
      </c>
      <c r="I290" s="232"/>
      <c r="J290" s="227"/>
      <c r="K290" s="227"/>
      <c r="L290" s="233"/>
      <c r="M290" s="234"/>
      <c r="N290" s="235"/>
      <c r="O290" s="235"/>
      <c r="P290" s="235"/>
      <c r="Q290" s="235"/>
      <c r="R290" s="235"/>
      <c r="S290" s="235"/>
      <c r="T290" s="236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7" t="s">
        <v>181</v>
      </c>
      <c r="AU290" s="237" t="s">
        <v>179</v>
      </c>
      <c r="AV290" s="13" t="s">
        <v>90</v>
      </c>
      <c r="AW290" s="13" t="s">
        <v>35</v>
      </c>
      <c r="AX290" s="13" t="s">
        <v>85</v>
      </c>
      <c r="AY290" s="237" t="s">
        <v>169</v>
      </c>
    </row>
    <row r="291" s="2" customFormat="1" ht="24.15" customHeight="1">
      <c r="A291" s="39"/>
      <c r="B291" s="40"/>
      <c r="C291" s="213" t="s">
        <v>444</v>
      </c>
      <c r="D291" s="213" t="s">
        <v>173</v>
      </c>
      <c r="E291" s="214" t="s">
        <v>445</v>
      </c>
      <c r="F291" s="215" t="s">
        <v>446</v>
      </c>
      <c r="G291" s="216" t="s">
        <v>176</v>
      </c>
      <c r="H291" s="217">
        <v>4.7000000000000002</v>
      </c>
      <c r="I291" s="218"/>
      <c r="J291" s="219">
        <f>ROUND(I291*H291,2)</f>
        <v>0</v>
      </c>
      <c r="K291" s="215" t="s">
        <v>177</v>
      </c>
      <c r="L291" s="45"/>
      <c r="M291" s="220" t="s">
        <v>1</v>
      </c>
      <c r="N291" s="221" t="s">
        <v>46</v>
      </c>
      <c r="O291" s="92"/>
      <c r="P291" s="222">
        <f>O291*H291</f>
        <v>0</v>
      </c>
      <c r="Q291" s="222">
        <v>0.22136</v>
      </c>
      <c r="R291" s="222">
        <f>Q291*H291</f>
        <v>1.040392</v>
      </c>
      <c r="S291" s="222">
        <v>0</v>
      </c>
      <c r="T291" s="223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24" t="s">
        <v>178</v>
      </c>
      <c r="AT291" s="224" t="s">
        <v>173</v>
      </c>
      <c r="AU291" s="224" t="s">
        <v>179</v>
      </c>
      <c r="AY291" s="18" t="s">
        <v>169</v>
      </c>
      <c r="BE291" s="225">
        <f>IF(N291="základní",J291,0)</f>
        <v>0</v>
      </c>
      <c r="BF291" s="225">
        <f>IF(N291="snížená",J291,0)</f>
        <v>0</v>
      </c>
      <c r="BG291" s="225">
        <f>IF(N291="zákl. přenesená",J291,0)</f>
        <v>0</v>
      </c>
      <c r="BH291" s="225">
        <f>IF(N291="sníž. přenesená",J291,0)</f>
        <v>0</v>
      </c>
      <c r="BI291" s="225">
        <f>IF(N291="nulová",J291,0)</f>
        <v>0</v>
      </c>
      <c r="BJ291" s="18" t="s">
        <v>90</v>
      </c>
      <c r="BK291" s="225">
        <f>ROUND(I291*H291,2)</f>
        <v>0</v>
      </c>
      <c r="BL291" s="18" t="s">
        <v>178</v>
      </c>
      <c r="BM291" s="224" t="s">
        <v>447</v>
      </c>
    </row>
    <row r="292" s="13" customFormat="1">
      <c r="A292" s="13"/>
      <c r="B292" s="226"/>
      <c r="C292" s="227"/>
      <c r="D292" s="228" t="s">
        <v>181</v>
      </c>
      <c r="E292" s="229" t="s">
        <v>1</v>
      </c>
      <c r="F292" s="230" t="s">
        <v>448</v>
      </c>
      <c r="G292" s="227"/>
      <c r="H292" s="231">
        <v>4.7000000000000002</v>
      </c>
      <c r="I292" s="232"/>
      <c r="J292" s="227"/>
      <c r="K292" s="227"/>
      <c r="L292" s="233"/>
      <c r="M292" s="234"/>
      <c r="N292" s="235"/>
      <c r="O292" s="235"/>
      <c r="P292" s="235"/>
      <c r="Q292" s="235"/>
      <c r="R292" s="235"/>
      <c r="S292" s="235"/>
      <c r="T292" s="236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7" t="s">
        <v>181</v>
      </c>
      <c r="AU292" s="237" t="s">
        <v>179</v>
      </c>
      <c r="AV292" s="13" t="s">
        <v>90</v>
      </c>
      <c r="AW292" s="13" t="s">
        <v>35</v>
      </c>
      <c r="AX292" s="13" t="s">
        <v>85</v>
      </c>
      <c r="AY292" s="237" t="s">
        <v>169</v>
      </c>
    </row>
    <row r="293" s="2" customFormat="1" ht="24.15" customHeight="1">
      <c r="A293" s="39"/>
      <c r="B293" s="40"/>
      <c r="C293" s="213" t="s">
        <v>7</v>
      </c>
      <c r="D293" s="213" t="s">
        <v>173</v>
      </c>
      <c r="E293" s="214" t="s">
        <v>449</v>
      </c>
      <c r="F293" s="215" t="s">
        <v>450</v>
      </c>
      <c r="G293" s="216" t="s">
        <v>176</v>
      </c>
      <c r="H293" s="217">
        <v>18.800000000000001</v>
      </c>
      <c r="I293" s="218"/>
      <c r="J293" s="219">
        <f>ROUND(I293*H293,2)</f>
        <v>0</v>
      </c>
      <c r="K293" s="215" t="s">
        <v>1</v>
      </c>
      <c r="L293" s="45"/>
      <c r="M293" s="220" t="s">
        <v>1</v>
      </c>
      <c r="N293" s="221" t="s">
        <v>46</v>
      </c>
      <c r="O293" s="92"/>
      <c r="P293" s="222">
        <f>O293*H293</f>
        <v>0</v>
      </c>
      <c r="Q293" s="222">
        <v>0.22136</v>
      </c>
      <c r="R293" s="222">
        <f>Q293*H293</f>
        <v>4.1615679999999999</v>
      </c>
      <c r="S293" s="222">
        <v>0</v>
      </c>
      <c r="T293" s="223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24" t="s">
        <v>178</v>
      </c>
      <c r="AT293" s="224" t="s">
        <v>173</v>
      </c>
      <c r="AU293" s="224" t="s">
        <v>179</v>
      </c>
      <c r="AY293" s="18" t="s">
        <v>169</v>
      </c>
      <c r="BE293" s="225">
        <f>IF(N293="základní",J293,0)</f>
        <v>0</v>
      </c>
      <c r="BF293" s="225">
        <f>IF(N293="snížená",J293,0)</f>
        <v>0</v>
      </c>
      <c r="BG293" s="225">
        <f>IF(N293="zákl. přenesená",J293,0)</f>
        <v>0</v>
      </c>
      <c r="BH293" s="225">
        <f>IF(N293="sníž. přenesená",J293,0)</f>
        <v>0</v>
      </c>
      <c r="BI293" s="225">
        <f>IF(N293="nulová",J293,0)</f>
        <v>0</v>
      </c>
      <c r="BJ293" s="18" t="s">
        <v>90</v>
      </c>
      <c r="BK293" s="225">
        <f>ROUND(I293*H293,2)</f>
        <v>0</v>
      </c>
      <c r="BL293" s="18" t="s">
        <v>178</v>
      </c>
      <c r="BM293" s="224" t="s">
        <v>451</v>
      </c>
    </row>
    <row r="294" s="13" customFormat="1">
      <c r="A294" s="13"/>
      <c r="B294" s="226"/>
      <c r="C294" s="227"/>
      <c r="D294" s="228" t="s">
        <v>181</v>
      </c>
      <c r="E294" s="229" t="s">
        <v>1</v>
      </c>
      <c r="F294" s="230" t="s">
        <v>452</v>
      </c>
      <c r="G294" s="227"/>
      <c r="H294" s="231">
        <v>18.800000000000001</v>
      </c>
      <c r="I294" s="232"/>
      <c r="J294" s="227"/>
      <c r="K294" s="227"/>
      <c r="L294" s="233"/>
      <c r="M294" s="234"/>
      <c r="N294" s="235"/>
      <c r="O294" s="235"/>
      <c r="P294" s="235"/>
      <c r="Q294" s="235"/>
      <c r="R294" s="235"/>
      <c r="S294" s="235"/>
      <c r="T294" s="236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7" t="s">
        <v>181</v>
      </c>
      <c r="AU294" s="237" t="s">
        <v>179</v>
      </c>
      <c r="AV294" s="13" t="s">
        <v>90</v>
      </c>
      <c r="AW294" s="13" t="s">
        <v>35</v>
      </c>
      <c r="AX294" s="13" t="s">
        <v>85</v>
      </c>
      <c r="AY294" s="237" t="s">
        <v>169</v>
      </c>
    </row>
    <row r="295" s="2" customFormat="1" ht="24.15" customHeight="1">
      <c r="A295" s="39"/>
      <c r="B295" s="40"/>
      <c r="C295" s="213" t="s">
        <v>453</v>
      </c>
      <c r="D295" s="213" t="s">
        <v>173</v>
      </c>
      <c r="E295" s="214" t="s">
        <v>454</v>
      </c>
      <c r="F295" s="215" t="s">
        <v>455</v>
      </c>
      <c r="G295" s="216" t="s">
        <v>176</v>
      </c>
      <c r="H295" s="217">
        <v>28.199999999999999</v>
      </c>
      <c r="I295" s="218"/>
      <c r="J295" s="219">
        <f>ROUND(I295*H295,2)</f>
        <v>0</v>
      </c>
      <c r="K295" s="215" t="s">
        <v>177</v>
      </c>
      <c r="L295" s="45"/>
      <c r="M295" s="220" t="s">
        <v>1</v>
      </c>
      <c r="N295" s="221" t="s">
        <v>46</v>
      </c>
      <c r="O295" s="92"/>
      <c r="P295" s="222">
        <f>O295*H295</f>
        <v>0</v>
      </c>
      <c r="Q295" s="222">
        <v>0.00036000000000000002</v>
      </c>
      <c r="R295" s="222">
        <f>Q295*H295</f>
        <v>0.010152</v>
      </c>
      <c r="S295" s="222">
        <v>0</v>
      </c>
      <c r="T295" s="223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24" t="s">
        <v>178</v>
      </c>
      <c r="AT295" s="224" t="s">
        <v>173</v>
      </c>
      <c r="AU295" s="224" t="s">
        <v>179</v>
      </c>
      <c r="AY295" s="18" t="s">
        <v>169</v>
      </c>
      <c r="BE295" s="225">
        <f>IF(N295="základní",J295,0)</f>
        <v>0</v>
      </c>
      <c r="BF295" s="225">
        <f>IF(N295="snížená",J295,0)</f>
        <v>0</v>
      </c>
      <c r="BG295" s="225">
        <f>IF(N295="zákl. přenesená",J295,0)</f>
        <v>0</v>
      </c>
      <c r="BH295" s="225">
        <f>IF(N295="sníž. přenesená",J295,0)</f>
        <v>0</v>
      </c>
      <c r="BI295" s="225">
        <f>IF(N295="nulová",J295,0)</f>
        <v>0</v>
      </c>
      <c r="BJ295" s="18" t="s">
        <v>90</v>
      </c>
      <c r="BK295" s="225">
        <f>ROUND(I295*H295,2)</f>
        <v>0</v>
      </c>
      <c r="BL295" s="18" t="s">
        <v>178</v>
      </c>
      <c r="BM295" s="224" t="s">
        <v>456</v>
      </c>
    </row>
    <row r="296" s="13" customFormat="1">
      <c r="A296" s="13"/>
      <c r="B296" s="226"/>
      <c r="C296" s="227"/>
      <c r="D296" s="228" t="s">
        <v>181</v>
      </c>
      <c r="E296" s="229" t="s">
        <v>1</v>
      </c>
      <c r="F296" s="230" t="s">
        <v>457</v>
      </c>
      <c r="G296" s="227"/>
      <c r="H296" s="231">
        <v>28.199999999999999</v>
      </c>
      <c r="I296" s="232"/>
      <c r="J296" s="227"/>
      <c r="K296" s="227"/>
      <c r="L296" s="233"/>
      <c r="M296" s="234"/>
      <c r="N296" s="235"/>
      <c r="O296" s="235"/>
      <c r="P296" s="235"/>
      <c r="Q296" s="235"/>
      <c r="R296" s="235"/>
      <c r="S296" s="235"/>
      <c r="T296" s="236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7" t="s">
        <v>181</v>
      </c>
      <c r="AU296" s="237" t="s">
        <v>179</v>
      </c>
      <c r="AV296" s="13" t="s">
        <v>90</v>
      </c>
      <c r="AW296" s="13" t="s">
        <v>35</v>
      </c>
      <c r="AX296" s="13" t="s">
        <v>85</v>
      </c>
      <c r="AY296" s="237" t="s">
        <v>169</v>
      </c>
    </row>
    <row r="297" s="12" customFormat="1" ht="22.8" customHeight="1">
      <c r="A297" s="12"/>
      <c r="B297" s="197"/>
      <c r="C297" s="198"/>
      <c r="D297" s="199" t="s">
        <v>79</v>
      </c>
      <c r="E297" s="211" t="s">
        <v>458</v>
      </c>
      <c r="F297" s="211" t="s">
        <v>459</v>
      </c>
      <c r="G297" s="198"/>
      <c r="H297" s="198"/>
      <c r="I297" s="201"/>
      <c r="J297" s="212">
        <f>BK297</f>
        <v>0</v>
      </c>
      <c r="K297" s="198"/>
      <c r="L297" s="203"/>
      <c r="M297" s="204"/>
      <c r="N297" s="205"/>
      <c r="O297" s="205"/>
      <c r="P297" s="206">
        <f>P298+P313+P317+P337+P350</f>
        <v>0</v>
      </c>
      <c r="Q297" s="205"/>
      <c r="R297" s="206">
        <f>R298+R313+R317+R337+R350</f>
        <v>6.5449482400000001</v>
      </c>
      <c r="S297" s="205"/>
      <c r="T297" s="207">
        <f>T298+T313+T317+T337+T350</f>
        <v>24.003297000000003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08" t="s">
        <v>85</v>
      </c>
      <c r="AT297" s="209" t="s">
        <v>79</v>
      </c>
      <c r="AU297" s="209" t="s">
        <v>85</v>
      </c>
      <c r="AY297" s="208" t="s">
        <v>169</v>
      </c>
      <c r="BK297" s="210">
        <f>BK298+BK313+BK317+BK337+BK350</f>
        <v>0</v>
      </c>
    </row>
    <row r="298" s="12" customFormat="1" ht="20.88" customHeight="1">
      <c r="A298" s="12"/>
      <c r="B298" s="197"/>
      <c r="C298" s="198"/>
      <c r="D298" s="199" t="s">
        <v>79</v>
      </c>
      <c r="E298" s="211" t="s">
        <v>460</v>
      </c>
      <c r="F298" s="211" t="s">
        <v>461</v>
      </c>
      <c r="G298" s="198"/>
      <c r="H298" s="198"/>
      <c r="I298" s="201"/>
      <c r="J298" s="212">
        <f>BK298</f>
        <v>0</v>
      </c>
      <c r="K298" s="198"/>
      <c r="L298" s="203"/>
      <c r="M298" s="204"/>
      <c r="N298" s="205"/>
      <c r="O298" s="205"/>
      <c r="P298" s="206">
        <f>SUM(P299:P312)</f>
        <v>0</v>
      </c>
      <c r="Q298" s="205"/>
      <c r="R298" s="206">
        <f>SUM(R299:R312)</f>
        <v>0.009672</v>
      </c>
      <c r="S298" s="205"/>
      <c r="T298" s="207">
        <f>SUM(T299:T312)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08" t="s">
        <v>85</v>
      </c>
      <c r="AT298" s="209" t="s">
        <v>79</v>
      </c>
      <c r="AU298" s="209" t="s">
        <v>90</v>
      </c>
      <c r="AY298" s="208" t="s">
        <v>169</v>
      </c>
      <c r="BK298" s="210">
        <f>SUM(BK299:BK312)</f>
        <v>0</v>
      </c>
    </row>
    <row r="299" s="2" customFormat="1" ht="37.8" customHeight="1">
      <c r="A299" s="39"/>
      <c r="B299" s="40"/>
      <c r="C299" s="213" t="s">
        <v>462</v>
      </c>
      <c r="D299" s="213" t="s">
        <v>173</v>
      </c>
      <c r="E299" s="214" t="s">
        <v>463</v>
      </c>
      <c r="F299" s="215" t="s">
        <v>464</v>
      </c>
      <c r="G299" s="216" t="s">
        <v>176</v>
      </c>
      <c r="H299" s="217">
        <v>1409.76</v>
      </c>
      <c r="I299" s="218"/>
      <c r="J299" s="219">
        <f>ROUND(I299*H299,2)</f>
        <v>0</v>
      </c>
      <c r="K299" s="215" t="s">
        <v>177</v>
      </c>
      <c r="L299" s="45"/>
      <c r="M299" s="220" t="s">
        <v>1</v>
      </c>
      <c r="N299" s="221" t="s">
        <v>46</v>
      </c>
      <c r="O299" s="92"/>
      <c r="P299" s="222">
        <f>O299*H299</f>
        <v>0</v>
      </c>
      <c r="Q299" s="222">
        <v>0</v>
      </c>
      <c r="R299" s="222">
        <f>Q299*H299</f>
        <v>0</v>
      </c>
      <c r="S299" s="222">
        <v>0</v>
      </c>
      <c r="T299" s="223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24" t="s">
        <v>178</v>
      </c>
      <c r="AT299" s="224" t="s">
        <v>173</v>
      </c>
      <c r="AU299" s="224" t="s">
        <v>179</v>
      </c>
      <c r="AY299" s="18" t="s">
        <v>169</v>
      </c>
      <c r="BE299" s="225">
        <f>IF(N299="základní",J299,0)</f>
        <v>0</v>
      </c>
      <c r="BF299" s="225">
        <f>IF(N299="snížená",J299,0)</f>
        <v>0</v>
      </c>
      <c r="BG299" s="225">
        <f>IF(N299="zákl. přenesená",J299,0)</f>
        <v>0</v>
      </c>
      <c r="BH299" s="225">
        <f>IF(N299="sníž. přenesená",J299,0)</f>
        <v>0</v>
      </c>
      <c r="BI299" s="225">
        <f>IF(N299="nulová",J299,0)</f>
        <v>0</v>
      </c>
      <c r="BJ299" s="18" t="s">
        <v>90</v>
      </c>
      <c r="BK299" s="225">
        <f>ROUND(I299*H299,2)</f>
        <v>0</v>
      </c>
      <c r="BL299" s="18" t="s">
        <v>178</v>
      </c>
      <c r="BM299" s="224" t="s">
        <v>465</v>
      </c>
    </row>
    <row r="300" s="13" customFormat="1">
      <c r="A300" s="13"/>
      <c r="B300" s="226"/>
      <c r="C300" s="227"/>
      <c r="D300" s="228" t="s">
        <v>181</v>
      </c>
      <c r="E300" s="229" t="s">
        <v>1</v>
      </c>
      <c r="F300" s="230" t="s">
        <v>466</v>
      </c>
      <c r="G300" s="227"/>
      <c r="H300" s="231">
        <v>1409.76</v>
      </c>
      <c r="I300" s="232"/>
      <c r="J300" s="227"/>
      <c r="K300" s="227"/>
      <c r="L300" s="233"/>
      <c r="M300" s="234"/>
      <c r="N300" s="235"/>
      <c r="O300" s="235"/>
      <c r="P300" s="235"/>
      <c r="Q300" s="235"/>
      <c r="R300" s="235"/>
      <c r="S300" s="235"/>
      <c r="T300" s="236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7" t="s">
        <v>181</v>
      </c>
      <c r="AU300" s="237" t="s">
        <v>179</v>
      </c>
      <c r="AV300" s="13" t="s">
        <v>90</v>
      </c>
      <c r="AW300" s="13" t="s">
        <v>35</v>
      </c>
      <c r="AX300" s="13" t="s">
        <v>80</v>
      </c>
      <c r="AY300" s="237" t="s">
        <v>169</v>
      </c>
    </row>
    <row r="301" s="14" customFormat="1">
      <c r="A301" s="14"/>
      <c r="B301" s="238"/>
      <c r="C301" s="239"/>
      <c r="D301" s="228" t="s">
        <v>181</v>
      </c>
      <c r="E301" s="240" t="s">
        <v>113</v>
      </c>
      <c r="F301" s="241" t="s">
        <v>183</v>
      </c>
      <c r="G301" s="239"/>
      <c r="H301" s="242">
        <v>1409.76</v>
      </c>
      <c r="I301" s="243"/>
      <c r="J301" s="239"/>
      <c r="K301" s="239"/>
      <c r="L301" s="244"/>
      <c r="M301" s="245"/>
      <c r="N301" s="246"/>
      <c r="O301" s="246"/>
      <c r="P301" s="246"/>
      <c r="Q301" s="246"/>
      <c r="R301" s="246"/>
      <c r="S301" s="246"/>
      <c r="T301" s="247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48" t="s">
        <v>181</v>
      </c>
      <c r="AU301" s="248" t="s">
        <v>179</v>
      </c>
      <c r="AV301" s="14" t="s">
        <v>178</v>
      </c>
      <c r="AW301" s="14" t="s">
        <v>35</v>
      </c>
      <c r="AX301" s="14" t="s">
        <v>85</v>
      </c>
      <c r="AY301" s="248" t="s">
        <v>169</v>
      </c>
    </row>
    <row r="302" s="2" customFormat="1" ht="37.8" customHeight="1">
      <c r="A302" s="39"/>
      <c r="B302" s="40"/>
      <c r="C302" s="213" t="s">
        <v>467</v>
      </c>
      <c r="D302" s="213" t="s">
        <v>173</v>
      </c>
      <c r="E302" s="214" t="s">
        <v>468</v>
      </c>
      <c r="F302" s="215" t="s">
        <v>469</v>
      </c>
      <c r="G302" s="216" t="s">
        <v>176</v>
      </c>
      <c r="H302" s="217">
        <v>84585.600000000006</v>
      </c>
      <c r="I302" s="218"/>
      <c r="J302" s="219">
        <f>ROUND(I302*H302,2)</f>
        <v>0</v>
      </c>
      <c r="K302" s="215" t="s">
        <v>177</v>
      </c>
      <c r="L302" s="45"/>
      <c r="M302" s="220" t="s">
        <v>1</v>
      </c>
      <c r="N302" s="221" t="s">
        <v>46</v>
      </c>
      <c r="O302" s="92"/>
      <c r="P302" s="222">
        <f>O302*H302</f>
        <v>0</v>
      </c>
      <c r="Q302" s="222">
        <v>0</v>
      </c>
      <c r="R302" s="222">
        <f>Q302*H302</f>
        <v>0</v>
      </c>
      <c r="S302" s="222">
        <v>0</v>
      </c>
      <c r="T302" s="223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24" t="s">
        <v>178</v>
      </c>
      <c r="AT302" s="224" t="s">
        <v>173</v>
      </c>
      <c r="AU302" s="224" t="s">
        <v>179</v>
      </c>
      <c r="AY302" s="18" t="s">
        <v>169</v>
      </c>
      <c r="BE302" s="225">
        <f>IF(N302="základní",J302,0)</f>
        <v>0</v>
      </c>
      <c r="BF302" s="225">
        <f>IF(N302="snížená",J302,0)</f>
        <v>0</v>
      </c>
      <c r="BG302" s="225">
        <f>IF(N302="zákl. přenesená",J302,0)</f>
        <v>0</v>
      </c>
      <c r="BH302" s="225">
        <f>IF(N302="sníž. přenesená",J302,0)</f>
        <v>0</v>
      </c>
      <c r="BI302" s="225">
        <f>IF(N302="nulová",J302,0)</f>
        <v>0</v>
      </c>
      <c r="BJ302" s="18" t="s">
        <v>90</v>
      </c>
      <c r="BK302" s="225">
        <f>ROUND(I302*H302,2)</f>
        <v>0</v>
      </c>
      <c r="BL302" s="18" t="s">
        <v>178</v>
      </c>
      <c r="BM302" s="224" t="s">
        <v>470</v>
      </c>
    </row>
    <row r="303" s="13" customFormat="1">
      <c r="A303" s="13"/>
      <c r="B303" s="226"/>
      <c r="C303" s="227"/>
      <c r="D303" s="228" t="s">
        <v>181</v>
      </c>
      <c r="E303" s="227"/>
      <c r="F303" s="230" t="s">
        <v>471</v>
      </c>
      <c r="G303" s="227"/>
      <c r="H303" s="231">
        <v>84585.600000000006</v>
      </c>
      <c r="I303" s="232"/>
      <c r="J303" s="227"/>
      <c r="K303" s="227"/>
      <c r="L303" s="233"/>
      <c r="M303" s="234"/>
      <c r="N303" s="235"/>
      <c r="O303" s="235"/>
      <c r="P303" s="235"/>
      <c r="Q303" s="235"/>
      <c r="R303" s="235"/>
      <c r="S303" s="235"/>
      <c r="T303" s="236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7" t="s">
        <v>181</v>
      </c>
      <c r="AU303" s="237" t="s">
        <v>179</v>
      </c>
      <c r="AV303" s="13" t="s">
        <v>90</v>
      </c>
      <c r="AW303" s="13" t="s">
        <v>4</v>
      </c>
      <c r="AX303" s="13" t="s">
        <v>85</v>
      </c>
      <c r="AY303" s="237" t="s">
        <v>169</v>
      </c>
    </row>
    <row r="304" s="2" customFormat="1" ht="37.8" customHeight="1">
      <c r="A304" s="39"/>
      <c r="B304" s="40"/>
      <c r="C304" s="213" t="s">
        <v>472</v>
      </c>
      <c r="D304" s="213" t="s">
        <v>173</v>
      </c>
      <c r="E304" s="214" t="s">
        <v>473</v>
      </c>
      <c r="F304" s="215" t="s">
        <v>474</v>
      </c>
      <c r="G304" s="216" t="s">
        <v>176</v>
      </c>
      <c r="H304" s="217">
        <v>1409.76</v>
      </c>
      <c r="I304" s="218"/>
      <c r="J304" s="219">
        <f>ROUND(I304*H304,2)</f>
        <v>0</v>
      </c>
      <c r="K304" s="215" t="s">
        <v>177</v>
      </c>
      <c r="L304" s="45"/>
      <c r="M304" s="220" t="s">
        <v>1</v>
      </c>
      <c r="N304" s="221" t="s">
        <v>46</v>
      </c>
      <c r="O304" s="92"/>
      <c r="P304" s="222">
        <f>O304*H304</f>
        <v>0</v>
      </c>
      <c r="Q304" s="222">
        <v>0</v>
      </c>
      <c r="R304" s="222">
        <f>Q304*H304</f>
        <v>0</v>
      </c>
      <c r="S304" s="222">
        <v>0</v>
      </c>
      <c r="T304" s="223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24" t="s">
        <v>178</v>
      </c>
      <c r="AT304" s="224" t="s">
        <v>173</v>
      </c>
      <c r="AU304" s="224" t="s">
        <v>179</v>
      </c>
      <c r="AY304" s="18" t="s">
        <v>169</v>
      </c>
      <c r="BE304" s="225">
        <f>IF(N304="základní",J304,0)</f>
        <v>0</v>
      </c>
      <c r="BF304" s="225">
        <f>IF(N304="snížená",J304,0)</f>
        <v>0</v>
      </c>
      <c r="BG304" s="225">
        <f>IF(N304="zákl. přenesená",J304,0)</f>
        <v>0</v>
      </c>
      <c r="BH304" s="225">
        <f>IF(N304="sníž. přenesená",J304,0)</f>
        <v>0</v>
      </c>
      <c r="BI304" s="225">
        <f>IF(N304="nulová",J304,0)</f>
        <v>0</v>
      </c>
      <c r="BJ304" s="18" t="s">
        <v>90</v>
      </c>
      <c r="BK304" s="225">
        <f>ROUND(I304*H304,2)</f>
        <v>0</v>
      </c>
      <c r="BL304" s="18" t="s">
        <v>178</v>
      </c>
      <c r="BM304" s="224" t="s">
        <v>475</v>
      </c>
    </row>
    <row r="305" s="2" customFormat="1" ht="16.5" customHeight="1">
      <c r="A305" s="39"/>
      <c r="B305" s="40"/>
      <c r="C305" s="213" t="s">
        <v>476</v>
      </c>
      <c r="D305" s="213" t="s">
        <v>173</v>
      </c>
      <c r="E305" s="214" t="s">
        <v>477</v>
      </c>
      <c r="F305" s="215" t="s">
        <v>478</v>
      </c>
      <c r="G305" s="216" t="s">
        <v>176</v>
      </c>
      <c r="H305" s="217">
        <v>1409.76</v>
      </c>
      <c r="I305" s="218"/>
      <c r="J305" s="219">
        <f>ROUND(I305*H305,2)</f>
        <v>0</v>
      </c>
      <c r="K305" s="215" t="s">
        <v>177</v>
      </c>
      <c r="L305" s="45"/>
      <c r="M305" s="220" t="s">
        <v>1</v>
      </c>
      <c r="N305" s="221" t="s">
        <v>46</v>
      </c>
      <c r="O305" s="92"/>
      <c r="P305" s="222">
        <f>O305*H305</f>
        <v>0</v>
      </c>
      <c r="Q305" s="222">
        <v>0</v>
      </c>
      <c r="R305" s="222">
        <f>Q305*H305</f>
        <v>0</v>
      </c>
      <c r="S305" s="222">
        <v>0</v>
      </c>
      <c r="T305" s="223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24" t="s">
        <v>178</v>
      </c>
      <c r="AT305" s="224" t="s">
        <v>173</v>
      </c>
      <c r="AU305" s="224" t="s">
        <v>179</v>
      </c>
      <c r="AY305" s="18" t="s">
        <v>169</v>
      </c>
      <c r="BE305" s="225">
        <f>IF(N305="základní",J305,0)</f>
        <v>0</v>
      </c>
      <c r="BF305" s="225">
        <f>IF(N305="snížená",J305,0)</f>
        <v>0</v>
      </c>
      <c r="BG305" s="225">
        <f>IF(N305="zákl. přenesená",J305,0)</f>
        <v>0</v>
      </c>
      <c r="BH305" s="225">
        <f>IF(N305="sníž. přenesená",J305,0)</f>
        <v>0</v>
      </c>
      <c r="BI305" s="225">
        <f>IF(N305="nulová",J305,0)</f>
        <v>0</v>
      </c>
      <c r="BJ305" s="18" t="s">
        <v>90</v>
      </c>
      <c r="BK305" s="225">
        <f>ROUND(I305*H305,2)</f>
        <v>0</v>
      </c>
      <c r="BL305" s="18" t="s">
        <v>178</v>
      </c>
      <c r="BM305" s="224" t="s">
        <v>479</v>
      </c>
    </row>
    <row r="306" s="13" customFormat="1">
      <c r="A306" s="13"/>
      <c r="B306" s="226"/>
      <c r="C306" s="227"/>
      <c r="D306" s="228" t="s">
        <v>181</v>
      </c>
      <c r="E306" s="229" t="s">
        <v>1</v>
      </c>
      <c r="F306" s="230" t="s">
        <v>113</v>
      </c>
      <c r="G306" s="227"/>
      <c r="H306" s="231">
        <v>1409.76</v>
      </c>
      <c r="I306" s="232"/>
      <c r="J306" s="227"/>
      <c r="K306" s="227"/>
      <c r="L306" s="233"/>
      <c r="M306" s="234"/>
      <c r="N306" s="235"/>
      <c r="O306" s="235"/>
      <c r="P306" s="235"/>
      <c r="Q306" s="235"/>
      <c r="R306" s="235"/>
      <c r="S306" s="235"/>
      <c r="T306" s="236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7" t="s">
        <v>181</v>
      </c>
      <c r="AU306" s="237" t="s">
        <v>179</v>
      </c>
      <c r="AV306" s="13" t="s">
        <v>90</v>
      </c>
      <c r="AW306" s="13" t="s">
        <v>35</v>
      </c>
      <c r="AX306" s="13" t="s">
        <v>85</v>
      </c>
      <c r="AY306" s="237" t="s">
        <v>169</v>
      </c>
    </row>
    <row r="307" s="2" customFormat="1" ht="16.5" customHeight="1">
      <c r="A307" s="39"/>
      <c r="B307" s="40"/>
      <c r="C307" s="213" t="s">
        <v>480</v>
      </c>
      <c r="D307" s="213" t="s">
        <v>173</v>
      </c>
      <c r="E307" s="214" t="s">
        <v>481</v>
      </c>
      <c r="F307" s="215" t="s">
        <v>482</v>
      </c>
      <c r="G307" s="216" t="s">
        <v>176</v>
      </c>
      <c r="H307" s="217">
        <v>84585.600000000006</v>
      </c>
      <c r="I307" s="218"/>
      <c r="J307" s="219">
        <f>ROUND(I307*H307,2)</f>
        <v>0</v>
      </c>
      <c r="K307" s="215" t="s">
        <v>177</v>
      </c>
      <c r="L307" s="45"/>
      <c r="M307" s="220" t="s">
        <v>1</v>
      </c>
      <c r="N307" s="221" t="s">
        <v>46</v>
      </c>
      <c r="O307" s="92"/>
      <c r="P307" s="222">
        <f>O307*H307</f>
        <v>0</v>
      </c>
      <c r="Q307" s="222">
        <v>0</v>
      </c>
      <c r="R307" s="222">
        <f>Q307*H307</f>
        <v>0</v>
      </c>
      <c r="S307" s="222">
        <v>0</v>
      </c>
      <c r="T307" s="223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24" t="s">
        <v>178</v>
      </c>
      <c r="AT307" s="224" t="s">
        <v>173</v>
      </c>
      <c r="AU307" s="224" t="s">
        <v>179</v>
      </c>
      <c r="AY307" s="18" t="s">
        <v>169</v>
      </c>
      <c r="BE307" s="225">
        <f>IF(N307="základní",J307,0)</f>
        <v>0</v>
      </c>
      <c r="BF307" s="225">
        <f>IF(N307="snížená",J307,0)</f>
        <v>0</v>
      </c>
      <c r="BG307" s="225">
        <f>IF(N307="zákl. přenesená",J307,0)</f>
        <v>0</v>
      </c>
      <c r="BH307" s="225">
        <f>IF(N307="sníž. přenesená",J307,0)</f>
        <v>0</v>
      </c>
      <c r="BI307" s="225">
        <f>IF(N307="nulová",J307,0)</f>
        <v>0</v>
      </c>
      <c r="BJ307" s="18" t="s">
        <v>90</v>
      </c>
      <c r="BK307" s="225">
        <f>ROUND(I307*H307,2)</f>
        <v>0</v>
      </c>
      <c r="BL307" s="18" t="s">
        <v>178</v>
      </c>
      <c r="BM307" s="224" t="s">
        <v>483</v>
      </c>
    </row>
    <row r="308" s="13" customFormat="1">
      <c r="A308" s="13"/>
      <c r="B308" s="226"/>
      <c r="C308" s="227"/>
      <c r="D308" s="228" t="s">
        <v>181</v>
      </c>
      <c r="E308" s="227"/>
      <c r="F308" s="230" t="s">
        <v>471</v>
      </c>
      <c r="G308" s="227"/>
      <c r="H308" s="231">
        <v>84585.600000000006</v>
      </c>
      <c r="I308" s="232"/>
      <c r="J308" s="227"/>
      <c r="K308" s="227"/>
      <c r="L308" s="233"/>
      <c r="M308" s="234"/>
      <c r="N308" s="235"/>
      <c r="O308" s="235"/>
      <c r="P308" s="235"/>
      <c r="Q308" s="235"/>
      <c r="R308" s="235"/>
      <c r="S308" s="235"/>
      <c r="T308" s="236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7" t="s">
        <v>181</v>
      </c>
      <c r="AU308" s="237" t="s">
        <v>179</v>
      </c>
      <c r="AV308" s="13" t="s">
        <v>90</v>
      </c>
      <c r="AW308" s="13" t="s">
        <v>4</v>
      </c>
      <c r="AX308" s="13" t="s">
        <v>85</v>
      </c>
      <c r="AY308" s="237" t="s">
        <v>169</v>
      </c>
    </row>
    <row r="309" s="2" customFormat="1" ht="21.75" customHeight="1">
      <c r="A309" s="39"/>
      <c r="B309" s="40"/>
      <c r="C309" s="213" t="s">
        <v>484</v>
      </c>
      <c r="D309" s="213" t="s">
        <v>173</v>
      </c>
      <c r="E309" s="214" t="s">
        <v>485</v>
      </c>
      <c r="F309" s="215" t="s">
        <v>486</v>
      </c>
      <c r="G309" s="216" t="s">
        <v>176</v>
      </c>
      <c r="H309" s="217">
        <v>1409.76</v>
      </c>
      <c r="I309" s="218"/>
      <c r="J309" s="219">
        <f>ROUND(I309*H309,2)</f>
        <v>0</v>
      </c>
      <c r="K309" s="215" t="s">
        <v>177</v>
      </c>
      <c r="L309" s="45"/>
      <c r="M309" s="220" t="s">
        <v>1</v>
      </c>
      <c r="N309" s="221" t="s">
        <v>46</v>
      </c>
      <c r="O309" s="92"/>
      <c r="P309" s="222">
        <f>O309*H309</f>
        <v>0</v>
      </c>
      <c r="Q309" s="222">
        <v>0</v>
      </c>
      <c r="R309" s="222">
        <f>Q309*H309</f>
        <v>0</v>
      </c>
      <c r="S309" s="222">
        <v>0</v>
      </c>
      <c r="T309" s="223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24" t="s">
        <v>178</v>
      </c>
      <c r="AT309" s="224" t="s">
        <v>173</v>
      </c>
      <c r="AU309" s="224" t="s">
        <v>179</v>
      </c>
      <c r="AY309" s="18" t="s">
        <v>169</v>
      </c>
      <c r="BE309" s="225">
        <f>IF(N309="základní",J309,0)</f>
        <v>0</v>
      </c>
      <c r="BF309" s="225">
        <f>IF(N309="snížená",J309,0)</f>
        <v>0</v>
      </c>
      <c r="BG309" s="225">
        <f>IF(N309="zákl. přenesená",J309,0)</f>
        <v>0</v>
      </c>
      <c r="BH309" s="225">
        <f>IF(N309="sníž. přenesená",J309,0)</f>
        <v>0</v>
      </c>
      <c r="BI309" s="225">
        <f>IF(N309="nulová",J309,0)</f>
        <v>0</v>
      </c>
      <c r="BJ309" s="18" t="s">
        <v>90</v>
      </c>
      <c r="BK309" s="225">
        <f>ROUND(I309*H309,2)</f>
        <v>0</v>
      </c>
      <c r="BL309" s="18" t="s">
        <v>178</v>
      </c>
      <c r="BM309" s="224" t="s">
        <v>487</v>
      </c>
    </row>
    <row r="310" s="2" customFormat="1" ht="33" customHeight="1">
      <c r="A310" s="39"/>
      <c r="B310" s="40"/>
      <c r="C310" s="213" t="s">
        <v>488</v>
      </c>
      <c r="D310" s="213" t="s">
        <v>173</v>
      </c>
      <c r="E310" s="214" t="s">
        <v>489</v>
      </c>
      <c r="F310" s="215" t="s">
        <v>490</v>
      </c>
      <c r="G310" s="216" t="s">
        <v>176</v>
      </c>
      <c r="H310" s="217">
        <v>74.400000000000006</v>
      </c>
      <c r="I310" s="218"/>
      <c r="J310" s="219">
        <f>ROUND(I310*H310,2)</f>
        <v>0</v>
      </c>
      <c r="K310" s="215" t="s">
        <v>177</v>
      </c>
      <c r="L310" s="45"/>
      <c r="M310" s="220" t="s">
        <v>1</v>
      </c>
      <c r="N310" s="221" t="s">
        <v>46</v>
      </c>
      <c r="O310" s="92"/>
      <c r="P310" s="222">
        <f>O310*H310</f>
        <v>0</v>
      </c>
      <c r="Q310" s="222">
        <v>0.00012999999999999999</v>
      </c>
      <c r="R310" s="222">
        <f>Q310*H310</f>
        <v>0.009672</v>
      </c>
      <c r="S310" s="222">
        <v>0</v>
      </c>
      <c r="T310" s="223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24" t="s">
        <v>178</v>
      </c>
      <c r="AT310" s="224" t="s">
        <v>173</v>
      </c>
      <c r="AU310" s="224" t="s">
        <v>179</v>
      </c>
      <c r="AY310" s="18" t="s">
        <v>169</v>
      </c>
      <c r="BE310" s="225">
        <f>IF(N310="základní",J310,0)</f>
        <v>0</v>
      </c>
      <c r="BF310" s="225">
        <f>IF(N310="snížená",J310,0)</f>
        <v>0</v>
      </c>
      <c r="BG310" s="225">
        <f>IF(N310="zákl. přenesená",J310,0)</f>
        <v>0</v>
      </c>
      <c r="BH310" s="225">
        <f>IF(N310="sníž. přenesená",J310,0)</f>
        <v>0</v>
      </c>
      <c r="BI310" s="225">
        <f>IF(N310="nulová",J310,0)</f>
        <v>0</v>
      </c>
      <c r="BJ310" s="18" t="s">
        <v>90</v>
      </c>
      <c r="BK310" s="225">
        <f>ROUND(I310*H310,2)</f>
        <v>0</v>
      </c>
      <c r="BL310" s="18" t="s">
        <v>178</v>
      </c>
      <c r="BM310" s="224" t="s">
        <v>491</v>
      </c>
    </row>
    <row r="311" s="13" customFormat="1">
      <c r="A311" s="13"/>
      <c r="B311" s="226"/>
      <c r="C311" s="227"/>
      <c r="D311" s="228" t="s">
        <v>181</v>
      </c>
      <c r="E311" s="229" t="s">
        <v>1</v>
      </c>
      <c r="F311" s="230" t="s">
        <v>492</v>
      </c>
      <c r="G311" s="227"/>
      <c r="H311" s="231">
        <v>74.400000000000006</v>
      </c>
      <c r="I311" s="232"/>
      <c r="J311" s="227"/>
      <c r="K311" s="227"/>
      <c r="L311" s="233"/>
      <c r="M311" s="234"/>
      <c r="N311" s="235"/>
      <c r="O311" s="235"/>
      <c r="P311" s="235"/>
      <c r="Q311" s="235"/>
      <c r="R311" s="235"/>
      <c r="S311" s="235"/>
      <c r="T311" s="236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7" t="s">
        <v>181</v>
      </c>
      <c r="AU311" s="237" t="s">
        <v>179</v>
      </c>
      <c r="AV311" s="13" t="s">
        <v>90</v>
      </c>
      <c r="AW311" s="13" t="s">
        <v>35</v>
      </c>
      <c r="AX311" s="13" t="s">
        <v>80</v>
      </c>
      <c r="AY311" s="237" t="s">
        <v>169</v>
      </c>
    </row>
    <row r="312" s="14" customFormat="1">
      <c r="A312" s="14"/>
      <c r="B312" s="238"/>
      <c r="C312" s="239"/>
      <c r="D312" s="228" t="s">
        <v>181</v>
      </c>
      <c r="E312" s="240" t="s">
        <v>1</v>
      </c>
      <c r="F312" s="241" t="s">
        <v>183</v>
      </c>
      <c r="G312" s="239"/>
      <c r="H312" s="242">
        <v>74.400000000000006</v>
      </c>
      <c r="I312" s="243"/>
      <c r="J312" s="239"/>
      <c r="K312" s="239"/>
      <c r="L312" s="244"/>
      <c r="M312" s="245"/>
      <c r="N312" s="246"/>
      <c r="O312" s="246"/>
      <c r="P312" s="246"/>
      <c r="Q312" s="246"/>
      <c r="R312" s="246"/>
      <c r="S312" s="246"/>
      <c r="T312" s="247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48" t="s">
        <v>181</v>
      </c>
      <c r="AU312" s="248" t="s">
        <v>179</v>
      </c>
      <c r="AV312" s="14" t="s">
        <v>178</v>
      </c>
      <c r="AW312" s="14" t="s">
        <v>35</v>
      </c>
      <c r="AX312" s="14" t="s">
        <v>85</v>
      </c>
      <c r="AY312" s="248" t="s">
        <v>169</v>
      </c>
    </row>
    <row r="313" s="12" customFormat="1" ht="20.88" customHeight="1">
      <c r="A313" s="12"/>
      <c r="B313" s="197"/>
      <c r="C313" s="198"/>
      <c r="D313" s="199" t="s">
        <v>79</v>
      </c>
      <c r="E313" s="211" t="s">
        <v>493</v>
      </c>
      <c r="F313" s="211" t="s">
        <v>494</v>
      </c>
      <c r="G313" s="198"/>
      <c r="H313" s="198"/>
      <c r="I313" s="201"/>
      <c r="J313" s="212">
        <f>BK313</f>
        <v>0</v>
      </c>
      <c r="K313" s="198"/>
      <c r="L313" s="203"/>
      <c r="M313" s="204"/>
      <c r="N313" s="205"/>
      <c r="O313" s="205"/>
      <c r="P313" s="206">
        <f>SUM(P314:P316)</f>
        <v>0</v>
      </c>
      <c r="Q313" s="205"/>
      <c r="R313" s="206">
        <f>SUM(R314:R316)</f>
        <v>0.0030474400000000007</v>
      </c>
      <c r="S313" s="205"/>
      <c r="T313" s="207">
        <f>SUM(T314:T316)</f>
        <v>0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208" t="s">
        <v>85</v>
      </c>
      <c r="AT313" s="209" t="s">
        <v>79</v>
      </c>
      <c r="AU313" s="209" t="s">
        <v>90</v>
      </c>
      <c r="AY313" s="208" t="s">
        <v>169</v>
      </c>
      <c r="BK313" s="210">
        <f>SUM(BK314:BK316)</f>
        <v>0</v>
      </c>
    </row>
    <row r="314" s="2" customFormat="1" ht="24.15" customHeight="1">
      <c r="A314" s="39"/>
      <c r="B314" s="40"/>
      <c r="C314" s="213" t="s">
        <v>495</v>
      </c>
      <c r="D314" s="213" t="s">
        <v>173</v>
      </c>
      <c r="E314" s="214" t="s">
        <v>496</v>
      </c>
      <c r="F314" s="215" t="s">
        <v>497</v>
      </c>
      <c r="G314" s="216" t="s">
        <v>176</v>
      </c>
      <c r="H314" s="217">
        <v>76.186000000000007</v>
      </c>
      <c r="I314" s="218"/>
      <c r="J314" s="219">
        <f>ROUND(I314*H314,2)</f>
        <v>0</v>
      </c>
      <c r="K314" s="215" t="s">
        <v>177</v>
      </c>
      <c r="L314" s="45"/>
      <c r="M314" s="220" t="s">
        <v>1</v>
      </c>
      <c r="N314" s="221" t="s">
        <v>46</v>
      </c>
      <c r="O314" s="92"/>
      <c r="P314" s="222">
        <f>O314*H314</f>
        <v>0</v>
      </c>
      <c r="Q314" s="222">
        <v>4.0000000000000003E-05</v>
      </c>
      <c r="R314" s="222">
        <f>Q314*H314</f>
        <v>0.0030474400000000007</v>
      </c>
      <c r="S314" s="222">
        <v>0</v>
      </c>
      <c r="T314" s="223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24" t="s">
        <v>178</v>
      </c>
      <c r="AT314" s="224" t="s">
        <v>173</v>
      </c>
      <c r="AU314" s="224" t="s">
        <v>179</v>
      </c>
      <c r="AY314" s="18" t="s">
        <v>169</v>
      </c>
      <c r="BE314" s="225">
        <f>IF(N314="základní",J314,0)</f>
        <v>0</v>
      </c>
      <c r="BF314" s="225">
        <f>IF(N314="snížená",J314,0)</f>
        <v>0</v>
      </c>
      <c r="BG314" s="225">
        <f>IF(N314="zákl. přenesená",J314,0)</f>
        <v>0</v>
      </c>
      <c r="BH314" s="225">
        <f>IF(N314="sníž. přenesená",J314,0)</f>
        <v>0</v>
      </c>
      <c r="BI314" s="225">
        <f>IF(N314="nulová",J314,0)</f>
        <v>0</v>
      </c>
      <c r="BJ314" s="18" t="s">
        <v>90</v>
      </c>
      <c r="BK314" s="225">
        <f>ROUND(I314*H314,2)</f>
        <v>0</v>
      </c>
      <c r="BL314" s="18" t="s">
        <v>178</v>
      </c>
      <c r="BM314" s="224" t="s">
        <v>498</v>
      </c>
    </row>
    <row r="315" s="13" customFormat="1">
      <c r="A315" s="13"/>
      <c r="B315" s="226"/>
      <c r="C315" s="227"/>
      <c r="D315" s="228" t="s">
        <v>181</v>
      </c>
      <c r="E315" s="229" t="s">
        <v>1</v>
      </c>
      <c r="F315" s="230" t="s">
        <v>499</v>
      </c>
      <c r="G315" s="227"/>
      <c r="H315" s="231">
        <v>76.186000000000007</v>
      </c>
      <c r="I315" s="232"/>
      <c r="J315" s="227"/>
      <c r="K315" s="227"/>
      <c r="L315" s="233"/>
      <c r="M315" s="234"/>
      <c r="N315" s="235"/>
      <c r="O315" s="235"/>
      <c r="P315" s="235"/>
      <c r="Q315" s="235"/>
      <c r="R315" s="235"/>
      <c r="S315" s="235"/>
      <c r="T315" s="236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7" t="s">
        <v>181</v>
      </c>
      <c r="AU315" s="237" t="s">
        <v>179</v>
      </c>
      <c r="AV315" s="13" t="s">
        <v>90</v>
      </c>
      <c r="AW315" s="13" t="s">
        <v>35</v>
      </c>
      <c r="AX315" s="13" t="s">
        <v>80</v>
      </c>
      <c r="AY315" s="237" t="s">
        <v>169</v>
      </c>
    </row>
    <row r="316" s="14" customFormat="1">
      <c r="A316" s="14"/>
      <c r="B316" s="238"/>
      <c r="C316" s="239"/>
      <c r="D316" s="228" t="s">
        <v>181</v>
      </c>
      <c r="E316" s="240" t="s">
        <v>1</v>
      </c>
      <c r="F316" s="241" t="s">
        <v>183</v>
      </c>
      <c r="G316" s="239"/>
      <c r="H316" s="242">
        <v>76.186000000000007</v>
      </c>
      <c r="I316" s="243"/>
      <c r="J316" s="239"/>
      <c r="K316" s="239"/>
      <c r="L316" s="244"/>
      <c r="M316" s="245"/>
      <c r="N316" s="246"/>
      <c r="O316" s="246"/>
      <c r="P316" s="246"/>
      <c r="Q316" s="246"/>
      <c r="R316" s="246"/>
      <c r="S316" s="246"/>
      <c r="T316" s="247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8" t="s">
        <v>181</v>
      </c>
      <c r="AU316" s="248" t="s">
        <v>179</v>
      </c>
      <c r="AV316" s="14" t="s">
        <v>178</v>
      </c>
      <c r="AW316" s="14" t="s">
        <v>35</v>
      </c>
      <c r="AX316" s="14" t="s">
        <v>85</v>
      </c>
      <c r="AY316" s="248" t="s">
        <v>169</v>
      </c>
    </row>
    <row r="317" s="12" customFormat="1" ht="20.88" customHeight="1">
      <c r="A317" s="12"/>
      <c r="B317" s="197"/>
      <c r="C317" s="198"/>
      <c r="D317" s="199" t="s">
        <v>79</v>
      </c>
      <c r="E317" s="211" t="s">
        <v>500</v>
      </c>
      <c r="F317" s="211" t="s">
        <v>501</v>
      </c>
      <c r="G317" s="198"/>
      <c r="H317" s="198"/>
      <c r="I317" s="201"/>
      <c r="J317" s="212">
        <f>BK317</f>
        <v>0</v>
      </c>
      <c r="K317" s="198"/>
      <c r="L317" s="203"/>
      <c r="M317" s="204"/>
      <c r="N317" s="205"/>
      <c r="O317" s="205"/>
      <c r="P317" s="206">
        <f>SUM(P318:P336)</f>
        <v>0</v>
      </c>
      <c r="Q317" s="205"/>
      <c r="R317" s="206">
        <f>SUM(R318:R336)</f>
        <v>0</v>
      </c>
      <c r="S317" s="205"/>
      <c r="T317" s="207">
        <f>SUM(T318:T336)</f>
        <v>17.380921000000001</v>
      </c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R317" s="208" t="s">
        <v>85</v>
      </c>
      <c r="AT317" s="209" t="s">
        <v>79</v>
      </c>
      <c r="AU317" s="209" t="s">
        <v>90</v>
      </c>
      <c r="AY317" s="208" t="s">
        <v>169</v>
      </c>
      <c r="BK317" s="210">
        <f>SUM(BK318:BK336)</f>
        <v>0</v>
      </c>
    </row>
    <row r="318" s="2" customFormat="1" ht="37.8" customHeight="1">
      <c r="A318" s="39"/>
      <c r="B318" s="40"/>
      <c r="C318" s="213" t="s">
        <v>502</v>
      </c>
      <c r="D318" s="213" t="s">
        <v>173</v>
      </c>
      <c r="E318" s="214" t="s">
        <v>503</v>
      </c>
      <c r="F318" s="215" t="s">
        <v>504</v>
      </c>
      <c r="G318" s="216" t="s">
        <v>188</v>
      </c>
      <c r="H318" s="217">
        <v>2.8319999999999999</v>
      </c>
      <c r="I318" s="218"/>
      <c r="J318" s="219">
        <f>ROUND(I318*H318,2)</f>
        <v>0</v>
      </c>
      <c r="K318" s="215" t="s">
        <v>177</v>
      </c>
      <c r="L318" s="45"/>
      <c r="M318" s="220" t="s">
        <v>1</v>
      </c>
      <c r="N318" s="221" t="s">
        <v>46</v>
      </c>
      <c r="O318" s="92"/>
      <c r="P318" s="222">
        <f>O318*H318</f>
        <v>0</v>
      </c>
      <c r="Q318" s="222">
        <v>0</v>
      </c>
      <c r="R318" s="222">
        <f>Q318*H318</f>
        <v>0</v>
      </c>
      <c r="S318" s="222">
        <v>2.2000000000000002</v>
      </c>
      <c r="T318" s="223">
        <f>S318*H318</f>
        <v>6.2304000000000004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24" t="s">
        <v>178</v>
      </c>
      <c r="AT318" s="224" t="s">
        <v>173</v>
      </c>
      <c r="AU318" s="224" t="s">
        <v>179</v>
      </c>
      <c r="AY318" s="18" t="s">
        <v>169</v>
      </c>
      <c r="BE318" s="225">
        <f>IF(N318="základní",J318,0)</f>
        <v>0</v>
      </c>
      <c r="BF318" s="225">
        <f>IF(N318="snížená",J318,0)</f>
        <v>0</v>
      </c>
      <c r="BG318" s="225">
        <f>IF(N318="zákl. přenesená",J318,0)</f>
        <v>0</v>
      </c>
      <c r="BH318" s="225">
        <f>IF(N318="sníž. přenesená",J318,0)</f>
        <v>0</v>
      </c>
      <c r="BI318" s="225">
        <f>IF(N318="nulová",J318,0)</f>
        <v>0</v>
      </c>
      <c r="BJ318" s="18" t="s">
        <v>90</v>
      </c>
      <c r="BK318" s="225">
        <f>ROUND(I318*H318,2)</f>
        <v>0</v>
      </c>
      <c r="BL318" s="18" t="s">
        <v>178</v>
      </c>
      <c r="BM318" s="224" t="s">
        <v>505</v>
      </c>
    </row>
    <row r="319" s="13" customFormat="1">
      <c r="A319" s="13"/>
      <c r="B319" s="226"/>
      <c r="C319" s="227"/>
      <c r="D319" s="228" t="s">
        <v>181</v>
      </c>
      <c r="E319" s="229" t="s">
        <v>1</v>
      </c>
      <c r="F319" s="230" t="s">
        <v>506</v>
      </c>
      <c r="G319" s="227"/>
      <c r="H319" s="231">
        <v>2.8319999999999999</v>
      </c>
      <c r="I319" s="232"/>
      <c r="J319" s="227"/>
      <c r="K319" s="227"/>
      <c r="L319" s="233"/>
      <c r="M319" s="234"/>
      <c r="N319" s="235"/>
      <c r="O319" s="235"/>
      <c r="P319" s="235"/>
      <c r="Q319" s="235"/>
      <c r="R319" s="235"/>
      <c r="S319" s="235"/>
      <c r="T319" s="236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7" t="s">
        <v>181</v>
      </c>
      <c r="AU319" s="237" t="s">
        <v>179</v>
      </c>
      <c r="AV319" s="13" t="s">
        <v>90</v>
      </c>
      <c r="AW319" s="13" t="s">
        <v>35</v>
      </c>
      <c r="AX319" s="13" t="s">
        <v>80</v>
      </c>
      <c r="AY319" s="237" t="s">
        <v>169</v>
      </c>
    </row>
    <row r="320" s="14" customFormat="1">
      <c r="A320" s="14"/>
      <c r="B320" s="238"/>
      <c r="C320" s="239"/>
      <c r="D320" s="228" t="s">
        <v>181</v>
      </c>
      <c r="E320" s="240" t="s">
        <v>1</v>
      </c>
      <c r="F320" s="241" t="s">
        <v>183</v>
      </c>
      <c r="G320" s="239"/>
      <c r="H320" s="242">
        <v>2.8319999999999999</v>
      </c>
      <c r="I320" s="243"/>
      <c r="J320" s="239"/>
      <c r="K320" s="239"/>
      <c r="L320" s="244"/>
      <c r="M320" s="245"/>
      <c r="N320" s="246"/>
      <c r="O320" s="246"/>
      <c r="P320" s="246"/>
      <c r="Q320" s="246"/>
      <c r="R320" s="246"/>
      <c r="S320" s="246"/>
      <c r="T320" s="247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48" t="s">
        <v>181</v>
      </c>
      <c r="AU320" s="248" t="s">
        <v>179</v>
      </c>
      <c r="AV320" s="14" t="s">
        <v>178</v>
      </c>
      <c r="AW320" s="14" t="s">
        <v>35</v>
      </c>
      <c r="AX320" s="14" t="s">
        <v>85</v>
      </c>
      <c r="AY320" s="248" t="s">
        <v>169</v>
      </c>
    </row>
    <row r="321" s="2" customFormat="1" ht="24.15" customHeight="1">
      <c r="A321" s="39"/>
      <c r="B321" s="40"/>
      <c r="C321" s="213" t="s">
        <v>507</v>
      </c>
      <c r="D321" s="213" t="s">
        <v>173</v>
      </c>
      <c r="E321" s="214" t="s">
        <v>508</v>
      </c>
      <c r="F321" s="215" t="s">
        <v>509</v>
      </c>
      <c r="G321" s="216" t="s">
        <v>176</v>
      </c>
      <c r="H321" s="217">
        <v>84.546999999999997</v>
      </c>
      <c r="I321" s="218"/>
      <c r="J321" s="219">
        <f>ROUND(I321*H321,2)</f>
        <v>0</v>
      </c>
      <c r="K321" s="215" t="s">
        <v>177</v>
      </c>
      <c r="L321" s="45"/>
      <c r="M321" s="220" t="s">
        <v>1</v>
      </c>
      <c r="N321" s="221" t="s">
        <v>46</v>
      </c>
      <c r="O321" s="92"/>
      <c r="P321" s="222">
        <f>O321*H321</f>
        <v>0</v>
      </c>
      <c r="Q321" s="222">
        <v>0</v>
      </c>
      <c r="R321" s="222">
        <f>Q321*H321</f>
        <v>0</v>
      </c>
      <c r="S321" s="222">
        <v>0.035000000000000003</v>
      </c>
      <c r="T321" s="223">
        <f>S321*H321</f>
        <v>2.9591450000000004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24" t="s">
        <v>178</v>
      </c>
      <c r="AT321" s="224" t="s">
        <v>173</v>
      </c>
      <c r="AU321" s="224" t="s">
        <v>179</v>
      </c>
      <c r="AY321" s="18" t="s">
        <v>169</v>
      </c>
      <c r="BE321" s="225">
        <f>IF(N321="základní",J321,0)</f>
        <v>0</v>
      </c>
      <c r="BF321" s="225">
        <f>IF(N321="snížená",J321,0)</f>
        <v>0</v>
      </c>
      <c r="BG321" s="225">
        <f>IF(N321="zákl. přenesená",J321,0)</f>
        <v>0</v>
      </c>
      <c r="BH321" s="225">
        <f>IF(N321="sníž. přenesená",J321,0)</f>
        <v>0</v>
      </c>
      <c r="BI321" s="225">
        <f>IF(N321="nulová",J321,0)</f>
        <v>0</v>
      </c>
      <c r="BJ321" s="18" t="s">
        <v>90</v>
      </c>
      <c r="BK321" s="225">
        <f>ROUND(I321*H321,2)</f>
        <v>0</v>
      </c>
      <c r="BL321" s="18" t="s">
        <v>178</v>
      </c>
      <c r="BM321" s="224" t="s">
        <v>510</v>
      </c>
    </row>
    <row r="322" s="13" customFormat="1">
      <c r="A322" s="13"/>
      <c r="B322" s="226"/>
      <c r="C322" s="227"/>
      <c r="D322" s="228" t="s">
        <v>181</v>
      </c>
      <c r="E322" s="229" t="s">
        <v>1</v>
      </c>
      <c r="F322" s="230" t="s">
        <v>511</v>
      </c>
      <c r="G322" s="227"/>
      <c r="H322" s="231">
        <v>84.546999999999997</v>
      </c>
      <c r="I322" s="232"/>
      <c r="J322" s="227"/>
      <c r="K322" s="227"/>
      <c r="L322" s="233"/>
      <c r="M322" s="234"/>
      <c r="N322" s="235"/>
      <c r="O322" s="235"/>
      <c r="P322" s="235"/>
      <c r="Q322" s="235"/>
      <c r="R322" s="235"/>
      <c r="S322" s="235"/>
      <c r="T322" s="236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7" t="s">
        <v>181</v>
      </c>
      <c r="AU322" s="237" t="s">
        <v>179</v>
      </c>
      <c r="AV322" s="13" t="s">
        <v>90</v>
      </c>
      <c r="AW322" s="13" t="s">
        <v>35</v>
      </c>
      <c r="AX322" s="13" t="s">
        <v>85</v>
      </c>
      <c r="AY322" s="237" t="s">
        <v>169</v>
      </c>
    </row>
    <row r="323" s="2" customFormat="1" ht="16.5" customHeight="1">
      <c r="A323" s="39"/>
      <c r="B323" s="40"/>
      <c r="C323" s="213" t="s">
        <v>512</v>
      </c>
      <c r="D323" s="213" t="s">
        <v>173</v>
      </c>
      <c r="E323" s="214" t="s">
        <v>513</v>
      </c>
      <c r="F323" s="215" t="s">
        <v>514</v>
      </c>
      <c r="G323" s="216" t="s">
        <v>339</v>
      </c>
      <c r="H323" s="217">
        <v>147.84</v>
      </c>
      <c r="I323" s="218"/>
      <c r="J323" s="219">
        <f>ROUND(I323*H323,2)</f>
        <v>0</v>
      </c>
      <c r="K323" s="215" t="s">
        <v>177</v>
      </c>
      <c r="L323" s="45"/>
      <c r="M323" s="220" t="s">
        <v>1</v>
      </c>
      <c r="N323" s="221" t="s">
        <v>46</v>
      </c>
      <c r="O323" s="92"/>
      <c r="P323" s="222">
        <f>O323*H323</f>
        <v>0</v>
      </c>
      <c r="Q323" s="222">
        <v>0</v>
      </c>
      <c r="R323" s="222">
        <f>Q323*H323</f>
        <v>0</v>
      </c>
      <c r="S323" s="222">
        <v>0.0089999999999999993</v>
      </c>
      <c r="T323" s="223">
        <f>S323*H323</f>
        <v>1.33056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24" t="s">
        <v>178</v>
      </c>
      <c r="AT323" s="224" t="s">
        <v>173</v>
      </c>
      <c r="AU323" s="224" t="s">
        <v>179</v>
      </c>
      <c r="AY323" s="18" t="s">
        <v>169</v>
      </c>
      <c r="BE323" s="225">
        <f>IF(N323="základní",J323,0)</f>
        <v>0</v>
      </c>
      <c r="BF323" s="225">
        <f>IF(N323="snížená",J323,0)</f>
        <v>0</v>
      </c>
      <c r="BG323" s="225">
        <f>IF(N323="zákl. přenesená",J323,0)</f>
        <v>0</v>
      </c>
      <c r="BH323" s="225">
        <f>IF(N323="sníž. přenesená",J323,0)</f>
        <v>0</v>
      </c>
      <c r="BI323" s="225">
        <f>IF(N323="nulová",J323,0)</f>
        <v>0</v>
      </c>
      <c r="BJ323" s="18" t="s">
        <v>90</v>
      </c>
      <c r="BK323" s="225">
        <f>ROUND(I323*H323,2)</f>
        <v>0</v>
      </c>
      <c r="BL323" s="18" t="s">
        <v>178</v>
      </c>
      <c r="BM323" s="224" t="s">
        <v>515</v>
      </c>
    </row>
    <row r="324" s="13" customFormat="1">
      <c r="A324" s="13"/>
      <c r="B324" s="226"/>
      <c r="C324" s="227"/>
      <c r="D324" s="228" t="s">
        <v>181</v>
      </c>
      <c r="E324" s="229" t="s">
        <v>1</v>
      </c>
      <c r="F324" s="230" t="s">
        <v>516</v>
      </c>
      <c r="G324" s="227"/>
      <c r="H324" s="231">
        <v>147.84</v>
      </c>
      <c r="I324" s="232"/>
      <c r="J324" s="227"/>
      <c r="K324" s="227"/>
      <c r="L324" s="233"/>
      <c r="M324" s="234"/>
      <c r="N324" s="235"/>
      <c r="O324" s="235"/>
      <c r="P324" s="235"/>
      <c r="Q324" s="235"/>
      <c r="R324" s="235"/>
      <c r="S324" s="235"/>
      <c r="T324" s="236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7" t="s">
        <v>181</v>
      </c>
      <c r="AU324" s="237" t="s">
        <v>179</v>
      </c>
      <c r="AV324" s="13" t="s">
        <v>90</v>
      </c>
      <c r="AW324" s="13" t="s">
        <v>35</v>
      </c>
      <c r="AX324" s="13" t="s">
        <v>85</v>
      </c>
      <c r="AY324" s="237" t="s">
        <v>169</v>
      </c>
    </row>
    <row r="325" s="2" customFormat="1" ht="24.15" customHeight="1">
      <c r="A325" s="39"/>
      <c r="B325" s="40"/>
      <c r="C325" s="213" t="s">
        <v>517</v>
      </c>
      <c r="D325" s="213" t="s">
        <v>173</v>
      </c>
      <c r="E325" s="214" t="s">
        <v>518</v>
      </c>
      <c r="F325" s="215" t="s">
        <v>519</v>
      </c>
      <c r="G325" s="216" t="s">
        <v>176</v>
      </c>
      <c r="H325" s="217">
        <v>43.68</v>
      </c>
      <c r="I325" s="218"/>
      <c r="J325" s="219">
        <f>ROUND(I325*H325,2)</f>
        <v>0</v>
      </c>
      <c r="K325" s="215" t="s">
        <v>177</v>
      </c>
      <c r="L325" s="45"/>
      <c r="M325" s="220" t="s">
        <v>1</v>
      </c>
      <c r="N325" s="221" t="s">
        <v>46</v>
      </c>
      <c r="O325" s="92"/>
      <c r="P325" s="222">
        <f>O325*H325</f>
        <v>0</v>
      </c>
      <c r="Q325" s="222">
        <v>0</v>
      </c>
      <c r="R325" s="222">
        <f>Q325*H325</f>
        <v>0</v>
      </c>
      <c r="S325" s="222">
        <v>0.012999999999999999</v>
      </c>
      <c r="T325" s="223">
        <f>S325*H325</f>
        <v>0.56784000000000001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24" t="s">
        <v>178</v>
      </c>
      <c r="AT325" s="224" t="s">
        <v>173</v>
      </c>
      <c r="AU325" s="224" t="s">
        <v>179</v>
      </c>
      <c r="AY325" s="18" t="s">
        <v>169</v>
      </c>
      <c r="BE325" s="225">
        <f>IF(N325="základní",J325,0)</f>
        <v>0</v>
      </c>
      <c r="BF325" s="225">
        <f>IF(N325="snížená",J325,0)</f>
        <v>0</v>
      </c>
      <c r="BG325" s="225">
        <f>IF(N325="zákl. přenesená",J325,0)</f>
        <v>0</v>
      </c>
      <c r="BH325" s="225">
        <f>IF(N325="sníž. přenesená",J325,0)</f>
        <v>0</v>
      </c>
      <c r="BI325" s="225">
        <f>IF(N325="nulová",J325,0)</f>
        <v>0</v>
      </c>
      <c r="BJ325" s="18" t="s">
        <v>90</v>
      </c>
      <c r="BK325" s="225">
        <f>ROUND(I325*H325,2)</f>
        <v>0</v>
      </c>
      <c r="BL325" s="18" t="s">
        <v>178</v>
      </c>
      <c r="BM325" s="224" t="s">
        <v>520</v>
      </c>
    </row>
    <row r="326" s="13" customFormat="1">
      <c r="A326" s="13"/>
      <c r="B326" s="226"/>
      <c r="C326" s="227"/>
      <c r="D326" s="228" t="s">
        <v>181</v>
      </c>
      <c r="E326" s="229" t="s">
        <v>1</v>
      </c>
      <c r="F326" s="230" t="s">
        <v>521</v>
      </c>
      <c r="G326" s="227"/>
      <c r="H326" s="231">
        <v>43.68</v>
      </c>
      <c r="I326" s="232"/>
      <c r="J326" s="227"/>
      <c r="K326" s="227"/>
      <c r="L326" s="233"/>
      <c r="M326" s="234"/>
      <c r="N326" s="235"/>
      <c r="O326" s="235"/>
      <c r="P326" s="235"/>
      <c r="Q326" s="235"/>
      <c r="R326" s="235"/>
      <c r="S326" s="235"/>
      <c r="T326" s="236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7" t="s">
        <v>181</v>
      </c>
      <c r="AU326" s="237" t="s">
        <v>179</v>
      </c>
      <c r="AV326" s="13" t="s">
        <v>90</v>
      </c>
      <c r="AW326" s="13" t="s">
        <v>35</v>
      </c>
      <c r="AX326" s="13" t="s">
        <v>80</v>
      </c>
      <c r="AY326" s="237" t="s">
        <v>169</v>
      </c>
    </row>
    <row r="327" s="14" customFormat="1">
      <c r="A327" s="14"/>
      <c r="B327" s="238"/>
      <c r="C327" s="239"/>
      <c r="D327" s="228" t="s">
        <v>181</v>
      </c>
      <c r="E327" s="240" t="s">
        <v>1</v>
      </c>
      <c r="F327" s="241" t="s">
        <v>183</v>
      </c>
      <c r="G327" s="239"/>
      <c r="H327" s="242">
        <v>43.68</v>
      </c>
      <c r="I327" s="243"/>
      <c r="J327" s="239"/>
      <c r="K327" s="239"/>
      <c r="L327" s="244"/>
      <c r="M327" s="245"/>
      <c r="N327" s="246"/>
      <c r="O327" s="246"/>
      <c r="P327" s="246"/>
      <c r="Q327" s="246"/>
      <c r="R327" s="246"/>
      <c r="S327" s="246"/>
      <c r="T327" s="247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48" t="s">
        <v>181</v>
      </c>
      <c r="AU327" s="248" t="s">
        <v>179</v>
      </c>
      <c r="AV327" s="14" t="s">
        <v>178</v>
      </c>
      <c r="AW327" s="14" t="s">
        <v>35</v>
      </c>
      <c r="AX327" s="14" t="s">
        <v>85</v>
      </c>
      <c r="AY327" s="248" t="s">
        <v>169</v>
      </c>
    </row>
    <row r="328" s="2" customFormat="1" ht="24.15" customHeight="1">
      <c r="A328" s="39"/>
      <c r="B328" s="40"/>
      <c r="C328" s="213" t="s">
        <v>522</v>
      </c>
      <c r="D328" s="213" t="s">
        <v>173</v>
      </c>
      <c r="E328" s="214" t="s">
        <v>523</v>
      </c>
      <c r="F328" s="215" t="s">
        <v>524</v>
      </c>
      <c r="G328" s="216" t="s">
        <v>176</v>
      </c>
      <c r="H328" s="217">
        <v>306.73899999999998</v>
      </c>
      <c r="I328" s="218"/>
      <c r="J328" s="219">
        <f>ROUND(I328*H328,2)</f>
        <v>0</v>
      </c>
      <c r="K328" s="215" t="s">
        <v>177</v>
      </c>
      <c r="L328" s="45"/>
      <c r="M328" s="220" t="s">
        <v>1</v>
      </c>
      <c r="N328" s="221" t="s">
        <v>46</v>
      </c>
      <c r="O328" s="92"/>
      <c r="P328" s="222">
        <f>O328*H328</f>
        <v>0</v>
      </c>
      <c r="Q328" s="222">
        <v>0</v>
      </c>
      <c r="R328" s="222">
        <f>Q328*H328</f>
        <v>0</v>
      </c>
      <c r="S328" s="222">
        <v>0.014999999999999999</v>
      </c>
      <c r="T328" s="223">
        <f>S328*H328</f>
        <v>4.6010849999999994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24" t="s">
        <v>178</v>
      </c>
      <c r="AT328" s="224" t="s">
        <v>173</v>
      </c>
      <c r="AU328" s="224" t="s">
        <v>179</v>
      </c>
      <c r="AY328" s="18" t="s">
        <v>169</v>
      </c>
      <c r="BE328" s="225">
        <f>IF(N328="základní",J328,0)</f>
        <v>0</v>
      </c>
      <c r="BF328" s="225">
        <f>IF(N328="snížená",J328,0)</f>
        <v>0</v>
      </c>
      <c r="BG328" s="225">
        <f>IF(N328="zákl. přenesená",J328,0)</f>
        <v>0</v>
      </c>
      <c r="BH328" s="225">
        <f>IF(N328="sníž. přenesená",J328,0)</f>
        <v>0</v>
      </c>
      <c r="BI328" s="225">
        <f>IF(N328="nulová",J328,0)</f>
        <v>0</v>
      </c>
      <c r="BJ328" s="18" t="s">
        <v>90</v>
      </c>
      <c r="BK328" s="225">
        <f>ROUND(I328*H328,2)</f>
        <v>0</v>
      </c>
      <c r="BL328" s="18" t="s">
        <v>178</v>
      </c>
      <c r="BM328" s="224" t="s">
        <v>525</v>
      </c>
    </row>
    <row r="329" s="15" customFormat="1">
      <c r="A329" s="15"/>
      <c r="B329" s="259"/>
      <c r="C329" s="260"/>
      <c r="D329" s="228" t="s">
        <v>181</v>
      </c>
      <c r="E329" s="261" t="s">
        <v>1</v>
      </c>
      <c r="F329" s="262" t="s">
        <v>317</v>
      </c>
      <c r="G329" s="260"/>
      <c r="H329" s="261" t="s">
        <v>1</v>
      </c>
      <c r="I329" s="263"/>
      <c r="J329" s="260"/>
      <c r="K329" s="260"/>
      <c r="L329" s="264"/>
      <c r="M329" s="265"/>
      <c r="N329" s="266"/>
      <c r="O329" s="266"/>
      <c r="P329" s="266"/>
      <c r="Q329" s="266"/>
      <c r="R329" s="266"/>
      <c r="S329" s="266"/>
      <c r="T329" s="267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68" t="s">
        <v>181</v>
      </c>
      <c r="AU329" s="268" t="s">
        <v>179</v>
      </c>
      <c r="AV329" s="15" t="s">
        <v>85</v>
      </c>
      <c r="AW329" s="15" t="s">
        <v>35</v>
      </c>
      <c r="AX329" s="15" t="s">
        <v>80</v>
      </c>
      <c r="AY329" s="268" t="s">
        <v>169</v>
      </c>
    </row>
    <row r="330" s="13" customFormat="1">
      <c r="A330" s="13"/>
      <c r="B330" s="226"/>
      <c r="C330" s="227"/>
      <c r="D330" s="228" t="s">
        <v>181</v>
      </c>
      <c r="E330" s="229" t="s">
        <v>1</v>
      </c>
      <c r="F330" s="230" t="s">
        <v>327</v>
      </c>
      <c r="G330" s="227"/>
      <c r="H330" s="231">
        <v>505.92000000000002</v>
      </c>
      <c r="I330" s="232"/>
      <c r="J330" s="227"/>
      <c r="K330" s="227"/>
      <c r="L330" s="233"/>
      <c r="M330" s="234"/>
      <c r="N330" s="235"/>
      <c r="O330" s="235"/>
      <c r="P330" s="235"/>
      <c r="Q330" s="235"/>
      <c r="R330" s="235"/>
      <c r="S330" s="235"/>
      <c r="T330" s="236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7" t="s">
        <v>181</v>
      </c>
      <c r="AU330" s="237" t="s">
        <v>179</v>
      </c>
      <c r="AV330" s="13" t="s">
        <v>90</v>
      </c>
      <c r="AW330" s="13" t="s">
        <v>35</v>
      </c>
      <c r="AX330" s="13" t="s">
        <v>80</v>
      </c>
      <c r="AY330" s="237" t="s">
        <v>169</v>
      </c>
    </row>
    <row r="331" s="13" customFormat="1">
      <c r="A331" s="13"/>
      <c r="B331" s="226"/>
      <c r="C331" s="227"/>
      <c r="D331" s="228" t="s">
        <v>181</v>
      </c>
      <c r="E331" s="229" t="s">
        <v>1</v>
      </c>
      <c r="F331" s="230" t="s">
        <v>328</v>
      </c>
      <c r="G331" s="227"/>
      <c r="H331" s="231">
        <v>-184.435</v>
      </c>
      <c r="I331" s="232"/>
      <c r="J331" s="227"/>
      <c r="K331" s="227"/>
      <c r="L331" s="233"/>
      <c r="M331" s="234"/>
      <c r="N331" s="235"/>
      <c r="O331" s="235"/>
      <c r="P331" s="235"/>
      <c r="Q331" s="235"/>
      <c r="R331" s="235"/>
      <c r="S331" s="235"/>
      <c r="T331" s="236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7" t="s">
        <v>181</v>
      </c>
      <c r="AU331" s="237" t="s">
        <v>179</v>
      </c>
      <c r="AV331" s="13" t="s">
        <v>90</v>
      </c>
      <c r="AW331" s="13" t="s">
        <v>35</v>
      </c>
      <c r="AX331" s="13" t="s">
        <v>80</v>
      </c>
      <c r="AY331" s="237" t="s">
        <v>169</v>
      </c>
    </row>
    <row r="332" s="13" customFormat="1">
      <c r="A332" s="13"/>
      <c r="B332" s="226"/>
      <c r="C332" s="227"/>
      <c r="D332" s="228" t="s">
        <v>181</v>
      </c>
      <c r="E332" s="229" t="s">
        <v>1</v>
      </c>
      <c r="F332" s="230" t="s">
        <v>526</v>
      </c>
      <c r="G332" s="227"/>
      <c r="H332" s="231">
        <v>-14.746</v>
      </c>
      <c r="I332" s="232"/>
      <c r="J332" s="227"/>
      <c r="K332" s="227"/>
      <c r="L332" s="233"/>
      <c r="M332" s="234"/>
      <c r="N332" s="235"/>
      <c r="O332" s="235"/>
      <c r="P332" s="235"/>
      <c r="Q332" s="235"/>
      <c r="R332" s="235"/>
      <c r="S332" s="235"/>
      <c r="T332" s="236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7" t="s">
        <v>181</v>
      </c>
      <c r="AU332" s="237" t="s">
        <v>179</v>
      </c>
      <c r="AV332" s="13" t="s">
        <v>90</v>
      </c>
      <c r="AW332" s="13" t="s">
        <v>35</v>
      </c>
      <c r="AX332" s="13" t="s">
        <v>80</v>
      </c>
      <c r="AY332" s="237" t="s">
        <v>169</v>
      </c>
    </row>
    <row r="333" s="14" customFormat="1">
      <c r="A333" s="14"/>
      <c r="B333" s="238"/>
      <c r="C333" s="239"/>
      <c r="D333" s="228" t="s">
        <v>181</v>
      </c>
      <c r="E333" s="240" t="s">
        <v>1</v>
      </c>
      <c r="F333" s="241" t="s">
        <v>183</v>
      </c>
      <c r="G333" s="239"/>
      <c r="H333" s="242">
        <v>306.73899999999998</v>
      </c>
      <c r="I333" s="243"/>
      <c r="J333" s="239"/>
      <c r="K333" s="239"/>
      <c r="L333" s="244"/>
      <c r="M333" s="245"/>
      <c r="N333" s="246"/>
      <c r="O333" s="246"/>
      <c r="P333" s="246"/>
      <c r="Q333" s="246"/>
      <c r="R333" s="246"/>
      <c r="S333" s="246"/>
      <c r="T333" s="247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48" t="s">
        <v>181</v>
      </c>
      <c r="AU333" s="248" t="s">
        <v>179</v>
      </c>
      <c r="AV333" s="14" t="s">
        <v>178</v>
      </c>
      <c r="AW333" s="14" t="s">
        <v>35</v>
      </c>
      <c r="AX333" s="14" t="s">
        <v>85</v>
      </c>
      <c r="AY333" s="248" t="s">
        <v>169</v>
      </c>
    </row>
    <row r="334" s="2" customFormat="1" ht="24.15" customHeight="1">
      <c r="A334" s="39"/>
      <c r="B334" s="40"/>
      <c r="C334" s="213" t="s">
        <v>527</v>
      </c>
      <c r="D334" s="213" t="s">
        <v>173</v>
      </c>
      <c r="E334" s="214" t="s">
        <v>528</v>
      </c>
      <c r="F334" s="215" t="s">
        <v>529</v>
      </c>
      <c r="G334" s="216" t="s">
        <v>176</v>
      </c>
      <c r="H334" s="217">
        <v>99.522999999999996</v>
      </c>
      <c r="I334" s="218"/>
      <c r="J334" s="219">
        <f>ROUND(I334*H334,2)</f>
        <v>0</v>
      </c>
      <c r="K334" s="215" t="s">
        <v>177</v>
      </c>
      <c r="L334" s="45"/>
      <c r="M334" s="220" t="s">
        <v>1</v>
      </c>
      <c r="N334" s="221" t="s">
        <v>46</v>
      </c>
      <c r="O334" s="92"/>
      <c r="P334" s="222">
        <f>O334*H334</f>
        <v>0</v>
      </c>
      <c r="Q334" s="222">
        <v>0</v>
      </c>
      <c r="R334" s="222">
        <f>Q334*H334</f>
        <v>0</v>
      </c>
      <c r="S334" s="222">
        <v>0.017000000000000001</v>
      </c>
      <c r="T334" s="223">
        <f>S334*H334</f>
        <v>1.691891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24" t="s">
        <v>178</v>
      </c>
      <c r="AT334" s="224" t="s">
        <v>173</v>
      </c>
      <c r="AU334" s="224" t="s">
        <v>179</v>
      </c>
      <c r="AY334" s="18" t="s">
        <v>169</v>
      </c>
      <c r="BE334" s="225">
        <f>IF(N334="základní",J334,0)</f>
        <v>0</v>
      </c>
      <c r="BF334" s="225">
        <f>IF(N334="snížená",J334,0)</f>
        <v>0</v>
      </c>
      <c r="BG334" s="225">
        <f>IF(N334="zákl. přenesená",J334,0)</f>
        <v>0</v>
      </c>
      <c r="BH334" s="225">
        <f>IF(N334="sníž. přenesená",J334,0)</f>
        <v>0</v>
      </c>
      <c r="BI334" s="225">
        <f>IF(N334="nulová",J334,0)</f>
        <v>0</v>
      </c>
      <c r="BJ334" s="18" t="s">
        <v>90</v>
      </c>
      <c r="BK334" s="225">
        <f>ROUND(I334*H334,2)</f>
        <v>0</v>
      </c>
      <c r="BL334" s="18" t="s">
        <v>178</v>
      </c>
      <c r="BM334" s="224" t="s">
        <v>530</v>
      </c>
    </row>
    <row r="335" s="13" customFormat="1">
      <c r="A335" s="13"/>
      <c r="B335" s="226"/>
      <c r="C335" s="227"/>
      <c r="D335" s="228" t="s">
        <v>181</v>
      </c>
      <c r="E335" s="229" t="s">
        <v>1</v>
      </c>
      <c r="F335" s="230" t="s">
        <v>285</v>
      </c>
      <c r="G335" s="227"/>
      <c r="H335" s="231">
        <v>99.522999999999996</v>
      </c>
      <c r="I335" s="232"/>
      <c r="J335" s="227"/>
      <c r="K335" s="227"/>
      <c r="L335" s="233"/>
      <c r="M335" s="234"/>
      <c r="N335" s="235"/>
      <c r="O335" s="235"/>
      <c r="P335" s="235"/>
      <c r="Q335" s="235"/>
      <c r="R335" s="235"/>
      <c r="S335" s="235"/>
      <c r="T335" s="236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7" t="s">
        <v>181</v>
      </c>
      <c r="AU335" s="237" t="s">
        <v>179</v>
      </c>
      <c r="AV335" s="13" t="s">
        <v>90</v>
      </c>
      <c r="AW335" s="13" t="s">
        <v>35</v>
      </c>
      <c r="AX335" s="13" t="s">
        <v>80</v>
      </c>
      <c r="AY335" s="237" t="s">
        <v>169</v>
      </c>
    </row>
    <row r="336" s="14" customFormat="1">
      <c r="A336" s="14"/>
      <c r="B336" s="238"/>
      <c r="C336" s="239"/>
      <c r="D336" s="228" t="s">
        <v>181</v>
      </c>
      <c r="E336" s="240" t="s">
        <v>1</v>
      </c>
      <c r="F336" s="241" t="s">
        <v>183</v>
      </c>
      <c r="G336" s="239"/>
      <c r="H336" s="242">
        <v>99.522999999999996</v>
      </c>
      <c r="I336" s="243"/>
      <c r="J336" s="239"/>
      <c r="K336" s="239"/>
      <c r="L336" s="244"/>
      <c r="M336" s="245"/>
      <c r="N336" s="246"/>
      <c r="O336" s="246"/>
      <c r="P336" s="246"/>
      <c r="Q336" s="246"/>
      <c r="R336" s="246"/>
      <c r="S336" s="246"/>
      <c r="T336" s="247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8" t="s">
        <v>181</v>
      </c>
      <c r="AU336" s="248" t="s">
        <v>179</v>
      </c>
      <c r="AV336" s="14" t="s">
        <v>178</v>
      </c>
      <c r="AW336" s="14" t="s">
        <v>35</v>
      </c>
      <c r="AX336" s="14" t="s">
        <v>85</v>
      </c>
      <c r="AY336" s="248" t="s">
        <v>169</v>
      </c>
    </row>
    <row r="337" s="12" customFormat="1" ht="20.88" customHeight="1">
      <c r="A337" s="12"/>
      <c r="B337" s="197"/>
      <c r="C337" s="198"/>
      <c r="D337" s="199" t="s">
        <v>79</v>
      </c>
      <c r="E337" s="211" t="s">
        <v>531</v>
      </c>
      <c r="F337" s="211" t="s">
        <v>532</v>
      </c>
      <c r="G337" s="198"/>
      <c r="H337" s="198"/>
      <c r="I337" s="201"/>
      <c r="J337" s="212">
        <f>BK337</f>
        <v>0</v>
      </c>
      <c r="K337" s="198"/>
      <c r="L337" s="203"/>
      <c r="M337" s="204"/>
      <c r="N337" s="205"/>
      <c r="O337" s="205"/>
      <c r="P337" s="206">
        <f>SUM(P338:P349)</f>
        <v>0</v>
      </c>
      <c r="Q337" s="205"/>
      <c r="R337" s="206">
        <f>SUM(R338:R349)</f>
        <v>0</v>
      </c>
      <c r="S337" s="205"/>
      <c r="T337" s="207">
        <f>SUM(T338:T349)</f>
        <v>0.206312</v>
      </c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R337" s="208" t="s">
        <v>85</v>
      </c>
      <c r="AT337" s="209" t="s">
        <v>79</v>
      </c>
      <c r="AU337" s="209" t="s">
        <v>90</v>
      </c>
      <c r="AY337" s="208" t="s">
        <v>169</v>
      </c>
      <c r="BK337" s="210">
        <f>SUM(BK338:BK349)</f>
        <v>0</v>
      </c>
    </row>
    <row r="338" s="2" customFormat="1" ht="24.15" customHeight="1">
      <c r="A338" s="39"/>
      <c r="B338" s="40"/>
      <c r="C338" s="213" t="s">
        <v>533</v>
      </c>
      <c r="D338" s="213" t="s">
        <v>173</v>
      </c>
      <c r="E338" s="214" t="s">
        <v>534</v>
      </c>
      <c r="F338" s="215" t="s">
        <v>535</v>
      </c>
      <c r="G338" s="216" t="s">
        <v>176</v>
      </c>
      <c r="H338" s="217">
        <v>49.200000000000003</v>
      </c>
      <c r="I338" s="218"/>
      <c r="J338" s="219">
        <f>ROUND(I338*H338,2)</f>
        <v>0</v>
      </c>
      <c r="K338" s="215" t="s">
        <v>177</v>
      </c>
      <c r="L338" s="45"/>
      <c r="M338" s="220" t="s">
        <v>1</v>
      </c>
      <c r="N338" s="221" t="s">
        <v>46</v>
      </c>
      <c r="O338" s="92"/>
      <c r="P338" s="222">
        <f>O338*H338</f>
        <v>0</v>
      </c>
      <c r="Q338" s="222">
        <v>0</v>
      </c>
      <c r="R338" s="222">
        <f>Q338*H338</f>
        <v>0</v>
      </c>
      <c r="S338" s="222">
        <v>0.0025999999999999999</v>
      </c>
      <c r="T338" s="223">
        <f>S338*H338</f>
        <v>0.12792000000000001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24" t="s">
        <v>178</v>
      </c>
      <c r="AT338" s="224" t="s">
        <v>173</v>
      </c>
      <c r="AU338" s="224" t="s">
        <v>179</v>
      </c>
      <c r="AY338" s="18" t="s">
        <v>169</v>
      </c>
      <c r="BE338" s="225">
        <f>IF(N338="základní",J338,0)</f>
        <v>0</v>
      </c>
      <c r="BF338" s="225">
        <f>IF(N338="snížená",J338,0)</f>
        <v>0</v>
      </c>
      <c r="BG338" s="225">
        <f>IF(N338="zákl. přenesená",J338,0)</f>
        <v>0</v>
      </c>
      <c r="BH338" s="225">
        <f>IF(N338="sníž. přenesená",J338,0)</f>
        <v>0</v>
      </c>
      <c r="BI338" s="225">
        <f>IF(N338="nulová",J338,0)</f>
        <v>0</v>
      </c>
      <c r="BJ338" s="18" t="s">
        <v>90</v>
      </c>
      <c r="BK338" s="225">
        <f>ROUND(I338*H338,2)</f>
        <v>0</v>
      </c>
      <c r="BL338" s="18" t="s">
        <v>178</v>
      </c>
      <c r="BM338" s="224" t="s">
        <v>536</v>
      </c>
    </row>
    <row r="339" s="15" customFormat="1">
      <c r="A339" s="15"/>
      <c r="B339" s="259"/>
      <c r="C339" s="260"/>
      <c r="D339" s="228" t="s">
        <v>181</v>
      </c>
      <c r="E339" s="261" t="s">
        <v>1</v>
      </c>
      <c r="F339" s="262" t="s">
        <v>537</v>
      </c>
      <c r="G339" s="260"/>
      <c r="H339" s="261" t="s">
        <v>1</v>
      </c>
      <c r="I339" s="263"/>
      <c r="J339" s="260"/>
      <c r="K339" s="260"/>
      <c r="L339" s="264"/>
      <c r="M339" s="265"/>
      <c r="N339" s="266"/>
      <c r="O339" s="266"/>
      <c r="P339" s="266"/>
      <c r="Q339" s="266"/>
      <c r="R339" s="266"/>
      <c r="S339" s="266"/>
      <c r="T339" s="267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T339" s="268" t="s">
        <v>181</v>
      </c>
      <c r="AU339" s="268" t="s">
        <v>179</v>
      </c>
      <c r="AV339" s="15" t="s">
        <v>85</v>
      </c>
      <c r="AW339" s="15" t="s">
        <v>35</v>
      </c>
      <c r="AX339" s="15" t="s">
        <v>80</v>
      </c>
      <c r="AY339" s="268" t="s">
        <v>169</v>
      </c>
    </row>
    <row r="340" s="15" customFormat="1">
      <c r="A340" s="15"/>
      <c r="B340" s="259"/>
      <c r="C340" s="260"/>
      <c r="D340" s="228" t="s">
        <v>181</v>
      </c>
      <c r="E340" s="261" t="s">
        <v>1</v>
      </c>
      <c r="F340" s="262" t="s">
        <v>538</v>
      </c>
      <c r="G340" s="260"/>
      <c r="H340" s="261" t="s">
        <v>1</v>
      </c>
      <c r="I340" s="263"/>
      <c r="J340" s="260"/>
      <c r="K340" s="260"/>
      <c r="L340" s="264"/>
      <c r="M340" s="265"/>
      <c r="N340" s="266"/>
      <c r="O340" s="266"/>
      <c r="P340" s="266"/>
      <c r="Q340" s="266"/>
      <c r="R340" s="266"/>
      <c r="S340" s="266"/>
      <c r="T340" s="267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T340" s="268" t="s">
        <v>181</v>
      </c>
      <c r="AU340" s="268" t="s">
        <v>179</v>
      </c>
      <c r="AV340" s="15" t="s">
        <v>85</v>
      </c>
      <c r="AW340" s="15" t="s">
        <v>35</v>
      </c>
      <c r="AX340" s="15" t="s">
        <v>80</v>
      </c>
      <c r="AY340" s="268" t="s">
        <v>169</v>
      </c>
    </row>
    <row r="341" s="15" customFormat="1">
      <c r="A341" s="15"/>
      <c r="B341" s="259"/>
      <c r="C341" s="260"/>
      <c r="D341" s="228" t="s">
        <v>181</v>
      </c>
      <c r="E341" s="261" t="s">
        <v>1</v>
      </c>
      <c r="F341" s="262" t="s">
        <v>539</v>
      </c>
      <c r="G341" s="260"/>
      <c r="H341" s="261" t="s">
        <v>1</v>
      </c>
      <c r="I341" s="263"/>
      <c r="J341" s="260"/>
      <c r="K341" s="260"/>
      <c r="L341" s="264"/>
      <c r="M341" s="265"/>
      <c r="N341" s="266"/>
      <c r="O341" s="266"/>
      <c r="P341" s="266"/>
      <c r="Q341" s="266"/>
      <c r="R341" s="266"/>
      <c r="S341" s="266"/>
      <c r="T341" s="267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T341" s="268" t="s">
        <v>181</v>
      </c>
      <c r="AU341" s="268" t="s">
        <v>179</v>
      </c>
      <c r="AV341" s="15" t="s">
        <v>85</v>
      </c>
      <c r="AW341" s="15" t="s">
        <v>35</v>
      </c>
      <c r="AX341" s="15" t="s">
        <v>80</v>
      </c>
      <c r="AY341" s="268" t="s">
        <v>169</v>
      </c>
    </row>
    <row r="342" s="13" customFormat="1">
      <c r="A342" s="13"/>
      <c r="B342" s="226"/>
      <c r="C342" s="227"/>
      <c r="D342" s="228" t="s">
        <v>181</v>
      </c>
      <c r="E342" s="229" t="s">
        <v>1</v>
      </c>
      <c r="F342" s="230" t="s">
        <v>540</v>
      </c>
      <c r="G342" s="227"/>
      <c r="H342" s="231">
        <v>49.200000000000003</v>
      </c>
      <c r="I342" s="232"/>
      <c r="J342" s="227"/>
      <c r="K342" s="227"/>
      <c r="L342" s="233"/>
      <c r="M342" s="234"/>
      <c r="N342" s="235"/>
      <c r="O342" s="235"/>
      <c r="P342" s="235"/>
      <c r="Q342" s="235"/>
      <c r="R342" s="235"/>
      <c r="S342" s="235"/>
      <c r="T342" s="236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7" t="s">
        <v>181</v>
      </c>
      <c r="AU342" s="237" t="s">
        <v>179</v>
      </c>
      <c r="AV342" s="13" t="s">
        <v>90</v>
      </c>
      <c r="AW342" s="13" t="s">
        <v>35</v>
      </c>
      <c r="AX342" s="13" t="s">
        <v>80</v>
      </c>
      <c r="AY342" s="237" t="s">
        <v>169</v>
      </c>
    </row>
    <row r="343" s="14" customFormat="1">
      <c r="A343" s="14"/>
      <c r="B343" s="238"/>
      <c r="C343" s="239"/>
      <c r="D343" s="228" t="s">
        <v>181</v>
      </c>
      <c r="E343" s="240" t="s">
        <v>1</v>
      </c>
      <c r="F343" s="241" t="s">
        <v>183</v>
      </c>
      <c r="G343" s="239"/>
      <c r="H343" s="242">
        <v>49.200000000000003</v>
      </c>
      <c r="I343" s="243"/>
      <c r="J343" s="239"/>
      <c r="K343" s="239"/>
      <c r="L343" s="244"/>
      <c r="M343" s="245"/>
      <c r="N343" s="246"/>
      <c r="O343" s="246"/>
      <c r="P343" s="246"/>
      <c r="Q343" s="246"/>
      <c r="R343" s="246"/>
      <c r="S343" s="246"/>
      <c r="T343" s="247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48" t="s">
        <v>181</v>
      </c>
      <c r="AU343" s="248" t="s">
        <v>179</v>
      </c>
      <c r="AV343" s="14" t="s">
        <v>178</v>
      </c>
      <c r="AW343" s="14" t="s">
        <v>35</v>
      </c>
      <c r="AX343" s="14" t="s">
        <v>85</v>
      </c>
      <c r="AY343" s="248" t="s">
        <v>169</v>
      </c>
    </row>
    <row r="344" s="2" customFormat="1" ht="24.15" customHeight="1">
      <c r="A344" s="39"/>
      <c r="B344" s="40"/>
      <c r="C344" s="213" t="s">
        <v>541</v>
      </c>
      <c r="D344" s="213" t="s">
        <v>173</v>
      </c>
      <c r="E344" s="214" t="s">
        <v>542</v>
      </c>
      <c r="F344" s="215" t="s">
        <v>543</v>
      </c>
      <c r="G344" s="216" t="s">
        <v>176</v>
      </c>
      <c r="H344" s="217">
        <v>16.399999999999999</v>
      </c>
      <c r="I344" s="218"/>
      <c r="J344" s="219">
        <f>ROUND(I344*H344,2)</f>
        <v>0</v>
      </c>
      <c r="K344" s="215" t="s">
        <v>177</v>
      </c>
      <c r="L344" s="45"/>
      <c r="M344" s="220" t="s">
        <v>1</v>
      </c>
      <c r="N344" s="221" t="s">
        <v>46</v>
      </c>
      <c r="O344" s="92"/>
      <c r="P344" s="222">
        <f>O344*H344</f>
        <v>0</v>
      </c>
      <c r="Q344" s="222">
        <v>0</v>
      </c>
      <c r="R344" s="222">
        <f>Q344*H344</f>
        <v>0</v>
      </c>
      <c r="S344" s="222">
        <v>0.0047800000000000004</v>
      </c>
      <c r="T344" s="223">
        <f>S344*H344</f>
        <v>0.078392000000000003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24" t="s">
        <v>178</v>
      </c>
      <c r="AT344" s="224" t="s">
        <v>173</v>
      </c>
      <c r="AU344" s="224" t="s">
        <v>179</v>
      </c>
      <c r="AY344" s="18" t="s">
        <v>169</v>
      </c>
      <c r="BE344" s="225">
        <f>IF(N344="základní",J344,0)</f>
        <v>0</v>
      </c>
      <c r="BF344" s="225">
        <f>IF(N344="snížená",J344,0)</f>
        <v>0</v>
      </c>
      <c r="BG344" s="225">
        <f>IF(N344="zákl. přenesená",J344,0)</f>
        <v>0</v>
      </c>
      <c r="BH344" s="225">
        <f>IF(N344="sníž. přenesená",J344,0)</f>
        <v>0</v>
      </c>
      <c r="BI344" s="225">
        <f>IF(N344="nulová",J344,0)</f>
        <v>0</v>
      </c>
      <c r="BJ344" s="18" t="s">
        <v>90</v>
      </c>
      <c r="BK344" s="225">
        <f>ROUND(I344*H344,2)</f>
        <v>0</v>
      </c>
      <c r="BL344" s="18" t="s">
        <v>178</v>
      </c>
      <c r="BM344" s="224" t="s">
        <v>544</v>
      </c>
    </row>
    <row r="345" s="15" customFormat="1">
      <c r="A345" s="15"/>
      <c r="B345" s="259"/>
      <c r="C345" s="260"/>
      <c r="D345" s="228" t="s">
        <v>181</v>
      </c>
      <c r="E345" s="261" t="s">
        <v>1</v>
      </c>
      <c r="F345" s="262" t="s">
        <v>537</v>
      </c>
      <c r="G345" s="260"/>
      <c r="H345" s="261" t="s">
        <v>1</v>
      </c>
      <c r="I345" s="263"/>
      <c r="J345" s="260"/>
      <c r="K345" s="260"/>
      <c r="L345" s="264"/>
      <c r="M345" s="265"/>
      <c r="N345" s="266"/>
      <c r="O345" s="266"/>
      <c r="P345" s="266"/>
      <c r="Q345" s="266"/>
      <c r="R345" s="266"/>
      <c r="S345" s="266"/>
      <c r="T345" s="267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T345" s="268" t="s">
        <v>181</v>
      </c>
      <c r="AU345" s="268" t="s">
        <v>179</v>
      </c>
      <c r="AV345" s="15" t="s">
        <v>85</v>
      </c>
      <c r="AW345" s="15" t="s">
        <v>35</v>
      </c>
      <c r="AX345" s="15" t="s">
        <v>80</v>
      </c>
      <c r="AY345" s="268" t="s">
        <v>169</v>
      </c>
    </row>
    <row r="346" s="15" customFormat="1">
      <c r="A346" s="15"/>
      <c r="B346" s="259"/>
      <c r="C346" s="260"/>
      <c r="D346" s="228" t="s">
        <v>181</v>
      </c>
      <c r="E346" s="261" t="s">
        <v>1</v>
      </c>
      <c r="F346" s="262" t="s">
        <v>545</v>
      </c>
      <c r="G346" s="260"/>
      <c r="H346" s="261" t="s">
        <v>1</v>
      </c>
      <c r="I346" s="263"/>
      <c r="J346" s="260"/>
      <c r="K346" s="260"/>
      <c r="L346" s="264"/>
      <c r="M346" s="265"/>
      <c r="N346" s="266"/>
      <c r="O346" s="266"/>
      <c r="P346" s="266"/>
      <c r="Q346" s="266"/>
      <c r="R346" s="266"/>
      <c r="S346" s="266"/>
      <c r="T346" s="267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T346" s="268" t="s">
        <v>181</v>
      </c>
      <c r="AU346" s="268" t="s">
        <v>179</v>
      </c>
      <c r="AV346" s="15" t="s">
        <v>85</v>
      </c>
      <c r="AW346" s="15" t="s">
        <v>35</v>
      </c>
      <c r="AX346" s="15" t="s">
        <v>80</v>
      </c>
      <c r="AY346" s="268" t="s">
        <v>169</v>
      </c>
    </row>
    <row r="347" s="13" customFormat="1">
      <c r="A347" s="13"/>
      <c r="B347" s="226"/>
      <c r="C347" s="227"/>
      <c r="D347" s="228" t="s">
        <v>181</v>
      </c>
      <c r="E347" s="229" t="s">
        <v>1</v>
      </c>
      <c r="F347" s="230" t="s">
        <v>546</v>
      </c>
      <c r="G347" s="227"/>
      <c r="H347" s="231">
        <v>16.399999999999999</v>
      </c>
      <c r="I347" s="232"/>
      <c r="J347" s="227"/>
      <c r="K347" s="227"/>
      <c r="L347" s="233"/>
      <c r="M347" s="234"/>
      <c r="N347" s="235"/>
      <c r="O347" s="235"/>
      <c r="P347" s="235"/>
      <c r="Q347" s="235"/>
      <c r="R347" s="235"/>
      <c r="S347" s="235"/>
      <c r="T347" s="236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7" t="s">
        <v>181</v>
      </c>
      <c r="AU347" s="237" t="s">
        <v>179</v>
      </c>
      <c r="AV347" s="13" t="s">
        <v>90</v>
      </c>
      <c r="AW347" s="13" t="s">
        <v>35</v>
      </c>
      <c r="AX347" s="13" t="s">
        <v>80</v>
      </c>
      <c r="AY347" s="237" t="s">
        <v>169</v>
      </c>
    </row>
    <row r="348" s="16" customFormat="1">
      <c r="A348" s="16"/>
      <c r="B348" s="269"/>
      <c r="C348" s="270"/>
      <c r="D348" s="228" t="s">
        <v>181</v>
      </c>
      <c r="E348" s="271" t="s">
        <v>1</v>
      </c>
      <c r="F348" s="272" t="s">
        <v>207</v>
      </c>
      <c r="G348" s="270"/>
      <c r="H348" s="273">
        <v>16.399999999999999</v>
      </c>
      <c r="I348" s="274"/>
      <c r="J348" s="270"/>
      <c r="K348" s="270"/>
      <c r="L348" s="275"/>
      <c r="M348" s="276"/>
      <c r="N348" s="277"/>
      <c r="O348" s="277"/>
      <c r="P348" s="277"/>
      <c r="Q348" s="277"/>
      <c r="R348" s="277"/>
      <c r="S348" s="277"/>
      <c r="T348" s="278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T348" s="279" t="s">
        <v>181</v>
      </c>
      <c r="AU348" s="279" t="s">
        <v>179</v>
      </c>
      <c r="AV348" s="16" t="s">
        <v>179</v>
      </c>
      <c r="AW348" s="16" t="s">
        <v>35</v>
      </c>
      <c r="AX348" s="16" t="s">
        <v>80</v>
      </c>
      <c r="AY348" s="279" t="s">
        <v>169</v>
      </c>
    </row>
    <row r="349" s="14" customFormat="1">
      <c r="A349" s="14"/>
      <c r="B349" s="238"/>
      <c r="C349" s="239"/>
      <c r="D349" s="228" t="s">
        <v>181</v>
      </c>
      <c r="E349" s="240" t="s">
        <v>1</v>
      </c>
      <c r="F349" s="241" t="s">
        <v>183</v>
      </c>
      <c r="G349" s="239"/>
      <c r="H349" s="242">
        <v>16.399999999999999</v>
      </c>
      <c r="I349" s="243"/>
      <c r="J349" s="239"/>
      <c r="K349" s="239"/>
      <c r="L349" s="244"/>
      <c r="M349" s="245"/>
      <c r="N349" s="246"/>
      <c r="O349" s="246"/>
      <c r="P349" s="246"/>
      <c r="Q349" s="246"/>
      <c r="R349" s="246"/>
      <c r="S349" s="246"/>
      <c r="T349" s="247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48" t="s">
        <v>181</v>
      </c>
      <c r="AU349" s="248" t="s">
        <v>179</v>
      </c>
      <c r="AV349" s="14" t="s">
        <v>178</v>
      </c>
      <c r="AW349" s="14" t="s">
        <v>35</v>
      </c>
      <c r="AX349" s="14" t="s">
        <v>85</v>
      </c>
      <c r="AY349" s="248" t="s">
        <v>169</v>
      </c>
    </row>
    <row r="350" s="12" customFormat="1" ht="20.88" customHeight="1">
      <c r="A350" s="12"/>
      <c r="B350" s="197"/>
      <c r="C350" s="198"/>
      <c r="D350" s="199" t="s">
        <v>79</v>
      </c>
      <c r="E350" s="211" t="s">
        <v>547</v>
      </c>
      <c r="F350" s="211" t="s">
        <v>548</v>
      </c>
      <c r="G350" s="198"/>
      <c r="H350" s="198"/>
      <c r="I350" s="201"/>
      <c r="J350" s="212">
        <f>BK350</f>
        <v>0</v>
      </c>
      <c r="K350" s="198"/>
      <c r="L350" s="203"/>
      <c r="M350" s="204"/>
      <c r="N350" s="205"/>
      <c r="O350" s="205"/>
      <c r="P350" s="206">
        <f>SUM(P351:P412)</f>
        <v>0</v>
      </c>
      <c r="Q350" s="205"/>
      <c r="R350" s="206">
        <f>SUM(R351:R412)</f>
        <v>6.5322288000000004</v>
      </c>
      <c r="S350" s="205"/>
      <c r="T350" s="207">
        <f>SUM(T351:T412)</f>
        <v>6.4160640000000004</v>
      </c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R350" s="208" t="s">
        <v>85</v>
      </c>
      <c r="AT350" s="209" t="s">
        <v>79</v>
      </c>
      <c r="AU350" s="209" t="s">
        <v>90</v>
      </c>
      <c r="AY350" s="208" t="s">
        <v>169</v>
      </c>
      <c r="BK350" s="210">
        <f>SUM(BK351:BK412)</f>
        <v>0</v>
      </c>
    </row>
    <row r="351" s="2" customFormat="1" ht="24.15" customHeight="1">
      <c r="A351" s="39"/>
      <c r="B351" s="40"/>
      <c r="C351" s="213" t="s">
        <v>549</v>
      </c>
      <c r="D351" s="213" t="s">
        <v>173</v>
      </c>
      <c r="E351" s="214" t="s">
        <v>550</v>
      </c>
      <c r="F351" s="215" t="s">
        <v>551</v>
      </c>
      <c r="G351" s="216" t="s">
        <v>176</v>
      </c>
      <c r="H351" s="217">
        <v>4.6079999999999997</v>
      </c>
      <c r="I351" s="218"/>
      <c r="J351" s="219">
        <f>ROUND(I351*H351,2)</f>
        <v>0</v>
      </c>
      <c r="K351" s="215" t="s">
        <v>177</v>
      </c>
      <c r="L351" s="45"/>
      <c r="M351" s="220" t="s">
        <v>1</v>
      </c>
      <c r="N351" s="221" t="s">
        <v>46</v>
      </c>
      <c r="O351" s="92"/>
      <c r="P351" s="222">
        <f>O351*H351</f>
        <v>0</v>
      </c>
      <c r="Q351" s="222">
        <v>0</v>
      </c>
      <c r="R351" s="222">
        <f>Q351*H351</f>
        <v>0</v>
      </c>
      <c r="S351" s="222">
        <v>0.11</v>
      </c>
      <c r="T351" s="223">
        <f>S351*H351</f>
        <v>0.50688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224" t="s">
        <v>178</v>
      </c>
      <c r="AT351" s="224" t="s">
        <v>173</v>
      </c>
      <c r="AU351" s="224" t="s">
        <v>179</v>
      </c>
      <c r="AY351" s="18" t="s">
        <v>169</v>
      </c>
      <c r="BE351" s="225">
        <f>IF(N351="základní",J351,0)</f>
        <v>0</v>
      </c>
      <c r="BF351" s="225">
        <f>IF(N351="snížená",J351,0)</f>
        <v>0</v>
      </c>
      <c r="BG351" s="225">
        <f>IF(N351="zákl. přenesená",J351,0)</f>
        <v>0</v>
      </c>
      <c r="BH351" s="225">
        <f>IF(N351="sníž. přenesená",J351,0)</f>
        <v>0</v>
      </c>
      <c r="BI351" s="225">
        <f>IF(N351="nulová",J351,0)</f>
        <v>0</v>
      </c>
      <c r="BJ351" s="18" t="s">
        <v>90</v>
      </c>
      <c r="BK351" s="225">
        <f>ROUND(I351*H351,2)</f>
        <v>0</v>
      </c>
      <c r="BL351" s="18" t="s">
        <v>178</v>
      </c>
      <c r="BM351" s="224" t="s">
        <v>552</v>
      </c>
    </row>
    <row r="352" s="15" customFormat="1">
      <c r="A352" s="15"/>
      <c r="B352" s="259"/>
      <c r="C352" s="260"/>
      <c r="D352" s="228" t="s">
        <v>181</v>
      </c>
      <c r="E352" s="261" t="s">
        <v>1</v>
      </c>
      <c r="F352" s="262" t="s">
        <v>553</v>
      </c>
      <c r="G352" s="260"/>
      <c r="H352" s="261" t="s">
        <v>1</v>
      </c>
      <c r="I352" s="263"/>
      <c r="J352" s="260"/>
      <c r="K352" s="260"/>
      <c r="L352" s="264"/>
      <c r="M352" s="265"/>
      <c r="N352" s="266"/>
      <c r="O352" s="266"/>
      <c r="P352" s="266"/>
      <c r="Q352" s="266"/>
      <c r="R352" s="266"/>
      <c r="S352" s="266"/>
      <c r="T352" s="267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68" t="s">
        <v>181</v>
      </c>
      <c r="AU352" s="268" t="s">
        <v>179</v>
      </c>
      <c r="AV352" s="15" t="s">
        <v>85</v>
      </c>
      <c r="AW352" s="15" t="s">
        <v>35</v>
      </c>
      <c r="AX352" s="15" t="s">
        <v>80</v>
      </c>
      <c r="AY352" s="268" t="s">
        <v>169</v>
      </c>
    </row>
    <row r="353" s="15" customFormat="1">
      <c r="A353" s="15"/>
      <c r="B353" s="259"/>
      <c r="C353" s="260"/>
      <c r="D353" s="228" t="s">
        <v>181</v>
      </c>
      <c r="E353" s="261" t="s">
        <v>1</v>
      </c>
      <c r="F353" s="262" t="s">
        <v>554</v>
      </c>
      <c r="G353" s="260"/>
      <c r="H353" s="261" t="s">
        <v>1</v>
      </c>
      <c r="I353" s="263"/>
      <c r="J353" s="260"/>
      <c r="K353" s="260"/>
      <c r="L353" s="264"/>
      <c r="M353" s="265"/>
      <c r="N353" s="266"/>
      <c r="O353" s="266"/>
      <c r="P353" s="266"/>
      <c r="Q353" s="266"/>
      <c r="R353" s="266"/>
      <c r="S353" s="266"/>
      <c r="T353" s="267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T353" s="268" t="s">
        <v>181</v>
      </c>
      <c r="AU353" s="268" t="s">
        <v>179</v>
      </c>
      <c r="AV353" s="15" t="s">
        <v>85</v>
      </c>
      <c r="AW353" s="15" t="s">
        <v>35</v>
      </c>
      <c r="AX353" s="15" t="s">
        <v>80</v>
      </c>
      <c r="AY353" s="268" t="s">
        <v>169</v>
      </c>
    </row>
    <row r="354" s="13" customFormat="1">
      <c r="A354" s="13"/>
      <c r="B354" s="226"/>
      <c r="C354" s="227"/>
      <c r="D354" s="228" t="s">
        <v>181</v>
      </c>
      <c r="E354" s="229" t="s">
        <v>1</v>
      </c>
      <c r="F354" s="230" t="s">
        <v>555</v>
      </c>
      <c r="G354" s="227"/>
      <c r="H354" s="231">
        <v>4.6079999999999997</v>
      </c>
      <c r="I354" s="232"/>
      <c r="J354" s="227"/>
      <c r="K354" s="227"/>
      <c r="L354" s="233"/>
      <c r="M354" s="234"/>
      <c r="N354" s="235"/>
      <c r="O354" s="235"/>
      <c r="P354" s="235"/>
      <c r="Q354" s="235"/>
      <c r="R354" s="235"/>
      <c r="S354" s="235"/>
      <c r="T354" s="236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37" t="s">
        <v>181</v>
      </c>
      <c r="AU354" s="237" t="s">
        <v>179</v>
      </c>
      <c r="AV354" s="13" t="s">
        <v>90</v>
      </c>
      <c r="AW354" s="13" t="s">
        <v>35</v>
      </c>
      <c r="AX354" s="13" t="s">
        <v>80</v>
      </c>
      <c r="AY354" s="237" t="s">
        <v>169</v>
      </c>
    </row>
    <row r="355" s="14" customFormat="1">
      <c r="A355" s="14"/>
      <c r="B355" s="238"/>
      <c r="C355" s="239"/>
      <c r="D355" s="228" t="s">
        <v>181</v>
      </c>
      <c r="E355" s="240" t="s">
        <v>119</v>
      </c>
      <c r="F355" s="241" t="s">
        <v>183</v>
      </c>
      <c r="G355" s="239"/>
      <c r="H355" s="242">
        <v>4.6079999999999997</v>
      </c>
      <c r="I355" s="243"/>
      <c r="J355" s="239"/>
      <c r="K355" s="239"/>
      <c r="L355" s="244"/>
      <c r="M355" s="245"/>
      <c r="N355" s="246"/>
      <c r="O355" s="246"/>
      <c r="P355" s="246"/>
      <c r="Q355" s="246"/>
      <c r="R355" s="246"/>
      <c r="S355" s="246"/>
      <c r="T355" s="247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48" t="s">
        <v>181</v>
      </c>
      <c r="AU355" s="248" t="s">
        <v>179</v>
      </c>
      <c r="AV355" s="14" t="s">
        <v>178</v>
      </c>
      <c r="AW355" s="14" t="s">
        <v>35</v>
      </c>
      <c r="AX355" s="14" t="s">
        <v>85</v>
      </c>
      <c r="AY355" s="248" t="s">
        <v>169</v>
      </c>
    </row>
    <row r="356" s="2" customFormat="1" ht="24.15" customHeight="1">
      <c r="A356" s="39"/>
      <c r="B356" s="40"/>
      <c r="C356" s="213" t="s">
        <v>556</v>
      </c>
      <c r="D356" s="213" t="s">
        <v>173</v>
      </c>
      <c r="E356" s="214" t="s">
        <v>557</v>
      </c>
      <c r="F356" s="215" t="s">
        <v>558</v>
      </c>
      <c r="G356" s="216" t="s">
        <v>176</v>
      </c>
      <c r="H356" s="217">
        <v>18</v>
      </c>
      <c r="I356" s="218"/>
      <c r="J356" s="219">
        <f>ROUND(I356*H356,2)</f>
        <v>0</v>
      </c>
      <c r="K356" s="215" t="s">
        <v>177</v>
      </c>
      <c r="L356" s="45"/>
      <c r="M356" s="220" t="s">
        <v>1</v>
      </c>
      <c r="N356" s="221" t="s">
        <v>46</v>
      </c>
      <c r="O356" s="92"/>
      <c r="P356" s="222">
        <f>O356*H356</f>
        <v>0</v>
      </c>
      <c r="Q356" s="222">
        <v>0</v>
      </c>
      <c r="R356" s="222">
        <f>Q356*H356</f>
        <v>0</v>
      </c>
      <c r="S356" s="222">
        <v>0.11</v>
      </c>
      <c r="T356" s="223">
        <f>S356*H356</f>
        <v>1.98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224" t="s">
        <v>178</v>
      </c>
      <c r="AT356" s="224" t="s">
        <v>173</v>
      </c>
      <c r="AU356" s="224" t="s">
        <v>179</v>
      </c>
      <c r="AY356" s="18" t="s">
        <v>169</v>
      </c>
      <c r="BE356" s="225">
        <f>IF(N356="základní",J356,0)</f>
        <v>0</v>
      </c>
      <c r="BF356" s="225">
        <f>IF(N356="snížená",J356,0)</f>
        <v>0</v>
      </c>
      <c r="BG356" s="225">
        <f>IF(N356="zákl. přenesená",J356,0)</f>
        <v>0</v>
      </c>
      <c r="BH356" s="225">
        <f>IF(N356="sníž. přenesená",J356,0)</f>
        <v>0</v>
      </c>
      <c r="BI356" s="225">
        <f>IF(N356="nulová",J356,0)</f>
        <v>0</v>
      </c>
      <c r="BJ356" s="18" t="s">
        <v>90</v>
      </c>
      <c r="BK356" s="225">
        <f>ROUND(I356*H356,2)</f>
        <v>0</v>
      </c>
      <c r="BL356" s="18" t="s">
        <v>178</v>
      </c>
      <c r="BM356" s="224" t="s">
        <v>559</v>
      </c>
    </row>
    <row r="357" s="15" customFormat="1">
      <c r="A357" s="15"/>
      <c r="B357" s="259"/>
      <c r="C357" s="260"/>
      <c r="D357" s="228" t="s">
        <v>181</v>
      </c>
      <c r="E357" s="261" t="s">
        <v>1</v>
      </c>
      <c r="F357" s="262" t="s">
        <v>553</v>
      </c>
      <c r="G357" s="260"/>
      <c r="H357" s="261" t="s">
        <v>1</v>
      </c>
      <c r="I357" s="263"/>
      <c r="J357" s="260"/>
      <c r="K357" s="260"/>
      <c r="L357" s="264"/>
      <c r="M357" s="265"/>
      <c r="N357" s="266"/>
      <c r="O357" s="266"/>
      <c r="P357" s="266"/>
      <c r="Q357" s="266"/>
      <c r="R357" s="266"/>
      <c r="S357" s="266"/>
      <c r="T357" s="267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68" t="s">
        <v>181</v>
      </c>
      <c r="AU357" s="268" t="s">
        <v>179</v>
      </c>
      <c r="AV357" s="15" t="s">
        <v>85</v>
      </c>
      <c r="AW357" s="15" t="s">
        <v>35</v>
      </c>
      <c r="AX357" s="15" t="s">
        <v>80</v>
      </c>
      <c r="AY357" s="268" t="s">
        <v>169</v>
      </c>
    </row>
    <row r="358" s="15" customFormat="1">
      <c r="A358" s="15"/>
      <c r="B358" s="259"/>
      <c r="C358" s="260"/>
      <c r="D358" s="228" t="s">
        <v>181</v>
      </c>
      <c r="E358" s="261" t="s">
        <v>1</v>
      </c>
      <c r="F358" s="262" t="s">
        <v>554</v>
      </c>
      <c r="G358" s="260"/>
      <c r="H358" s="261" t="s">
        <v>1</v>
      </c>
      <c r="I358" s="263"/>
      <c r="J358" s="260"/>
      <c r="K358" s="260"/>
      <c r="L358" s="264"/>
      <c r="M358" s="265"/>
      <c r="N358" s="266"/>
      <c r="O358" s="266"/>
      <c r="P358" s="266"/>
      <c r="Q358" s="266"/>
      <c r="R358" s="266"/>
      <c r="S358" s="266"/>
      <c r="T358" s="267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T358" s="268" t="s">
        <v>181</v>
      </c>
      <c r="AU358" s="268" t="s">
        <v>179</v>
      </c>
      <c r="AV358" s="15" t="s">
        <v>85</v>
      </c>
      <c r="AW358" s="15" t="s">
        <v>35</v>
      </c>
      <c r="AX358" s="15" t="s">
        <v>80</v>
      </c>
      <c r="AY358" s="268" t="s">
        <v>169</v>
      </c>
    </row>
    <row r="359" s="13" customFormat="1">
      <c r="A359" s="13"/>
      <c r="B359" s="226"/>
      <c r="C359" s="227"/>
      <c r="D359" s="228" t="s">
        <v>181</v>
      </c>
      <c r="E359" s="229" t="s">
        <v>116</v>
      </c>
      <c r="F359" s="230" t="s">
        <v>560</v>
      </c>
      <c r="G359" s="227"/>
      <c r="H359" s="231">
        <v>18</v>
      </c>
      <c r="I359" s="232"/>
      <c r="J359" s="227"/>
      <c r="K359" s="227"/>
      <c r="L359" s="233"/>
      <c r="M359" s="234"/>
      <c r="N359" s="235"/>
      <c r="O359" s="235"/>
      <c r="P359" s="235"/>
      <c r="Q359" s="235"/>
      <c r="R359" s="235"/>
      <c r="S359" s="235"/>
      <c r="T359" s="236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7" t="s">
        <v>181</v>
      </c>
      <c r="AU359" s="237" t="s">
        <v>179</v>
      </c>
      <c r="AV359" s="13" t="s">
        <v>90</v>
      </c>
      <c r="AW359" s="13" t="s">
        <v>35</v>
      </c>
      <c r="AX359" s="13" t="s">
        <v>80</v>
      </c>
      <c r="AY359" s="237" t="s">
        <v>169</v>
      </c>
    </row>
    <row r="360" s="14" customFormat="1">
      <c r="A360" s="14"/>
      <c r="B360" s="238"/>
      <c r="C360" s="239"/>
      <c r="D360" s="228" t="s">
        <v>181</v>
      </c>
      <c r="E360" s="240" t="s">
        <v>1</v>
      </c>
      <c r="F360" s="241" t="s">
        <v>183</v>
      </c>
      <c r="G360" s="239"/>
      <c r="H360" s="242">
        <v>18</v>
      </c>
      <c r="I360" s="243"/>
      <c r="J360" s="239"/>
      <c r="K360" s="239"/>
      <c r="L360" s="244"/>
      <c r="M360" s="245"/>
      <c r="N360" s="246"/>
      <c r="O360" s="246"/>
      <c r="P360" s="246"/>
      <c r="Q360" s="246"/>
      <c r="R360" s="246"/>
      <c r="S360" s="246"/>
      <c r="T360" s="247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48" t="s">
        <v>181</v>
      </c>
      <c r="AU360" s="248" t="s">
        <v>179</v>
      </c>
      <c r="AV360" s="14" t="s">
        <v>178</v>
      </c>
      <c r="AW360" s="14" t="s">
        <v>35</v>
      </c>
      <c r="AX360" s="14" t="s">
        <v>85</v>
      </c>
      <c r="AY360" s="248" t="s">
        <v>169</v>
      </c>
    </row>
    <row r="361" s="2" customFormat="1" ht="24.15" customHeight="1">
      <c r="A361" s="39"/>
      <c r="B361" s="40"/>
      <c r="C361" s="213" t="s">
        <v>561</v>
      </c>
      <c r="D361" s="213" t="s">
        <v>173</v>
      </c>
      <c r="E361" s="214" t="s">
        <v>557</v>
      </c>
      <c r="F361" s="215" t="s">
        <v>558</v>
      </c>
      <c r="G361" s="216" t="s">
        <v>176</v>
      </c>
      <c r="H361" s="217">
        <v>18</v>
      </c>
      <c r="I361" s="218"/>
      <c r="J361" s="219">
        <f>ROUND(I361*H361,2)</f>
        <v>0</v>
      </c>
      <c r="K361" s="215" t="s">
        <v>177</v>
      </c>
      <c r="L361" s="45"/>
      <c r="M361" s="220" t="s">
        <v>1</v>
      </c>
      <c r="N361" s="221" t="s">
        <v>46</v>
      </c>
      <c r="O361" s="92"/>
      <c r="P361" s="222">
        <f>O361*H361</f>
        <v>0</v>
      </c>
      <c r="Q361" s="222">
        <v>0</v>
      </c>
      <c r="R361" s="222">
        <f>Q361*H361</f>
        <v>0</v>
      </c>
      <c r="S361" s="222">
        <v>0.11</v>
      </c>
      <c r="T361" s="223">
        <f>S361*H361</f>
        <v>1.98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24" t="s">
        <v>178</v>
      </c>
      <c r="AT361" s="224" t="s">
        <v>173</v>
      </c>
      <c r="AU361" s="224" t="s">
        <v>179</v>
      </c>
      <c r="AY361" s="18" t="s">
        <v>169</v>
      </c>
      <c r="BE361" s="225">
        <f>IF(N361="základní",J361,0)</f>
        <v>0</v>
      </c>
      <c r="BF361" s="225">
        <f>IF(N361="snížená",J361,0)</f>
        <v>0</v>
      </c>
      <c r="BG361" s="225">
        <f>IF(N361="zákl. přenesená",J361,0)</f>
        <v>0</v>
      </c>
      <c r="BH361" s="225">
        <f>IF(N361="sníž. přenesená",J361,0)</f>
        <v>0</v>
      </c>
      <c r="BI361" s="225">
        <f>IF(N361="nulová",J361,0)</f>
        <v>0</v>
      </c>
      <c r="BJ361" s="18" t="s">
        <v>90</v>
      </c>
      <c r="BK361" s="225">
        <f>ROUND(I361*H361,2)</f>
        <v>0</v>
      </c>
      <c r="BL361" s="18" t="s">
        <v>178</v>
      </c>
      <c r="BM361" s="224" t="s">
        <v>562</v>
      </c>
    </row>
    <row r="362" s="15" customFormat="1">
      <c r="A362" s="15"/>
      <c r="B362" s="259"/>
      <c r="C362" s="260"/>
      <c r="D362" s="228" t="s">
        <v>181</v>
      </c>
      <c r="E362" s="261" t="s">
        <v>1</v>
      </c>
      <c r="F362" s="262" t="s">
        <v>553</v>
      </c>
      <c r="G362" s="260"/>
      <c r="H362" s="261" t="s">
        <v>1</v>
      </c>
      <c r="I362" s="263"/>
      <c r="J362" s="260"/>
      <c r="K362" s="260"/>
      <c r="L362" s="264"/>
      <c r="M362" s="265"/>
      <c r="N362" s="266"/>
      <c r="O362" s="266"/>
      <c r="P362" s="266"/>
      <c r="Q362" s="266"/>
      <c r="R362" s="266"/>
      <c r="S362" s="266"/>
      <c r="T362" s="267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T362" s="268" t="s">
        <v>181</v>
      </c>
      <c r="AU362" s="268" t="s">
        <v>179</v>
      </c>
      <c r="AV362" s="15" t="s">
        <v>85</v>
      </c>
      <c r="AW362" s="15" t="s">
        <v>35</v>
      </c>
      <c r="AX362" s="15" t="s">
        <v>80</v>
      </c>
      <c r="AY362" s="268" t="s">
        <v>169</v>
      </c>
    </row>
    <row r="363" s="15" customFormat="1">
      <c r="A363" s="15"/>
      <c r="B363" s="259"/>
      <c r="C363" s="260"/>
      <c r="D363" s="228" t="s">
        <v>181</v>
      </c>
      <c r="E363" s="261" t="s">
        <v>1</v>
      </c>
      <c r="F363" s="262" t="s">
        <v>554</v>
      </c>
      <c r="G363" s="260"/>
      <c r="H363" s="261" t="s">
        <v>1</v>
      </c>
      <c r="I363" s="263"/>
      <c r="J363" s="260"/>
      <c r="K363" s="260"/>
      <c r="L363" s="264"/>
      <c r="M363" s="265"/>
      <c r="N363" s="266"/>
      <c r="O363" s="266"/>
      <c r="P363" s="266"/>
      <c r="Q363" s="266"/>
      <c r="R363" s="266"/>
      <c r="S363" s="266"/>
      <c r="T363" s="267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T363" s="268" t="s">
        <v>181</v>
      </c>
      <c r="AU363" s="268" t="s">
        <v>179</v>
      </c>
      <c r="AV363" s="15" t="s">
        <v>85</v>
      </c>
      <c r="AW363" s="15" t="s">
        <v>35</v>
      </c>
      <c r="AX363" s="15" t="s">
        <v>80</v>
      </c>
      <c r="AY363" s="268" t="s">
        <v>169</v>
      </c>
    </row>
    <row r="364" s="13" customFormat="1">
      <c r="A364" s="13"/>
      <c r="B364" s="226"/>
      <c r="C364" s="227"/>
      <c r="D364" s="228" t="s">
        <v>181</v>
      </c>
      <c r="E364" s="229" t="s">
        <v>1</v>
      </c>
      <c r="F364" s="230" t="s">
        <v>563</v>
      </c>
      <c r="G364" s="227"/>
      <c r="H364" s="231">
        <v>18</v>
      </c>
      <c r="I364" s="232"/>
      <c r="J364" s="227"/>
      <c r="K364" s="227"/>
      <c r="L364" s="233"/>
      <c r="M364" s="234"/>
      <c r="N364" s="235"/>
      <c r="O364" s="235"/>
      <c r="P364" s="235"/>
      <c r="Q364" s="235"/>
      <c r="R364" s="235"/>
      <c r="S364" s="235"/>
      <c r="T364" s="236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7" t="s">
        <v>181</v>
      </c>
      <c r="AU364" s="237" t="s">
        <v>179</v>
      </c>
      <c r="AV364" s="13" t="s">
        <v>90</v>
      </c>
      <c r="AW364" s="13" t="s">
        <v>35</v>
      </c>
      <c r="AX364" s="13" t="s">
        <v>80</v>
      </c>
      <c r="AY364" s="237" t="s">
        <v>169</v>
      </c>
    </row>
    <row r="365" s="14" customFormat="1">
      <c r="A365" s="14"/>
      <c r="B365" s="238"/>
      <c r="C365" s="239"/>
      <c r="D365" s="228" t="s">
        <v>181</v>
      </c>
      <c r="E365" s="240" t="s">
        <v>1</v>
      </c>
      <c r="F365" s="241" t="s">
        <v>183</v>
      </c>
      <c r="G365" s="239"/>
      <c r="H365" s="242">
        <v>18</v>
      </c>
      <c r="I365" s="243"/>
      <c r="J365" s="239"/>
      <c r="K365" s="239"/>
      <c r="L365" s="244"/>
      <c r="M365" s="245"/>
      <c r="N365" s="246"/>
      <c r="O365" s="246"/>
      <c r="P365" s="246"/>
      <c r="Q365" s="246"/>
      <c r="R365" s="246"/>
      <c r="S365" s="246"/>
      <c r="T365" s="247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48" t="s">
        <v>181</v>
      </c>
      <c r="AU365" s="248" t="s">
        <v>179</v>
      </c>
      <c r="AV365" s="14" t="s">
        <v>178</v>
      </c>
      <c r="AW365" s="14" t="s">
        <v>35</v>
      </c>
      <c r="AX365" s="14" t="s">
        <v>85</v>
      </c>
      <c r="AY365" s="248" t="s">
        <v>169</v>
      </c>
    </row>
    <row r="366" s="2" customFormat="1" ht="24.15" customHeight="1">
      <c r="A366" s="39"/>
      <c r="B366" s="40"/>
      <c r="C366" s="213" t="s">
        <v>564</v>
      </c>
      <c r="D366" s="213" t="s">
        <v>173</v>
      </c>
      <c r="E366" s="214" t="s">
        <v>565</v>
      </c>
      <c r="F366" s="215" t="s">
        <v>566</v>
      </c>
      <c r="G366" s="216" t="s">
        <v>176</v>
      </c>
      <c r="H366" s="217">
        <v>40.607999999999997</v>
      </c>
      <c r="I366" s="218"/>
      <c r="J366" s="219">
        <f>ROUND(I366*H366,2)</f>
        <v>0</v>
      </c>
      <c r="K366" s="215" t="s">
        <v>177</v>
      </c>
      <c r="L366" s="45"/>
      <c r="M366" s="220" t="s">
        <v>1</v>
      </c>
      <c r="N366" s="221" t="s">
        <v>46</v>
      </c>
      <c r="O366" s="92"/>
      <c r="P366" s="222">
        <f>O366*H366</f>
        <v>0</v>
      </c>
      <c r="Q366" s="222">
        <v>0</v>
      </c>
      <c r="R366" s="222">
        <f>Q366*H366</f>
        <v>0</v>
      </c>
      <c r="S366" s="222">
        <v>0</v>
      </c>
      <c r="T366" s="223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24" t="s">
        <v>178</v>
      </c>
      <c r="AT366" s="224" t="s">
        <v>173</v>
      </c>
      <c r="AU366" s="224" t="s">
        <v>179</v>
      </c>
      <c r="AY366" s="18" t="s">
        <v>169</v>
      </c>
      <c r="BE366" s="225">
        <f>IF(N366="základní",J366,0)</f>
        <v>0</v>
      </c>
      <c r="BF366" s="225">
        <f>IF(N366="snížená",J366,0)</f>
        <v>0</v>
      </c>
      <c r="BG366" s="225">
        <f>IF(N366="zákl. přenesená",J366,0)</f>
        <v>0</v>
      </c>
      <c r="BH366" s="225">
        <f>IF(N366="sníž. přenesená",J366,0)</f>
        <v>0</v>
      </c>
      <c r="BI366" s="225">
        <f>IF(N366="nulová",J366,0)</f>
        <v>0</v>
      </c>
      <c r="BJ366" s="18" t="s">
        <v>90</v>
      </c>
      <c r="BK366" s="225">
        <f>ROUND(I366*H366,2)</f>
        <v>0</v>
      </c>
      <c r="BL366" s="18" t="s">
        <v>178</v>
      </c>
      <c r="BM366" s="224" t="s">
        <v>567</v>
      </c>
    </row>
    <row r="367" s="13" customFormat="1">
      <c r="A367" s="13"/>
      <c r="B367" s="226"/>
      <c r="C367" s="227"/>
      <c r="D367" s="228" t="s">
        <v>181</v>
      </c>
      <c r="E367" s="229" t="s">
        <v>1</v>
      </c>
      <c r="F367" s="230" t="s">
        <v>568</v>
      </c>
      <c r="G367" s="227"/>
      <c r="H367" s="231">
        <v>40.607999999999997</v>
      </c>
      <c r="I367" s="232"/>
      <c r="J367" s="227"/>
      <c r="K367" s="227"/>
      <c r="L367" s="233"/>
      <c r="M367" s="234"/>
      <c r="N367" s="235"/>
      <c r="O367" s="235"/>
      <c r="P367" s="235"/>
      <c r="Q367" s="235"/>
      <c r="R367" s="235"/>
      <c r="S367" s="235"/>
      <c r="T367" s="236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7" t="s">
        <v>181</v>
      </c>
      <c r="AU367" s="237" t="s">
        <v>179</v>
      </c>
      <c r="AV367" s="13" t="s">
        <v>90</v>
      </c>
      <c r="AW367" s="13" t="s">
        <v>35</v>
      </c>
      <c r="AX367" s="13" t="s">
        <v>85</v>
      </c>
      <c r="AY367" s="237" t="s">
        <v>169</v>
      </c>
    </row>
    <row r="368" s="2" customFormat="1" ht="24.15" customHeight="1">
      <c r="A368" s="39"/>
      <c r="B368" s="40"/>
      <c r="C368" s="213" t="s">
        <v>569</v>
      </c>
      <c r="D368" s="213" t="s">
        <v>173</v>
      </c>
      <c r="E368" s="214" t="s">
        <v>570</v>
      </c>
      <c r="F368" s="215" t="s">
        <v>571</v>
      </c>
      <c r="G368" s="216" t="s">
        <v>176</v>
      </c>
      <c r="H368" s="217">
        <v>22.608000000000001</v>
      </c>
      <c r="I368" s="218"/>
      <c r="J368" s="219">
        <f>ROUND(I368*H368,2)</f>
        <v>0</v>
      </c>
      <c r="K368" s="215" t="s">
        <v>177</v>
      </c>
      <c r="L368" s="45"/>
      <c r="M368" s="220" t="s">
        <v>1</v>
      </c>
      <c r="N368" s="221" t="s">
        <v>46</v>
      </c>
      <c r="O368" s="92"/>
      <c r="P368" s="222">
        <f>O368*H368</f>
        <v>0</v>
      </c>
      <c r="Q368" s="222">
        <v>0.048000000000000001</v>
      </c>
      <c r="R368" s="222">
        <f>Q368*H368</f>
        <v>1.0851840000000002</v>
      </c>
      <c r="S368" s="222">
        <v>0.048000000000000001</v>
      </c>
      <c r="T368" s="223">
        <f>S368*H368</f>
        <v>1.0851840000000002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24" t="s">
        <v>178</v>
      </c>
      <c r="AT368" s="224" t="s">
        <v>173</v>
      </c>
      <c r="AU368" s="224" t="s">
        <v>179</v>
      </c>
      <c r="AY368" s="18" t="s">
        <v>169</v>
      </c>
      <c r="BE368" s="225">
        <f>IF(N368="základní",J368,0)</f>
        <v>0</v>
      </c>
      <c r="BF368" s="225">
        <f>IF(N368="snížená",J368,0)</f>
        <v>0</v>
      </c>
      <c r="BG368" s="225">
        <f>IF(N368="zákl. přenesená",J368,0)</f>
        <v>0</v>
      </c>
      <c r="BH368" s="225">
        <f>IF(N368="sníž. přenesená",J368,0)</f>
        <v>0</v>
      </c>
      <c r="BI368" s="225">
        <f>IF(N368="nulová",J368,0)</f>
        <v>0</v>
      </c>
      <c r="BJ368" s="18" t="s">
        <v>90</v>
      </c>
      <c r="BK368" s="225">
        <f>ROUND(I368*H368,2)</f>
        <v>0</v>
      </c>
      <c r="BL368" s="18" t="s">
        <v>178</v>
      </c>
      <c r="BM368" s="224" t="s">
        <v>572</v>
      </c>
    </row>
    <row r="369" s="13" customFormat="1">
      <c r="A369" s="13"/>
      <c r="B369" s="226"/>
      <c r="C369" s="227"/>
      <c r="D369" s="228" t="s">
        <v>181</v>
      </c>
      <c r="E369" s="229" t="s">
        <v>1</v>
      </c>
      <c r="F369" s="230" t="s">
        <v>573</v>
      </c>
      <c r="G369" s="227"/>
      <c r="H369" s="231">
        <v>22.608000000000001</v>
      </c>
      <c r="I369" s="232"/>
      <c r="J369" s="227"/>
      <c r="K369" s="227"/>
      <c r="L369" s="233"/>
      <c r="M369" s="234"/>
      <c r="N369" s="235"/>
      <c r="O369" s="235"/>
      <c r="P369" s="235"/>
      <c r="Q369" s="235"/>
      <c r="R369" s="235"/>
      <c r="S369" s="235"/>
      <c r="T369" s="236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7" t="s">
        <v>181</v>
      </c>
      <c r="AU369" s="237" t="s">
        <v>179</v>
      </c>
      <c r="AV369" s="13" t="s">
        <v>90</v>
      </c>
      <c r="AW369" s="13" t="s">
        <v>35</v>
      </c>
      <c r="AX369" s="13" t="s">
        <v>85</v>
      </c>
      <c r="AY369" s="237" t="s">
        <v>169</v>
      </c>
    </row>
    <row r="370" s="2" customFormat="1" ht="24.15" customHeight="1">
      <c r="A370" s="39"/>
      <c r="B370" s="40"/>
      <c r="C370" s="213" t="s">
        <v>574</v>
      </c>
      <c r="D370" s="213" t="s">
        <v>173</v>
      </c>
      <c r="E370" s="214" t="s">
        <v>575</v>
      </c>
      <c r="F370" s="215" t="s">
        <v>576</v>
      </c>
      <c r="G370" s="216" t="s">
        <v>176</v>
      </c>
      <c r="H370" s="217">
        <v>18</v>
      </c>
      <c r="I370" s="218"/>
      <c r="J370" s="219">
        <f>ROUND(I370*H370,2)</f>
        <v>0</v>
      </c>
      <c r="K370" s="215" t="s">
        <v>177</v>
      </c>
      <c r="L370" s="45"/>
      <c r="M370" s="220" t="s">
        <v>1</v>
      </c>
      <c r="N370" s="221" t="s">
        <v>46</v>
      </c>
      <c r="O370" s="92"/>
      <c r="P370" s="222">
        <f>O370*H370</f>
        <v>0</v>
      </c>
      <c r="Q370" s="222">
        <v>0.048000000000000001</v>
      </c>
      <c r="R370" s="222">
        <f>Q370*H370</f>
        <v>0.86399999999999999</v>
      </c>
      <c r="S370" s="222">
        <v>0.048000000000000001</v>
      </c>
      <c r="T370" s="223">
        <f>S370*H370</f>
        <v>0.86399999999999999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24" t="s">
        <v>178</v>
      </c>
      <c r="AT370" s="224" t="s">
        <v>173</v>
      </c>
      <c r="AU370" s="224" t="s">
        <v>179</v>
      </c>
      <c r="AY370" s="18" t="s">
        <v>169</v>
      </c>
      <c r="BE370" s="225">
        <f>IF(N370="základní",J370,0)</f>
        <v>0</v>
      </c>
      <c r="BF370" s="225">
        <f>IF(N370="snížená",J370,0)</f>
        <v>0</v>
      </c>
      <c r="BG370" s="225">
        <f>IF(N370="zákl. přenesená",J370,0)</f>
        <v>0</v>
      </c>
      <c r="BH370" s="225">
        <f>IF(N370="sníž. přenesená",J370,0)</f>
        <v>0</v>
      </c>
      <c r="BI370" s="225">
        <f>IF(N370="nulová",J370,0)</f>
        <v>0</v>
      </c>
      <c r="BJ370" s="18" t="s">
        <v>90</v>
      </c>
      <c r="BK370" s="225">
        <f>ROUND(I370*H370,2)</f>
        <v>0</v>
      </c>
      <c r="BL370" s="18" t="s">
        <v>178</v>
      </c>
      <c r="BM370" s="224" t="s">
        <v>577</v>
      </c>
    </row>
    <row r="371" s="13" customFormat="1">
      <c r="A371" s="13"/>
      <c r="B371" s="226"/>
      <c r="C371" s="227"/>
      <c r="D371" s="228" t="s">
        <v>181</v>
      </c>
      <c r="E371" s="229" t="s">
        <v>1</v>
      </c>
      <c r="F371" s="230" t="s">
        <v>563</v>
      </c>
      <c r="G371" s="227"/>
      <c r="H371" s="231">
        <v>18</v>
      </c>
      <c r="I371" s="232"/>
      <c r="J371" s="227"/>
      <c r="K371" s="227"/>
      <c r="L371" s="233"/>
      <c r="M371" s="234"/>
      <c r="N371" s="235"/>
      <c r="O371" s="235"/>
      <c r="P371" s="235"/>
      <c r="Q371" s="235"/>
      <c r="R371" s="235"/>
      <c r="S371" s="235"/>
      <c r="T371" s="236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7" t="s">
        <v>181</v>
      </c>
      <c r="AU371" s="237" t="s">
        <v>179</v>
      </c>
      <c r="AV371" s="13" t="s">
        <v>90</v>
      </c>
      <c r="AW371" s="13" t="s">
        <v>35</v>
      </c>
      <c r="AX371" s="13" t="s">
        <v>80</v>
      </c>
      <c r="AY371" s="237" t="s">
        <v>169</v>
      </c>
    </row>
    <row r="372" s="14" customFormat="1">
      <c r="A372" s="14"/>
      <c r="B372" s="238"/>
      <c r="C372" s="239"/>
      <c r="D372" s="228" t="s">
        <v>181</v>
      </c>
      <c r="E372" s="240" t="s">
        <v>1</v>
      </c>
      <c r="F372" s="241" t="s">
        <v>183</v>
      </c>
      <c r="G372" s="239"/>
      <c r="H372" s="242">
        <v>18</v>
      </c>
      <c r="I372" s="243"/>
      <c r="J372" s="239"/>
      <c r="K372" s="239"/>
      <c r="L372" s="244"/>
      <c r="M372" s="245"/>
      <c r="N372" s="246"/>
      <c r="O372" s="246"/>
      <c r="P372" s="246"/>
      <c r="Q372" s="246"/>
      <c r="R372" s="246"/>
      <c r="S372" s="246"/>
      <c r="T372" s="247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48" t="s">
        <v>181</v>
      </c>
      <c r="AU372" s="248" t="s">
        <v>179</v>
      </c>
      <c r="AV372" s="14" t="s">
        <v>178</v>
      </c>
      <c r="AW372" s="14" t="s">
        <v>35</v>
      </c>
      <c r="AX372" s="14" t="s">
        <v>85</v>
      </c>
      <c r="AY372" s="248" t="s">
        <v>169</v>
      </c>
    </row>
    <row r="373" s="2" customFormat="1" ht="24.15" customHeight="1">
      <c r="A373" s="39"/>
      <c r="B373" s="40"/>
      <c r="C373" s="213" t="s">
        <v>578</v>
      </c>
      <c r="D373" s="213" t="s">
        <v>173</v>
      </c>
      <c r="E373" s="214" t="s">
        <v>579</v>
      </c>
      <c r="F373" s="215" t="s">
        <v>580</v>
      </c>
      <c r="G373" s="216" t="s">
        <v>176</v>
      </c>
      <c r="H373" s="217">
        <v>40.607999999999997</v>
      </c>
      <c r="I373" s="218"/>
      <c r="J373" s="219">
        <f>ROUND(I373*H373,2)</f>
        <v>0</v>
      </c>
      <c r="K373" s="215" t="s">
        <v>177</v>
      </c>
      <c r="L373" s="45"/>
      <c r="M373" s="220" t="s">
        <v>1</v>
      </c>
      <c r="N373" s="221" t="s">
        <v>46</v>
      </c>
      <c r="O373" s="92"/>
      <c r="P373" s="222">
        <f>O373*H373</f>
        <v>0</v>
      </c>
      <c r="Q373" s="222">
        <v>0</v>
      </c>
      <c r="R373" s="222">
        <f>Q373*H373</f>
        <v>0</v>
      </c>
      <c r="S373" s="222">
        <v>0</v>
      </c>
      <c r="T373" s="223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24" t="s">
        <v>178</v>
      </c>
      <c r="AT373" s="224" t="s">
        <v>173</v>
      </c>
      <c r="AU373" s="224" t="s">
        <v>179</v>
      </c>
      <c r="AY373" s="18" t="s">
        <v>169</v>
      </c>
      <c r="BE373" s="225">
        <f>IF(N373="základní",J373,0)</f>
        <v>0</v>
      </c>
      <c r="BF373" s="225">
        <f>IF(N373="snížená",J373,0)</f>
        <v>0</v>
      </c>
      <c r="BG373" s="225">
        <f>IF(N373="zákl. přenesená",J373,0)</f>
        <v>0</v>
      </c>
      <c r="BH373" s="225">
        <f>IF(N373="sníž. přenesená",J373,0)</f>
        <v>0</v>
      </c>
      <c r="BI373" s="225">
        <f>IF(N373="nulová",J373,0)</f>
        <v>0</v>
      </c>
      <c r="BJ373" s="18" t="s">
        <v>90</v>
      </c>
      <c r="BK373" s="225">
        <f>ROUND(I373*H373,2)</f>
        <v>0</v>
      </c>
      <c r="BL373" s="18" t="s">
        <v>178</v>
      </c>
      <c r="BM373" s="224" t="s">
        <v>581</v>
      </c>
    </row>
    <row r="374" s="13" customFormat="1">
      <c r="A374" s="13"/>
      <c r="B374" s="226"/>
      <c r="C374" s="227"/>
      <c r="D374" s="228" t="s">
        <v>181</v>
      </c>
      <c r="E374" s="229" t="s">
        <v>1</v>
      </c>
      <c r="F374" s="230" t="s">
        <v>568</v>
      </c>
      <c r="G374" s="227"/>
      <c r="H374" s="231">
        <v>40.607999999999997</v>
      </c>
      <c r="I374" s="232"/>
      <c r="J374" s="227"/>
      <c r="K374" s="227"/>
      <c r="L374" s="233"/>
      <c r="M374" s="234"/>
      <c r="N374" s="235"/>
      <c r="O374" s="235"/>
      <c r="P374" s="235"/>
      <c r="Q374" s="235"/>
      <c r="R374" s="235"/>
      <c r="S374" s="235"/>
      <c r="T374" s="236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7" t="s">
        <v>181</v>
      </c>
      <c r="AU374" s="237" t="s">
        <v>179</v>
      </c>
      <c r="AV374" s="13" t="s">
        <v>90</v>
      </c>
      <c r="AW374" s="13" t="s">
        <v>35</v>
      </c>
      <c r="AX374" s="13" t="s">
        <v>85</v>
      </c>
      <c r="AY374" s="237" t="s">
        <v>169</v>
      </c>
    </row>
    <row r="375" s="2" customFormat="1" ht="24.15" customHeight="1">
      <c r="A375" s="39"/>
      <c r="B375" s="40"/>
      <c r="C375" s="213" t="s">
        <v>582</v>
      </c>
      <c r="D375" s="213" t="s">
        <v>173</v>
      </c>
      <c r="E375" s="214" t="s">
        <v>583</v>
      </c>
      <c r="F375" s="215" t="s">
        <v>584</v>
      </c>
      <c r="G375" s="216" t="s">
        <v>176</v>
      </c>
      <c r="H375" s="217">
        <v>22.608000000000001</v>
      </c>
      <c r="I375" s="218"/>
      <c r="J375" s="219">
        <f>ROUND(I375*H375,2)</f>
        <v>0</v>
      </c>
      <c r="K375" s="215" t="s">
        <v>177</v>
      </c>
      <c r="L375" s="45"/>
      <c r="M375" s="220" t="s">
        <v>1</v>
      </c>
      <c r="N375" s="221" t="s">
        <v>46</v>
      </c>
      <c r="O375" s="92"/>
      <c r="P375" s="222">
        <f>O375*H375</f>
        <v>0</v>
      </c>
      <c r="Q375" s="222">
        <v>0</v>
      </c>
      <c r="R375" s="222">
        <f>Q375*H375</f>
        <v>0</v>
      </c>
      <c r="S375" s="222">
        <v>0</v>
      </c>
      <c r="T375" s="223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24" t="s">
        <v>178</v>
      </c>
      <c r="AT375" s="224" t="s">
        <v>173</v>
      </c>
      <c r="AU375" s="224" t="s">
        <v>179</v>
      </c>
      <c r="AY375" s="18" t="s">
        <v>169</v>
      </c>
      <c r="BE375" s="225">
        <f>IF(N375="základní",J375,0)</f>
        <v>0</v>
      </c>
      <c r="BF375" s="225">
        <f>IF(N375="snížená",J375,0)</f>
        <v>0</v>
      </c>
      <c r="BG375" s="225">
        <f>IF(N375="zákl. přenesená",J375,0)</f>
        <v>0</v>
      </c>
      <c r="BH375" s="225">
        <f>IF(N375="sníž. přenesená",J375,0)</f>
        <v>0</v>
      </c>
      <c r="BI375" s="225">
        <f>IF(N375="nulová",J375,0)</f>
        <v>0</v>
      </c>
      <c r="BJ375" s="18" t="s">
        <v>90</v>
      </c>
      <c r="BK375" s="225">
        <f>ROUND(I375*H375,2)</f>
        <v>0</v>
      </c>
      <c r="BL375" s="18" t="s">
        <v>178</v>
      </c>
      <c r="BM375" s="224" t="s">
        <v>585</v>
      </c>
    </row>
    <row r="376" s="13" customFormat="1">
      <c r="A376" s="13"/>
      <c r="B376" s="226"/>
      <c r="C376" s="227"/>
      <c r="D376" s="228" t="s">
        <v>181</v>
      </c>
      <c r="E376" s="229" t="s">
        <v>1</v>
      </c>
      <c r="F376" s="230" t="s">
        <v>573</v>
      </c>
      <c r="G376" s="227"/>
      <c r="H376" s="231">
        <v>22.608000000000001</v>
      </c>
      <c r="I376" s="232"/>
      <c r="J376" s="227"/>
      <c r="K376" s="227"/>
      <c r="L376" s="233"/>
      <c r="M376" s="234"/>
      <c r="N376" s="235"/>
      <c r="O376" s="235"/>
      <c r="P376" s="235"/>
      <c r="Q376" s="235"/>
      <c r="R376" s="235"/>
      <c r="S376" s="235"/>
      <c r="T376" s="236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37" t="s">
        <v>181</v>
      </c>
      <c r="AU376" s="237" t="s">
        <v>179</v>
      </c>
      <c r="AV376" s="13" t="s">
        <v>90</v>
      </c>
      <c r="AW376" s="13" t="s">
        <v>35</v>
      </c>
      <c r="AX376" s="13" t="s">
        <v>85</v>
      </c>
      <c r="AY376" s="237" t="s">
        <v>169</v>
      </c>
    </row>
    <row r="377" s="2" customFormat="1" ht="24.15" customHeight="1">
      <c r="A377" s="39"/>
      <c r="B377" s="40"/>
      <c r="C377" s="213" t="s">
        <v>586</v>
      </c>
      <c r="D377" s="213" t="s">
        <v>173</v>
      </c>
      <c r="E377" s="214" t="s">
        <v>587</v>
      </c>
      <c r="F377" s="215" t="s">
        <v>588</v>
      </c>
      <c r="G377" s="216" t="s">
        <v>176</v>
      </c>
      <c r="H377" s="217">
        <v>18</v>
      </c>
      <c r="I377" s="218"/>
      <c r="J377" s="219">
        <f>ROUND(I377*H377,2)</f>
        <v>0</v>
      </c>
      <c r="K377" s="215" t="s">
        <v>177</v>
      </c>
      <c r="L377" s="45"/>
      <c r="M377" s="220" t="s">
        <v>1</v>
      </c>
      <c r="N377" s="221" t="s">
        <v>46</v>
      </c>
      <c r="O377" s="92"/>
      <c r="P377" s="222">
        <f>O377*H377</f>
        <v>0</v>
      </c>
      <c r="Q377" s="222">
        <v>0</v>
      </c>
      <c r="R377" s="222">
        <f>Q377*H377</f>
        <v>0</v>
      </c>
      <c r="S377" s="222">
        <v>0</v>
      </c>
      <c r="T377" s="223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24" t="s">
        <v>178</v>
      </c>
      <c r="AT377" s="224" t="s">
        <v>173</v>
      </c>
      <c r="AU377" s="224" t="s">
        <v>179</v>
      </c>
      <c r="AY377" s="18" t="s">
        <v>169</v>
      </c>
      <c r="BE377" s="225">
        <f>IF(N377="základní",J377,0)</f>
        <v>0</v>
      </c>
      <c r="BF377" s="225">
        <f>IF(N377="snížená",J377,0)</f>
        <v>0</v>
      </c>
      <c r="BG377" s="225">
        <f>IF(N377="zákl. přenesená",J377,0)</f>
        <v>0</v>
      </c>
      <c r="BH377" s="225">
        <f>IF(N377="sníž. přenesená",J377,0)</f>
        <v>0</v>
      </c>
      <c r="BI377" s="225">
        <f>IF(N377="nulová",J377,0)</f>
        <v>0</v>
      </c>
      <c r="BJ377" s="18" t="s">
        <v>90</v>
      </c>
      <c r="BK377" s="225">
        <f>ROUND(I377*H377,2)</f>
        <v>0</v>
      </c>
      <c r="BL377" s="18" t="s">
        <v>178</v>
      </c>
      <c r="BM377" s="224" t="s">
        <v>589</v>
      </c>
    </row>
    <row r="378" s="13" customFormat="1">
      <c r="A378" s="13"/>
      <c r="B378" s="226"/>
      <c r="C378" s="227"/>
      <c r="D378" s="228" t="s">
        <v>181</v>
      </c>
      <c r="E378" s="229" t="s">
        <v>1</v>
      </c>
      <c r="F378" s="230" t="s">
        <v>116</v>
      </c>
      <c r="G378" s="227"/>
      <c r="H378" s="231">
        <v>18</v>
      </c>
      <c r="I378" s="232"/>
      <c r="J378" s="227"/>
      <c r="K378" s="227"/>
      <c r="L378" s="233"/>
      <c r="M378" s="234"/>
      <c r="N378" s="235"/>
      <c r="O378" s="235"/>
      <c r="P378" s="235"/>
      <c r="Q378" s="235"/>
      <c r="R378" s="235"/>
      <c r="S378" s="235"/>
      <c r="T378" s="236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7" t="s">
        <v>181</v>
      </c>
      <c r="AU378" s="237" t="s">
        <v>179</v>
      </c>
      <c r="AV378" s="13" t="s">
        <v>90</v>
      </c>
      <c r="AW378" s="13" t="s">
        <v>35</v>
      </c>
      <c r="AX378" s="13" t="s">
        <v>85</v>
      </c>
      <c r="AY378" s="237" t="s">
        <v>169</v>
      </c>
    </row>
    <row r="379" s="2" customFormat="1" ht="24.15" customHeight="1">
      <c r="A379" s="39"/>
      <c r="B379" s="40"/>
      <c r="C379" s="213" t="s">
        <v>590</v>
      </c>
      <c r="D379" s="213" t="s">
        <v>173</v>
      </c>
      <c r="E379" s="214" t="s">
        <v>591</v>
      </c>
      <c r="F379" s="215" t="s">
        <v>592</v>
      </c>
      <c r="G379" s="216" t="s">
        <v>176</v>
      </c>
      <c r="H379" s="217">
        <v>4.6079999999999997</v>
      </c>
      <c r="I379" s="218"/>
      <c r="J379" s="219">
        <f>ROUND(I379*H379,2)</f>
        <v>0</v>
      </c>
      <c r="K379" s="215" t="s">
        <v>177</v>
      </c>
      <c r="L379" s="45"/>
      <c r="M379" s="220" t="s">
        <v>1</v>
      </c>
      <c r="N379" s="221" t="s">
        <v>46</v>
      </c>
      <c r="O379" s="92"/>
      <c r="P379" s="222">
        <f>O379*H379</f>
        <v>0</v>
      </c>
      <c r="Q379" s="222">
        <v>0.10007000000000001</v>
      </c>
      <c r="R379" s="222">
        <f>Q379*H379</f>
        <v>0.46112256000000001</v>
      </c>
      <c r="S379" s="222">
        <v>0</v>
      </c>
      <c r="T379" s="223">
        <f>S379*H379</f>
        <v>0</v>
      </c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R379" s="224" t="s">
        <v>178</v>
      </c>
      <c r="AT379" s="224" t="s">
        <v>173</v>
      </c>
      <c r="AU379" s="224" t="s">
        <v>179</v>
      </c>
      <c r="AY379" s="18" t="s">
        <v>169</v>
      </c>
      <c r="BE379" s="225">
        <f>IF(N379="základní",J379,0)</f>
        <v>0</v>
      </c>
      <c r="BF379" s="225">
        <f>IF(N379="snížená",J379,0)</f>
        <v>0</v>
      </c>
      <c r="BG379" s="225">
        <f>IF(N379="zákl. přenesená",J379,0)</f>
        <v>0</v>
      </c>
      <c r="BH379" s="225">
        <f>IF(N379="sníž. přenesená",J379,0)</f>
        <v>0</v>
      </c>
      <c r="BI379" s="225">
        <f>IF(N379="nulová",J379,0)</f>
        <v>0</v>
      </c>
      <c r="BJ379" s="18" t="s">
        <v>90</v>
      </c>
      <c r="BK379" s="225">
        <f>ROUND(I379*H379,2)</f>
        <v>0</v>
      </c>
      <c r="BL379" s="18" t="s">
        <v>178</v>
      </c>
      <c r="BM379" s="224" t="s">
        <v>593</v>
      </c>
    </row>
    <row r="380" s="13" customFormat="1">
      <c r="A380" s="13"/>
      <c r="B380" s="226"/>
      <c r="C380" s="227"/>
      <c r="D380" s="228" t="s">
        <v>181</v>
      </c>
      <c r="E380" s="229" t="s">
        <v>1</v>
      </c>
      <c r="F380" s="230" t="s">
        <v>119</v>
      </c>
      <c r="G380" s="227"/>
      <c r="H380" s="231">
        <v>4.6079999999999997</v>
      </c>
      <c r="I380" s="232"/>
      <c r="J380" s="227"/>
      <c r="K380" s="227"/>
      <c r="L380" s="233"/>
      <c r="M380" s="234"/>
      <c r="N380" s="235"/>
      <c r="O380" s="235"/>
      <c r="P380" s="235"/>
      <c r="Q380" s="235"/>
      <c r="R380" s="235"/>
      <c r="S380" s="235"/>
      <c r="T380" s="236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37" t="s">
        <v>181</v>
      </c>
      <c r="AU380" s="237" t="s">
        <v>179</v>
      </c>
      <c r="AV380" s="13" t="s">
        <v>90</v>
      </c>
      <c r="AW380" s="13" t="s">
        <v>35</v>
      </c>
      <c r="AX380" s="13" t="s">
        <v>80</v>
      </c>
      <c r="AY380" s="237" t="s">
        <v>169</v>
      </c>
    </row>
    <row r="381" s="14" customFormat="1">
      <c r="A381" s="14"/>
      <c r="B381" s="238"/>
      <c r="C381" s="239"/>
      <c r="D381" s="228" t="s">
        <v>181</v>
      </c>
      <c r="E381" s="240" t="s">
        <v>1</v>
      </c>
      <c r="F381" s="241" t="s">
        <v>183</v>
      </c>
      <c r="G381" s="239"/>
      <c r="H381" s="242">
        <v>4.6079999999999997</v>
      </c>
      <c r="I381" s="243"/>
      <c r="J381" s="239"/>
      <c r="K381" s="239"/>
      <c r="L381" s="244"/>
      <c r="M381" s="245"/>
      <c r="N381" s="246"/>
      <c r="O381" s="246"/>
      <c r="P381" s="246"/>
      <c r="Q381" s="246"/>
      <c r="R381" s="246"/>
      <c r="S381" s="246"/>
      <c r="T381" s="247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48" t="s">
        <v>181</v>
      </c>
      <c r="AU381" s="248" t="s">
        <v>179</v>
      </c>
      <c r="AV381" s="14" t="s">
        <v>178</v>
      </c>
      <c r="AW381" s="14" t="s">
        <v>35</v>
      </c>
      <c r="AX381" s="14" t="s">
        <v>85</v>
      </c>
      <c r="AY381" s="248" t="s">
        <v>169</v>
      </c>
    </row>
    <row r="382" s="2" customFormat="1" ht="24.15" customHeight="1">
      <c r="A382" s="39"/>
      <c r="B382" s="40"/>
      <c r="C382" s="213" t="s">
        <v>594</v>
      </c>
      <c r="D382" s="213" t="s">
        <v>173</v>
      </c>
      <c r="E382" s="214" t="s">
        <v>595</v>
      </c>
      <c r="F382" s="215" t="s">
        <v>596</v>
      </c>
      <c r="G382" s="216" t="s">
        <v>176</v>
      </c>
      <c r="H382" s="217">
        <v>18</v>
      </c>
      <c r="I382" s="218"/>
      <c r="J382" s="219">
        <f>ROUND(I382*H382,2)</f>
        <v>0</v>
      </c>
      <c r="K382" s="215" t="s">
        <v>177</v>
      </c>
      <c r="L382" s="45"/>
      <c r="M382" s="220" t="s">
        <v>1</v>
      </c>
      <c r="N382" s="221" t="s">
        <v>46</v>
      </c>
      <c r="O382" s="92"/>
      <c r="P382" s="222">
        <f>O382*H382</f>
        <v>0</v>
      </c>
      <c r="Q382" s="222">
        <v>0.10551000000000001</v>
      </c>
      <c r="R382" s="222">
        <f>Q382*H382</f>
        <v>1.8991800000000001</v>
      </c>
      <c r="S382" s="222">
        <v>0</v>
      </c>
      <c r="T382" s="223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24" t="s">
        <v>178</v>
      </c>
      <c r="AT382" s="224" t="s">
        <v>173</v>
      </c>
      <c r="AU382" s="224" t="s">
        <v>179</v>
      </c>
      <c r="AY382" s="18" t="s">
        <v>169</v>
      </c>
      <c r="BE382" s="225">
        <f>IF(N382="základní",J382,0)</f>
        <v>0</v>
      </c>
      <c r="BF382" s="225">
        <f>IF(N382="snížená",J382,0)</f>
        <v>0</v>
      </c>
      <c r="BG382" s="225">
        <f>IF(N382="zákl. přenesená",J382,0)</f>
        <v>0</v>
      </c>
      <c r="BH382" s="225">
        <f>IF(N382="sníž. přenesená",J382,0)</f>
        <v>0</v>
      </c>
      <c r="BI382" s="225">
        <f>IF(N382="nulová",J382,0)</f>
        <v>0</v>
      </c>
      <c r="BJ382" s="18" t="s">
        <v>90</v>
      </c>
      <c r="BK382" s="225">
        <f>ROUND(I382*H382,2)</f>
        <v>0</v>
      </c>
      <c r="BL382" s="18" t="s">
        <v>178</v>
      </c>
      <c r="BM382" s="224" t="s">
        <v>597</v>
      </c>
    </row>
    <row r="383" s="13" customFormat="1">
      <c r="A383" s="13"/>
      <c r="B383" s="226"/>
      <c r="C383" s="227"/>
      <c r="D383" s="228" t="s">
        <v>181</v>
      </c>
      <c r="E383" s="229" t="s">
        <v>1</v>
      </c>
      <c r="F383" s="230" t="s">
        <v>116</v>
      </c>
      <c r="G383" s="227"/>
      <c r="H383" s="231">
        <v>18</v>
      </c>
      <c r="I383" s="232"/>
      <c r="J383" s="227"/>
      <c r="K383" s="227"/>
      <c r="L383" s="233"/>
      <c r="M383" s="234"/>
      <c r="N383" s="235"/>
      <c r="O383" s="235"/>
      <c r="P383" s="235"/>
      <c r="Q383" s="235"/>
      <c r="R383" s="235"/>
      <c r="S383" s="235"/>
      <c r="T383" s="236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7" t="s">
        <v>181</v>
      </c>
      <c r="AU383" s="237" t="s">
        <v>179</v>
      </c>
      <c r="AV383" s="13" t="s">
        <v>90</v>
      </c>
      <c r="AW383" s="13" t="s">
        <v>35</v>
      </c>
      <c r="AX383" s="13" t="s">
        <v>80</v>
      </c>
      <c r="AY383" s="237" t="s">
        <v>169</v>
      </c>
    </row>
    <row r="384" s="14" customFormat="1">
      <c r="A384" s="14"/>
      <c r="B384" s="238"/>
      <c r="C384" s="239"/>
      <c r="D384" s="228" t="s">
        <v>181</v>
      </c>
      <c r="E384" s="240" t="s">
        <v>1</v>
      </c>
      <c r="F384" s="241" t="s">
        <v>183</v>
      </c>
      <c r="G384" s="239"/>
      <c r="H384" s="242">
        <v>18</v>
      </c>
      <c r="I384" s="243"/>
      <c r="J384" s="239"/>
      <c r="K384" s="239"/>
      <c r="L384" s="244"/>
      <c r="M384" s="245"/>
      <c r="N384" s="246"/>
      <c r="O384" s="246"/>
      <c r="P384" s="246"/>
      <c r="Q384" s="246"/>
      <c r="R384" s="246"/>
      <c r="S384" s="246"/>
      <c r="T384" s="247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48" t="s">
        <v>181</v>
      </c>
      <c r="AU384" s="248" t="s">
        <v>179</v>
      </c>
      <c r="AV384" s="14" t="s">
        <v>178</v>
      </c>
      <c r="AW384" s="14" t="s">
        <v>35</v>
      </c>
      <c r="AX384" s="14" t="s">
        <v>85</v>
      </c>
      <c r="AY384" s="248" t="s">
        <v>169</v>
      </c>
    </row>
    <row r="385" s="2" customFormat="1" ht="24.15" customHeight="1">
      <c r="A385" s="39"/>
      <c r="B385" s="40"/>
      <c r="C385" s="213" t="s">
        <v>598</v>
      </c>
      <c r="D385" s="213" t="s">
        <v>173</v>
      </c>
      <c r="E385" s="214" t="s">
        <v>599</v>
      </c>
      <c r="F385" s="215" t="s">
        <v>600</v>
      </c>
      <c r="G385" s="216" t="s">
        <v>176</v>
      </c>
      <c r="H385" s="217">
        <v>18</v>
      </c>
      <c r="I385" s="218"/>
      <c r="J385" s="219">
        <f>ROUND(I385*H385,2)</f>
        <v>0</v>
      </c>
      <c r="K385" s="215" t="s">
        <v>177</v>
      </c>
      <c r="L385" s="45"/>
      <c r="M385" s="220" t="s">
        <v>1</v>
      </c>
      <c r="N385" s="221" t="s">
        <v>46</v>
      </c>
      <c r="O385" s="92"/>
      <c r="P385" s="222">
        <f>O385*H385</f>
        <v>0</v>
      </c>
      <c r="Q385" s="222">
        <v>0.099750000000000005</v>
      </c>
      <c r="R385" s="222">
        <f>Q385*H385</f>
        <v>1.7955000000000001</v>
      </c>
      <c r="S385" s="222">
        <v>0</v>
      </c>
      <c r="T385" s="223">
        <f>S385*H385</f>
        <v>0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224" t="s">
        <v>178</v>
      </c>
      <c r="AT385" s="224" t="s">
        <v>173</v>
      </c>
      <c r="AU385" s="224" t="s">
        <v>179</v>
      </c>
      <c r="AY385" s="18" t="s">
        <v>169</v>
      </c>
      <c r="BE385" s="225">
        <f>IF(N385="základní",J385,0)</f>
        <v>0</v>
      </c>
      <c r="BF385" s="225">
        <f>IF(N385="snížená",J385,0)</f>
        <v>0</v>
      </c>
      <c r="BG385" s="225">
        <f>IF(N385="zákl. přenesená",J385,0)</f>
        <v>0</v>
      </c>
      <c r="BH385" s="225">
        <f>IF(N385="sníž. přenesená",J385,0)</f>
        <v>0</v>
      </c>
      <c r="BI385" s="225">
        <f>IF(N385="nulová",J385,0)</f>
        <v>0</v>
      </c>
      <c r="BJ385" s="18" t="s">
        <v>90</v>
      </c>
      <c r="BK385" s="225">
        <f>ROUND(I385*H385,2)</f>
        <v>0</v>
      </c>
      <c r="BL385" s="18" t="s">
        <v>178</v>
      </c>
      <c r="BM385" s="224" t="s">
        <v>601</v>
      </c>
    </row>
    <row r="386" s="13" customFormat="1">
      <c r="A386" s="13"/>
      <c r="B386" s="226"/>
      <c r="C386" s="227"/>
      <c r="D386" s="228" t="s">
        <v>181</v>
      </c>
      <c r="E386" s="229" t="s">
        <v>1</v>
      </c>
      <c r="F386" s="230" t="s">
        <v>116</v>
      </c>
      <c r="G386" s="227"/>
      <c r="H386" s="231">
        <v>18</v>
      </c>
      <c r="I386" s="232"/>
      <c r="J386" s="227"/>
      <c r="K386" s="227"/>
      <c r="L386" s="233"/>
      <c r="M386" s="234"/>
      <c r="N386" s="235"/>
      <c r="O386" s="235"/>
      <c r="P386" s="235"/>
      <c r="Q386" s="235"/>
      <c r="R386" s="235"/>
      <c r="S386" s="235"/>
      <c r="T386" s="236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7" t="s">
        <v>181</v>
      </c>
      <c r="AU386" s="237" t="s">
        <v>179</v>
      </c>
      <c r="AV386" s="13" t="s">
        <v>90</v>
      </c>
      <c r="AW386" s="13" t="s">
        <v>35</v>
      </c>
      <c r="AX386" s="13" t="s">
        <v>80</v>
      </c>
      <c r="AY386" s="237" t="s">
        <v>169</v>
      </c>
    </row>
    <row r="387" s="14" customFormat="1">
      <c r="A387" s="14"/>
      <c r="B387" s="238"/>
      <c r="C387" s="239"/>
      <c r="D387" s="228" t="s">
        <v>181</v>
      </c>
      <c r="E387" s="240" t="s">
        <v>1</v>
      </c>
      <c r="F387" s="241" t="s">
        <v>183</v>
      </c>
      <c r="G387" s="239"/>
      <c r="H387" s="242">
        <v>18</v>
      </c>
      <c r="I387" s="243"/>
      <c r="J387" s="239"/>
      <c r="K387" s="239"/>
      <c r="L387" s="244"/>
      <c r="M387" s="245"/>
      <c r="N387" s="246"/>
      <c r="O387" s="246"/>
      <c r="P387" s="246"/>
      <c r="Q387" s="246"/>
      <c r="R387" s="246"/>
      <c r="S387" s="246"/>
      <c r="T387" s="247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48" t="s">
        <v>181</v>
      </c>
      <c r="AU387" s="248" t="s">
        <v>179</v>
      </c>
      <c r="AV387" s="14" t="s">
        <v>178</v>
      </c>
      <c r="AW387" s="14" t="s">
        <v>35</v>
      </c>
      <c r="AX387" s="14" t="s">
        <v>85</v>
      </c>
      <c r="AY387" s="248" t="s">
        <v>169</v>
      </c>
    </row>
    <row r="388" s="2" customFormat="1" ht="24.15" customHeight="1">
      <c r="A388" s="39"/>
      <c r="B388" s="40"/>
      <c r="C388" s="213" t="s">
        <v>602</v>
      </c>
      <c r="D388" s="213" t="s">
        <v>173</v>
      </c>
      <c r="E388" s="214" t="s">
        <v>603</v>
      </c>
      <c r="F388" s="215" t="s">
        <v>604</v>
      </c>
      <c r="G388" s="216" t="s">
        <v>176</v>
      </c>
      <c r="H388" s="217">
        <v>40.607999999999997</v>
      </c>
      <c r="I388" s="218"/>
      <c r="J388" s="219">
        <f>ROUND(I388*H388,2)</f>
        <v>0</v>
      </c>
      <c r="K388" s="215" t="s">
        <v>177</v>
      </c>
      <c r="L388" s="45"/>
      <c r="M388" s="220" t="s">
        <v>1</v>
      </c>
      <c r="N388" s="221" t="s">
        <v>46</v>
      </c>
      <c r="O388" s="92"/>
      <c r="P388" s="222">
        <f>O388*H388</f>
        <v>0</v>
      </c>
      <c r="Q388" s="222">
        <v>0</v>
      </c>
      <c r="R388" s="222">
        <f>Q388*H388</f>
        <v>0</v>
      </c>
      <c r="S388" s="222">
        <v>0</v>
      </c>
      <c r="T388" s="223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24" t="s">
        <v>178</v>
      </c>
      <c r="AT388" s="224" t="s">
        <v>173</v>
      </c>
      <c r="AU388" s="224" t="s">
        <v>179</v>
      </c>
      <c r="AY388" s="18" t="s">
        <v>169</v>
      </c>
      <c r="BE388" s="225">
        <f>IF(N388="základní",J388,0)</f>
        <v>0</v>
      </c>
      <c r="BF388" s="225">
        <f>IF(N388="snížená",J388,0)</f>
        <v>0</v>
      </c>
      <c r="BG388" s="225">
        <f>IF(N388="zákl. přenesená",J388,0)</f>
        <v>0</v>
      </c>
      <c r="BH388" s="225">
        <f>IF(N388="sníž. přenesená",J388,0)</f>
        <v>0</v>
      </c>
      <c r="BI388" s="225">
        <f>IF(N388="nulová",J388,0)</f>
        <v>0</v>
      </c>
      <c r="BJ388" s="18" t="s">
        <v>90</v>
      </c>
      <c r="BK388" s="225">
        <f>ROUND(I388*H388,2)</f>
        <v>0</v>
      </c>
      <c r="BL388" s="18" t="s">
        <v>178</v>
      </c>
      <c r="BM388" s="224" t="s">
        <v>605</v>
      </c>
    </row>
    <row r="389" s="13" customFormat="1">
      <c r="A389" s="13"/>
      <c r="B389" s="226"/>
      <c r="C389" s="227"/>
      <c r="D389" s="228" t="s">
        <v>181</v>
      </c>
      <c r="E389" s="229" t="s">
        <v>1</v>
      </c>
      <c r="F389" s="230" t="s">
        <v>568</v>
      </c>
      <c r="G389" s="227"/>
      <c r="H389" s="231">
        <v>40.607999999999997</v>
      </c>
      <c r="I389" s="232"/>
      <c r="J389" s="227"/>
      <c r="K389" s="227"/>
      <c r="L389" s="233"/>
      <c r="M389" s="234"/>
      <c r="N389" s="235"/>
      <c r="O389" s="235"/>
      <c r="P389" s="235"/>
      <c r="Q389" s="235"/>
      <c r="R389" s="235"/>
      <c r="S389" s="235"/>
      <c r="T389" s="236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7" t="s">
        <v>181</v>
      </c>
      <c r="AU389" s="237" t="s">
        <v>179</v>
      </c>
      <c r="AV389" s="13" t="s">
        <v>90</v>
      </c>
      <c r="AW389" s="13" t="s">
        <v>35</v>
      </c>
      <c r="AX389" s="13" t="s">
        <v>85</v>
      </c>
      <c r="AY389" s="237" t="s">
        <v>169</v>
      </c>
    </row>
    <row r="390" s="2" customFormat="1" ht="24.15" customHeight="1">
      <c r="A390" s="39"/>
      <c r="B390" s="40"/>
      <c r="C390" s="213" t="s">
        <v>606</v>
      </c>
      <c r="D390" s="213" t="s">
        <v>173</v>
      </c>
      <c r="E390" s="214" t="s">
        <v>607</v>
      </c>
      <c r="F390" s="215" t="s">
        <v>608</v>
      </c>
      <c r="G390" s="216" t="s">
        <v>176</v>
      </c>
      <c r="H390" s="217">
        <v>4.6079999999999997</v>
      </c>
      <c r="I390" s="218"/>
      <c r="J390" s="219">
        <f>ROUND(I390*H390,2)</f>
        <v>0</v>
      </c>
      <c r="K390" s="215" t="s">
        <v>177</v>
      </c>
      <c r="L390" s="45"/>
      <c r="M390" s="220" t="s">
        <v>1</v>
      </c>
      <c r="N390" s="221" t="s">
        <v>46</v>
      </c>
      <c r="O390" s="92"/>
      <c r="P390" s="222">
        <f>O390*H390</f>
        <v>0</v>
      </c>
      <c r="Q390" s="222">
        <v>0.0061500000000000001</v>
      </c>
      <c r="R390" s="222">
        <f>Q390*H390</f>
        <v>0.028339199999999998</v>
      </c>
      <c r="S390" s="222">
        <v>0</v>
      </c>
      <c r="T390" s="223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24" t="s">
        <v>178</v>
      </c>
      <c r="AT390" s="224" t="s">
        <v>173</v>
      </c>
      <c r="AU390" s="224" t="s">
        <v>179</v>
      </c>
      <c r="AY390" s="18" t="s">
        <v>169</v>
      </c>
      <c r="BE390" s="225">
        <f>IF(N390="základní",J390,0)</f>
        <v>0</v>
      </c>
      <c r="BF390" s="225">
        <f>IF(N390="snížená",J390,0)</f>
        <v>0</v>
      </c>
      <c r="BG390" s="225">
        <f>IF(N390="zákl. přenesená",J390,0)</f>
        <v>0</v>
      </c>
      <c r="BH390" s="225">
        <f>IF(N390="sníž. přenesená",J390,0)</f>
        <v>0</v>
      </c>
      <c r="BI390" s="225">
        <f>IF(N390="nulová",J390,0)</f>
        <v>0</v>
      </c>
      <c r="BJ390" s="18" t="s">
        <v>90</v>
      </c>
      <c r="BK390" s="225">
        <f>ROUND(I390*H390,2)</f>
        <v>0</v>
      </c>
      <c r="BL390" s="18" t="s">
        <v>178</v>
      </c>
      <c r="BM390" s="224" t="s">
        <v>609</v>
      </c>
    </row>
    <row r="391" s="13" customFormat="1">
      <c r="A391" s="13"/>
      <c r="B391" s="226"/>
      <c r="C391" s="227"/>
      <c r="D391" s="228" t="s">
        <v>181</v>
      </c>
      <c r="E391" s="229" t="s">
        <v>1</v>
      </c>
      <c r="F391" s="230" t="s">
        <v>119</v>
      </c>
      <c r="G391" s="227"/>
      <c r="H391" s="231">
        <v>4.6079999999999997</v>
      </c>
      <c r="I391" s="232"/>
      <c r="J391" s="227"/>
      <c r="K391" s="227"/>
      <c r="L391" s="233"/>
      <c r="M391" s="234"/>
      <c r="N391" s="235"/>
      <c r="O391" s="235"/>
      <c r="P391" s="235"/>
      <c r="Q391" s="235"/>
      <c r="R391" s="235"/>
      <c r="S391" s="235"/>
      <c r="T391" s="236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7" t="s">
        <v>181</v>
      </c>
      <c r="AU391" s="237" t="s">
        <v>179</v>
      </c>
      <c r="AV391" s="13" t="s">
        <v>90</v>
      </c>
      <c r="AW391" s="13" t="s">
        <v>35</v>
      </c>
      <c r="AX391" s="13" t="s">
        <v>85</v>
      </c>
      <c r="AY391" s="237" t="s">
        <v>169</v>
      </c>
    </row>
    <row r="392" s="2" customFormat="1" ht="24.15" customHeight="1">
      <c r="A392" s="39"/>
      <c r="B392" s="40"/>
      <c r="C392" s="213" t="s">
        <v>610</v>
      </c>
      <c r="D392" s="213" t="s">
        <v>173</v>
      </c>
      <c r="E392" s="214" t="s">
        <v>611</v>
      </c>
      <c r="F392" s="215" t="s">
        <v>612</v>
      </c>
      <c r="G392" s="216" t="s">
        <v>176</v>
      </c>
      <c r="H392" s="217">
        <v>18</v>
      </c>
      <c r="I392" s="218"/>
      <c r="J392" s="219">
        <f>ROUND(I392*H392,2)</f>
        <v>0</v>
      </c>
      <c r="K392" s="215" t="s">
        <v>177</v>
      </c>
      <c r="L392" s="45"/>
      <c r="M392" s="220" t="s">
        <v>1</v>
      </c>
      <c r="N392" s="221" t="s">
        <v>46</v>
      </c>
      <c r="O392" s="92"/>
      <c r="P392" s="222">
        <f>O392*H392</f>
        <v>0</v>
      </c>
      <c r="Q392" s="222">
        <v>0.0042700000000000004</v>
      </c>
      <c r="R392" s="222">
        <f>Q392*H392</f>
        <v>0.076860000000000012</v>
      </c>
      <c r="S392" s="222">
        <v>0</v>
      </c>
      <c r="T392" s="223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24" t="s">
        <v>178</v>
      </c>
      <c r="AT392" s="224" t="s">
        <v>173</v>
      </c>
      <c r="AU392" s="224" t="s">
        <v>179</v>
      </c>
      <c r="AY392" s="18" t="s">
        <v>169</v>
      </c>
      <c r="BE392" s="225">
        <f>IF(N392="základní",J392,0)</f>
        <v>0</v>
      </c>
      <c r="BF392" s="225">
        <f>IF(N392="snížená",J392,0)</f>
        <v>0</v>
      </c>
      <c r="BG392" s="225">
        <f>IF(N392="zákl. přenesená",J392,0)</f>
        <v>0</v>
      </c>
      <c r="BH392" s="225">
        <f>IF(N392="sníž. přenesená",J392,0)</f>
        <v>0</v>
      </c>
      <c r="BI392" s="225">
        <f>IF(N392="nulová",J392,0)</f>
        <v>0</v>
      </c>
      <c r="BJ392" s="18" t="s">
        <v>90</v>
      </c>
      <c r="BK392" s="225">
        <f>ROUND(I392*H392,2)</f>
        <v>0</v>
      </c>
      <c r="BL392" s="18" t="s">
        <v>178</v>
      </c>
      <c r="BM392" s="224" t="s">
        <v>613</v>
      </c>
    </row>
    <row r="393" s="13" customFormat="1">
      <c r="A393" s="13"/>
      <c r="B393" s="226"/>
      <c r="C393" s="227"/>
      <c r="D393" s="228" t="s">
        <v>181</v>
      </c>
      <c r="E393" s="229" t="s">
        <v>1</v>
      </c>
      <c r="F393" s="230" t="s">
        <v>116</v>
      </c>
      <c r="G393" s="227"/>
      <c r="H393" s="231">
        <v>18</v>
      </c>
      <c r="I393" s="232"/>
      <c r="J393" s="227"/>
      <c r="K393" s="227"/>
      <c r="L393" s="233"/>
      <c r="M393" s="234"/>
      <c r="N393" s="235"/>
      <c r="O393" s="235"/>
      <c r="P393" s="235"/>
      <c r="Q393" s="235"/>
      <c r="R393" s="235"/>
      <c r="S393" s="235"/>
      <c r="T393" s="236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37" t="s">
        <v>181</v>
      </c>
      <c r="AU393" s="237" t="s">
        <v>179</v>
      </c>
      <c r="AV393" s="13" t="s">
        <v>90</v>
      </c>
      <c r="AW393" s="13" t="s">
        <v>35</v>
      </c>
      <c r="AX393" s="13" t="s">
        <v>80</v>
      </c>
      <c r="AY393" s="237" t="s">
        <v>169</v>
      </c>
    </row>
    <row r="394" s="14" customFormat="1">
      <c r="A394" s="14"/>
      <c r="B394" s="238"/>
      <c r="C394" s="239"/>
      <c r="D394" s="228" t="s">
        <v>181</v>
      </c>
      <c r="E394" s="240" t="s">
        <v>1</v>
      </c>
      <c r="F394" s="241" t="s">
        <v>183</v>
      </c>
      <c r="G394" s="239"/>
      <c r="H394" s="242">
        <v>18</v>
      </c>
      <c r="I394" s="243"/>
      <c r="J394" s="239"/>
      <c r="K394" s="239"/>
      <c r="L394" s="244"/>
      <c r="M394" s="245"/>
      <c r="N394" s="246"/>
      <c r="O394" s="246"/>
      <c r="P394" s="246"/>
      <c r="Q394" s="246"/>
      <c r="R394" s="246"/>
      <c r="S394" s="246"/>
      <c r="T394" s="247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48" t="s">
        <v>181</v>
      </c>
      <c r="AU394" s="248" t="s">
        <v>179</v>
      </c>
      <c r="AV394" s="14" t="s">
        <v>178</v>
      </c>
      <c r="AW394" s="14" t="s">
        <v>35</v>
      </c>
      <c r="AX394" s="14" t="s">
        <v>85</v>
      </c>
      <c r="AY394" s="248" t="s">
        <v>169</v>
      </c>
    </row>
    <row r="395" s="2" customFormat="1" ht="24.15" customHeight="1">
      <c r="A395" s="39"/>
      <c r="B395" s="40"/>
      <c r="C395" s="213" t="s">
        <v>614</v>
      </c>
      <c r="D395" s="213" t="s">
        <v>173</v>
      </c>
      <c r="E395" s="214" t="s">
        <v>615</v>
      </c>
      <c r="F395" s="215" t="s">
        <v>616</v>
      </c>
      <c r="G395" s="216" t="s">
        <v>176</v>
      </c>
      <c r="H395" s="217">
        <v>18</v>
      </c>
      <c r="I395" s="218"/>
      <c r="J395" s="219">
        <f>ROUND(I395*H395,2)</f>
        <v>0</v>
      </c>
      <c r="K395" s="215" t="s">
        <v>177</v>
      </c>
      <c r="L395" s="45"/>
      <c r="M395" s="220" t="s">
        <v>1</v>
      </c>
      <c r="N395" s="221" t="s">
        <v>46</v>
      </c>
      <c r="O395" s="92"/>
      <c r="P395" s="222">
        <f>O395*H395</f>
        <v>0</v>
      </c>
      <c r="Q395" s="222">
        <v>0.0053800000000000002</v>
      </c>
      <c r="R395" s="222">
        <f>Q395*H395</f>
        <v>0.096840000000000009</v>
      </c>
      <c r="S395" s="222">
        <v>0</v>
      </c>
      <c r="T395" s="223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24" t="s">
        <v>178</v>
      </c>
      <c r="AT395" s="224" t="s">
        <v>173</v>
      </c>
      <c r="AU395" s="224" t="s">
        <v>179</v>
      </c>
      <c r="AY395" s="18" t="s">
        <v>169</v>
      </c>
      <c r="BE395" s="225">
        <f>IF(N395="základní",J395,0)</f>
        <v>0</v>
      </c>
      <c r="BF395" s="225">
        <f>IF(N395="snížená",J395,0)</f>
        <v>0</v>
      </c>
      <c r="BG395" s="225">
        <f>IF(N395="zákl. přenesená",J395,0)</f>
        <v>0</v>
      </c>
      <c r="BH395" s="225">
        <f>IF(N395="sníž. přenesená",J395,0)</f>
        <v>0</v>
      </c>
      <c r="BI395" s="225">
        <f>IF(N395="nulová",J395,0)</f>
        <v>0</v>
      </c>
      <c r="BJ395" s="18" t="s">
        <v>90</v>
      </c>
      <c r="BK395" s="225">
        <f>ROUND(I395*H395,2)</f>
        <v>0</v>
      </c>
      <c r="BL395" s="18" t="s">
        <v>178</v>
      </c>
      <c r="BM395" s="224" t="s">
        <v>617</v>
      </c>
    </row>
    <row r="396" s="13" customFormat="1">
      <c r="A396" s="13"/>
      <c r="B396" s="226"/>
      <c r="C396" s="227"/>
      <c r="D396" s="228" t="s">
        <v>181</v>
      </c>
      <c r="E396" s="229" t="s">
        <v>1</v>
      </c>
      <c r="F396" s="230" t="s">
        <v>116</v>
      </c>
      <c r="G396" s="227"/>
      <c r="H396" s="231">
        <v>18</v>
      </c>
      <c r="I396" s="232"/>
      <c r="J396" s="227"/>
      <c r="K396" s="227"/>
      <c r="L396" s="233"/>
      <c r="M396" s="234"/>
      <c r="N396" s="235"/>
      <c r="O396" s="235"/>
      <c r="P396" s="235"/>
      <c r="Q396" s="235"/>
      <c r="R396" s="235"/>
      <c r="S396" s="235"/>
      <c r="T396" s="236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37" t="s">
        <v>181</v>
      </c>
      <c r="AU396" s="237" t="s">
        <v>179</v>
      </c>
      <c r="AV396" s="13" t="s">
        <v>90</v>
      </c>
      <c r="AW396" s="13" t="s">
        <v>35</v>
      </c>
      <c r="AX396" s="13" t="s">
        <v>80</v>
      </c>
      <c r="AY396" s="237" t="s">
        <v>169</v>
      </c>
    </row>
    <row r="397" s="14" customFormat="1">
      <c r="A397" s="14"/>
      <c r="B397" s="238"/>
      <c r="C397" s="239"/>
      <c r="D397" s="228" t="s">
        <v>181</v>
      </c>
      <c r="E397" s="240" t="s">
        <v>1</v>
      </c>
      <c r="F397" s="241" t="s">
        <v>183</v>
      </c>
      <c r="G397" s="239"/>
      <c r="H397" s="242">
        <v>18</v>
      </c>
      <c r="I397" s="243"/>
      <c r="J397" s="239"/>
      <c r="K397" s="239"/>
      <c r="L397" s="244"/>
      <c r="M397" s="245"/>
      <c r="N397" s="246"/>
      <c r="O397" s="246"/>
      <c r="P397" s="246"/>
      <c r="Q397" s="246"/>
      <c r="R397" s="246"/>
      <c r="S397" s="246"/>
      <c r="T397" s="247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48" t="s">
        <v>181</v>
      </c>
      <c r="AU397" s="248" t="s">
        <v>179</v>
      </c>
      <c r="AV397" s="14" t="s">
        <v>178</v>
      </c>
      <c r="AW397" s="14" t="s">
        <v>35</v>
      </c>
      <c r="AX397" s="14" t="s">
        <v>85</v>
      </c>
      <c r="AY397" s="248" t="s">
        <v>169</v>
      </c>
    </row>
    <row r="398" s="2" customFormat="1" ht="24.15" customHeight="1">
      <c r="A398" s="39"/>
      <c r="B398" s="40"/>
      <c r="C398" s="213" t="s">
        <v>618</v>
      </c>
      <c r="D398" s="213" t="s">
        <v>173</v>
      </c>
      <c r="E398" s="214" t="s">
        <v>619</v>
      </c>
      <c r="F398" s="215" t="s">
        <v>620</v>
      </c>
      <c r="G398" s="216" t="s">
        <v>176</v>
      </c>
      <c r="H398" s="217">
        <v>40.607999999999997</v>
      </c>
      <c r="I398" s="218"/>
      <c r="J398" s="219">
        <f>ROUND(I398*H398,2)</f>
        <v>0</v>
      </c>
      <c r="K398" s="215" t="s">
        <v>177</v>
      </c>
      <c r="L398" s="45"/>
      <c r="M398" s="220" t="s">
        <v>1</v>
      </c>
      <c r="N398" s="221" t="s">
        <v>46</v>
      </c>
      <c r="O398" s="92"/>
      <c r="P398" s="222">
        <f>O398*H398</f>
        <v>0</v>
      </c>
      <c r="Q398" s="222">
        <v>0</v>
      </c>
      <c r="R398" s="222">
        <f>Q398*H398</f>
        <v>0</v>
      </c>
      <c r="S398" s="222">
        <v>0</v>
      </c>
      <c r="T398" s="223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24" t="s">
        <v>178</v>
      </c>
      <c r="AT398" s="224" t="s">
        <v>173</v>
      </c>
      <c r="AU398" s="224" t="s">
        <v>179</v>
      </c>
      <c r="AY398" s="18" t="s">
        <v>169</v>
      </c>
      <c r="BE398" s="225">
        <f>IF(N398="základní",J398,0)</f>
        <v>0</v>
      </c>
      <c r="BF398" s="225">
        <f>IF(N398="snížená",J398,0)</f>
        <v>0</v>
      </c>
      <c r="BG398" s="225">
        <f>IF(N398="zákl. přenesená",J398,0)</f>
        <v>0</v>
      </c>
      <c r="BH398" s="225">
        <f>IF(N398="sníž. přenesená",J398,0)</f>
        <v>0</v>
      </c>
      <c r="BI398" s="225">
        <f>IF(N398="nulová",J398,0)</f>
        <v>0</v>
      </c>
      <c r="BJ398" s="18" t="s">
        <v>90</v>
      </c>
      <c r="BK398" s="225">
        <f>ROUND(I398*H398,2)</f>
        <v>0</v>
      </c>
      <c r="BL398" s="18" t="s">
        <v>178</v>
      </c>
      <c r="BM398" s="224" t="s">
        <v>621</v>
      </c>
    </row>
    <row r="399" s="13" customFormat="1">
      <c r="A399" s="13"/>
      <c r="B399" s="226"/>
      <c r="C399" s="227"/>
      <c r="D399" s="228" t="s">
        <v>181</v>
      </c>
      <c r="E399" s="229" t="s">
        <v>1</v>
      </c>
      <c r="F399" s="230" t="s">
        <v>568</v>
      </c>
      <c r="G399" s="227"/>
      <c r="H399" s="231">
        <v>40.607999999999997</v>
      </c>
      <c r="I399" s="232"/>
      <c r="J399" s="227"/>
      <c r="K399" s="227"/>
      <c r="L399" s="233"/>
      <c r="M399" s="234"/>
      <c r="N399" s="235"/>
      <c r="O399" s="235"/>
      <c r="P399" s="235"/>
      <c r="Q399" s="235"/>
      <c r="R399" s="235"/>
      <c r="S399" s="235"/>
      <c r="T399" s="236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37" t="s">
        <v>181</v>
      </c>
      <c r="AU399" s="237" t="s">
        <v>179</v>
      </c>
      <c r="AV399" s="13" t="s">
        <v>90</v>
      </c>
      <c r="AW399" s="13" t="s">
        <v>35</v>
      </c>
      <c r="AX399" s="13" t="s">
        <v>85</v>
      </c>
      <c r="AY399" s="237" t="s">
        <v>169</v>
      </c>
    </row>
    <row r="400" s="2" customFormat="1" ht="24.15" customHeight="1">
      <c r="A400" s="39"/>
      <c r="B400" s="40"/>
      <c r="C400" s="213" t="s">
        <v>622</v>
      </c>
      <c r="D400" s="213" t="s">
        <v>173</v>
      </c>
      <c r="E400" s="214" t="s">
        <v>623</v>
      </c>
      <c r="F400" s="215" t="s">
        <v>624</v>
      </c>
      <c r="G400" s="216" t="s">
        <v>176</v>
      </c>
      <c r="H400" s="217">
        <v>22.608000000000001</v>
      </c>
      <c r="I400" s="218"/>
      <c r="J400" s="219">
        <f>ROUND(I400*H400,2)</f>
        <v>0</v>
      </c>
      <c r="K400" s="215" t="s">
        <v>177</v>
      </c>
      <c r="L400" s="45"/>
      <c r="M400" s="220" t="s">
        <v>1</v>
      </c>
      <c r="N400" s="221" t="s">
        <v>46</v>
      </c>
      <c r="O400" s="92"/>
      <c r="P400" s="222">
        <f>O400*H400</f>
        <v>0</v>
      </c>
      <c r="Q400" s="222">
        <v>0.0015299999999999999</v>
      </c>
      <c r="R400" s="222">
        <f>Q400*H400</f>
        <v>0.034590240000000001</v>
      </c>
      <c r="S400" s="222">
        <v>0</v>
      </c>
      <c r="T400" s="223">
        <f>S400*H400</f>
        <v>0</v>
      </c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R400" s="224" t="s">
        <v>178</v>
      </c>
      <c r="AT400" s="224" t="s">
        <v>173</v>
      </c>
      <c r="AU400" s="224" t="s">
        <v>179</v>
      </c>
      <c r="AY400" s="18" t="s">
        <v>169</v>
      </c>
      <c r="BE400" s="225">
        <f>IF(N400="základní",J400,0)</f>
        <v>0</v>
      </c>
      <c r="BF400" s="225">
        <f>IF(N400="snížená",J400,0)</f>
        <v>0</v>
      </c>
      <c r="BG400" s="225">
        <f>IF(N400="zákl. přenesená",J400,0)</f>
        <v>0</v>
      </c>
      <c r="BH400" s="225">
        <f>IF(N400="sníž. přenesená",J400,0)</f>
        <v>0</v>
      </c>
      <c r="BI400" s="225">
        <f>IF(N400="nulová",J400,0)</f>
        <v>0</v>
      </c>
      <c r="BJ400" s="18" t="s">
        <v>90</v>
      </c>
      <c r="BK400" s="225">
        <f>ROUND(I400*H400,2)</f>
        <v>0</v>
      </c>
      <c r="BL400" s="18" t="s">
        <v>178</v>
      </c>
      <c r="BM400" s="224" t="s">
        <v>625</v>
      </c>
    </row>
    <row r="401" s="13" customFormat="1">
      <c r="A401" s="13"/>
      <c r="B401" s="226"/>
      <c r="C401" s="227"/>
      <c r="D401" s="228" t="s">
        <v>181</v>
      </c>
      <c r="E401" s="229" t="s">
        <v>1</v>
      </c>
      <c r="F401" s="230" t="s">
        <v>573</v>
      </c>
      <c r="G401" s="227"/>
      <c r="H401" s="231">
        <v>22.608000000000001</v>
      </c>
      <c r="I401" s="232"/>
      <c r="J401" s="227"/>
      <c r="K401" s="227"/>
      <c r="L401" s="233"/>
      <c r="M401" s="234"/>
      <c r="N401" s="235"/>
      <c r="O401" s="235"/>
      <c r="P401" s="235"/>
      <c r="Q401" s="235"/>
      <c r="R401" s="235"/>
      <c r="S401" s="235"/>
      <c r="T401" s="236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7" t="s">
        <v>181</v>
      </c>
      <c r="AU401" s="237" t="s">
        <v>179</v>
      </c>
      <c r="AV401" s="13" t="s">
        <v>90</v>
      </c>
      <c r="AW401" s="13" t="s">
        <v>35</v>
      </c>
      <c r="AX401" s="13" t="s">
        <v>80</v>
      </c>
      <c r="AY401" s="237" t="s">
        <v>169</v>
      </c>
    </row>
    <row r="402" s="14" customFormat="1">
      <c r="A402" s="14"/>
      <c r="B402" s="238"/>
      <c r="C402" s="239"/>
      <c r="D402" s="228" t="s">
        <v>181</v>
      </c>
      <c r="E402" s="240" t="s">
        <v>1</v>
      </c>
      <c r="F402" s="241" t="s">
        <v>183</v>
      </c>
      <c r="G402" s="239"/>
      <c r="H402" s="242">
        <v>22.608000000000001</v>
      </c>
      <c r="I402" s="243"/>
      <c r="J402" s="239"/>
      <c r="K402" s="239"/>
      <c r="L402" s="244"/>
      <c r="M402" s="245"/>
      <c r="N402" s="246"/>
      <c r="O402" s="246"/>
      <c r="P402" s="246"/>
      <c r="Q402" s="246"/>
      <c r="R402" s="246"/>
      <c r="S402" s="246"/>
      <c r="T402" s="247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48" t="s">
        <v>181</v>
      </c>
      <c r="AU402" s="248" t="s">
        <v>179</v>
      </c>
      <c r="AV402" s="14" t="s">
        <v>178</v>
      </c>
      <c r="AW402" s="14" t="s">
        <v>35</v>
      </c>
      <c r="AX402" s="14" t="s">
        <v>85</v>
      </c>
      <c r="AY402" s="248" t="s">
        <v>169</v>
      </c>
    </row>
    <row r="403" s="2" customFormat="1" ht="24.15" customHeight="1">
      <c r="A403" s="39"/>
      <c r="B403" s="40"/>
      <c r="C403" s="213" t="s">
        <v>626</v>
      </c>
      <c r="D403" s="213" t="s">
        <v>173</v>
      </c>
      <c r="E403" s="214" t="s">
        <v>627</v>
      </c>
      <c r="F403" s="215" t="s">
        <v>628</v>
      </c>
      <c r="G403" s="216" t="s">
        <v>176</v>
      </c>
      <c r="H403" s="217">
        <v>18</v>
      </c>
      <c r="I403" s="218"/>
      <c r="J403" s="219">
        <f>ROUND(I403*H403,2)</f>
        <v>0</v>
      </c>
      <c r="K403" s="215" t="s">
        <v>177</v>
      </c>
      <c r="L403" s="45"/>
      <c r="M403" s="220" t="s">
        <v>1</v>
      </c>
      <c r="N403" s="221" t="s">
        <v>46</v>
      </c>
      <c r="O403" s="92"/>
      <c r="P403" s="222">
        <f>O403*H403</f>
        <v>0</v>
      </c>
      <c r="Q403" s="222">
        <v>0.0013400000000000001</v>
      </c>
      <c r="R403" s="222">
        <f>Q403*H403</f>
        <v>0.024120000000000003</v>
      </c>
      <c r="S403" s="222">
        <v>0</v>
      </c>
      <c r="T403" s="223">
        <f>S403*H403</f>
        <v>0</v>
      </c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R403" s="224" t="s">
        <v>178</v>
      </c>
      <c r="AT403" s="224" t="s">
        <v>173</v>
      </c>
      <c r="AU403" s="224" t="s">
        <v>179</v>
      </c>
      <c r="AY403" s="18" t="s">
        <v>169</v>
      </c>
      <c r="BE403" s="225">
        <f>IF(N403="základní",J403,0)</f>
        <v>0</v>
      </c>
      <c r="BF403" s="225">
        <f>IF(N403="snížená",J403,0)</f>
        <v>0</v>
      </c>
      <c r="BG403" s="225">
        <f>IF(N403="zákl. přenesená",J403,0)</f>
        <v>0</v>
      </c>
      <c r="BH403" s="225">
        <f>IF(N403="sníž. přenesená",J403,0)</f>
        <v>0</v>
      </c>
      <c r="BI403" s="225">
        <f>IF(N403="nulová",J403,0)</f>
        <v>0</v>
      </c>
      <c r="BJ403" s="18" t="s">
        <v>90</v>
      </c>
      <c r="BK403" s="225">
        <f>ROUND(I403*H403,2)</f>
        <v>0</v>
      </c>
      <c r="BL403" s="18" t="s">
        <v>178</v>
      </c>
      <c r="BM403" s="224" t="s">
        <v>629</v>
      </c>
    </row>
    <row r="404" s="13" customFormat="1">
      <c r="A404" s="13"/>
      <c r="B404" s="226"/>
      <c r="C404" s="227"/>
      <c r="D404" s="228" t="s">
        <v>181</v>
      </c>
      <c r="E404" s="229" t="s">
        <v>1</v>
      </c>
      <c r="F404" s="230" t="s">
        <v>116</v>
      </c>
      <c r="G404" s="227"/>
      <c r="H404" s="231">
        <v>18</v>
      </c>
      <c r="I404" s="232"/>
      <c r="J404" s="227"/>
      <c r="K404" s="227"/>
      <c r="L404" s="233"/>
      <c r="M404" s="234"/>
      <c r="N404" s="235"/>
      <c r="O404" s="235"/>
      <c r="P404" s="235"/>
      <c r="Q404" s="235"/>
      <c r="R404" s="235"/>
      <c r="S404" s="235"/>
      <c r="T404" s="236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37" t="s">
        <v>181</v>
      </c>
      <c r="AU404" s="237" t="s">
        <v>179</v>
      </c>
      <c r="AV404" s="13" t="s">
        <v>90</v>
      </c>
      <c r="AW404" s="13" t="s">
        <v>35</v>
      </c>
      <c r="AX404" s="13" t="s">
        <v>80</v>
      </c>
      <c r="AY404" s="237" t="s">
        <v>169</v>
      </c>
    </row>
    <row r="405" s="14" customFormat="1">
      <c r="A405" s="14"/>
      <c r="B405" s="238"/>
      <c r="C405" s="239"/>
      <c r="D405" s="228" t="s">
        <v>181</v>
      </c>
      <c r="E405" s="240" t="s">
        <v>1</v>
      </c>
      <c r="F405" s="241" t="s">
        <v>183</v>
      </c>
      <c r="G405" s="239"/>
      <c r="H405" s="242">
        <v>18</v>
      </c>
      <c r="I405" s="243"/>
      <c r="J405" s="239"/>
      <c r="K405" s="239"/>
      <c r="L405" s="244"/>
      <c r="M405" s="245"/>
      <c r="N405" s="246"/>
      <c r="O405" s="246"/>
      <c r="P405" s="246"/>
      <c r="Q405" s="246"/>
      <c r="R405" s="246"/>
      <c r="S405" s="246"/>
      <c r="T405" s="247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48" t="s">
        <v>181</v>
      </c>
      <c r="AU405" s="248" t="s">
        <v>179</v>
      </c>
      <c r="AV405" s="14" t="s">
        <v>178</v>
      </c>
      <c r="AW405" s="14" t="s">
        <v>35</v>
      </c>
      <c r="AX405" s="14" t="s">
        <v>85</v>
      </c>
      <c r="AY405" s="248" t="s">
        <v>169</v>
      </c>
    </row>
    <row r="406" s="2" customFormat="1" ht="24.15" customHeight="1">
      <c r="A406" s="39"/>
      <c r="B406" s="40"/>
      <c r="C406" s="213" t="s">
        <v>630</v>
      </c>
      <c r="D406" s="213" t="s">
        <v>173</v>
      </c>
      <c r="E406" s="214" t="s">
        <v>631</v>
      </c>
      <c r="F406" s="215" t="s">
        <v>632</v>
      </c>
      <c r="G406" s="216" t="s">
        <v>176</v>
      </c>
      <c r="H406" s="217">
        <v>40.607999999999997</v>
      </c>
      <c r="I406" s="218"/>
      <c r="J406" s="219">
        <f>ROUND(I406*H406,2)</f>
        <v>0</v>
      </c>
      <c r="K406" s="215" t="s">
        <v>177</v>
      </c>
      <c r="L406" s="45"/>
      <c r="M406" s="220" t="s">
        <v>1</v>
      </c>
      <c r="N406" s="221" t="s">
        <v>46</v>
      </c>
      <c r="O406" s="92"/>
      <c r="P406" s="222">
        <f>O406*H406</f>
        <v>0</v>
      </c>
      <c r="Q406" s="222">
        <v>0</v>
      </c>
      <c r="R406" s="222">
        <f>Q406*H406</f>
        <v>0</v>
      </c>
      <c r="S406" s="222">
        <v>0</v>
      </c>
      <c r="T406" s="223">
        <f>S406*H406</f>
        <v>0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R406" s="224" t="s">
        <v>178</v>
      </c>
      <c r="AT406" s="224" t="s">
        <v>173</v>
      </c>
      <c r="AU406" s="224" t="s">
        <v>179</v>
      </c>
      <c r="AY406" s="18" t="s">
        <v>169</v>
      </c>
      <c r="BE406" s="225">
        <f>IF(N406="základní",J406,0)</f>
        <v>0</v>
      </c>
      <c r="BF406" s="225">
        <f>IF(N406="snížená",J406,0)</f>
        <v>0</v>
      </c>
      <c r="BG406" s="225">
        <f>IF(N406="zákl. přenesená",J406,0)</f>
        <v>0</v>
      </c>
      <c r="BH406" s="225">
        <f>IF(N406="sníž. přenesená",J406,0)</f>
        <v>0</v>
      </c>
      <c r="BI406" s="225">
        <f>IF(N406="nulová",J406,0)</f>
        <v>0</v>
      </c>
      <c r="BJ406" s="18" t="s">
        <v>90</v>
      </c>
      <c r="BK406" s="225">
        <f>ROUND(I406*H406,2)</f>
        <v>0</v>
      </c>
      <c r="BL406" s="18" t="s">
        <v>178</v>
      </c>
      <c r="BM406" s="224" t="s">
        <v>633</v>
      </c>
    </row>
    <row r="407" s="13" customFormat="1">
      <c r="A407" s="13"/>
      <c r="B407" s="226"/>
      <c r="C407" s="227"/>
      <c r="D407" s="228" t="s">
        <v>181</v>
      </c>
      <c r="E407" s="229" t="s">
        <v>1</v>
      </c>
      <c r="F407" s="230" t="s">
        <v>568</v>
      </c>
      <c r="G407" s="227"/>
      <c r="H407" s="231">
        <v>40.607999999999997</v>
      </c>
      <c r="I407" s="232"/>
      <c r="J407" s="227"/>
      <c r="K407" s="227"/>
      <c r="L407" s="233"/>
      <c r="M407" s="234"/>
      <c r="N407" s="235"/>
      <c r="O407" s="235"/>
      <c r="P407" s="235"/>
      <c r="Q407" s="235"/>
      <c r="R407" s="235"/>
      <c r="S407" s="235"/>
      <c r="T407" s="236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37" t="s">
        <v>181</v>
      </c>
      <c r="AU407" s="237" t="s">
        <v>179</v>
      </c>
      <c r="AV407" s="13" t="s">
        <v>90</v>
      </c>
      <c r="AW407" s="13" t="s">
        <v>35</v>
      </c>
      <c r="AX407" s="13" t="s">
        <v>85</v>
      </c>
      <c r="AY407" s="237" t="s">
        <v>169</v>
      </c>
    </row>
    <row r="408" s="2" customFormat="1" ht="24.15" customHeight="1">
      <c r="A408" s="39"/>
      <c r="B408" s="40"/>
      <c r="C408" s="213" t="s">
        <v>634</v>
      </c>
      <c r="D408" s="213" t="s">
        <v>173</v>
      </c>
      <c r="E408" s="214" t="s">
        <v>635</v>
      </c>
      <c r="F408" s="215" t="s">
        <v>636</v>
      </c>
      <c r="G408" s="216" t="s">
        <v>176</v>
      </c>
      <c r="H408" s="217">
        <v>40.607999999999997</v>
      </c>
      <c r="I408" s="218"/>
      <c r="J408" s="219">
        <f>ROUND(I408*H408,2)</f>
        <v>0</v>
      </c>
      <c r="K408" s="215" t="s">
        <v>177</v>
      </c>
      <c r="L408" s="45"/>
      <c r="M408" s="220" t="s">
        <v>1</v>
      </c>
      <c r="N408" s="221" t="s">
        <v>46</v>
      </c>
      <c r="O408" s="92"/>
      <c r="P408" s="222">
        <f>O408*H408</f>
        <v>0</v>
      </c>
      <c r="Q408" s="222">
        <v>0.0041000000000000003</v>
      </c>
      <c r="R408" s="222">
        <f>Q408*H408</f>
        <v>0.1664928</v>
      </c>
      <c r="S408" s="222">
        <v>0</v>
      </c>
      <c r="T408" s="223">
        <f>S408*H408</f>
        <v>0</v>
      </c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R408" s="224" t="s">
        <v>178</v>
      </c>
      <c r="AT408" s="224" t="s">
        <v>173</v>
      </c>
      <c r="AU408" s="224" t="s">
        <v>179</v>
      </c>
      <c r="AY408" s="18" t="s">
        <v>169</v>
      </c>
      <c r="BE408" s="225">
        <f>IF(N408="základní",J408,0)</f>
        <v>0</v>
      </c>
      <c r="BF408" s="225">
        <f>IF(N408="snížená",J408,0)</f>
        <v>0</v>
      </c>
      <c r="BG408" s="225">
        <f>IF(N408="zákl. přenesená",J408,0)</f>
        <v>0</v>
      </c>
      <c r="BH408" s="225">
        <f>IF(N408="sníž. přenesená",J408,0)</f>
        <v>0</v>
      </c>
      <c r="BI408" s="225">
        <f>IF(N408="nulová",J408,0)</f>
        <v>0</v>
      </c>
      <c r="BJ408" s="18" t="s">
        <v>90</v>
      </c>
      <c r="BK408" s="225">
        <f>ROUND(I408*H408,2)</f>
        <v>0</v>
      </c>
      <c r="BL408" s="18" t="s">
        <v>178</v>
      </c>
      <c r="BM408" s="224" t="s">
        <v>637</v>
      </c>
    </row>
    <row r="409" s="13" customFormat="1">
      <c r="A409" s="13"/>
      <c r="B409" s="226"/>
      <c r="C409" s="227"/>
      <c r="D409" s="228" t="s">
        <v>181</v>
      </c>
      <c r="E409" s="229" t="s">
        <v>1</v>
      </c>
      <c r="F409" s="230" t="s">
        <v>568</v>
      </c>
      <c r="G409" s="227"/>
      <c r="H409" s="231">
        <v>40.607999999999997</v>
      </c>
      <c r="I409" s="232"/>
      <c r="J409" s="227"/>
      <c r="K409" s="227"/>
      <c r="L409" s="233"/>
      <c r="M409" s="234"/>
      <c r="N409" s="235"/>
      <c r="O409" s="235"/>
      <c r="P409" s="235"/>
      <c r="Q409" s="235"/>
      <c r="R409" s="235"/>
      <c r="S409" s="235"/>
      <c r="T409" s="236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37" t="s">
        <v>181</v>
      </c>
      <c r="AU409" s="237" t="s">
        <v>179</v>
      </c>
      <c r="AV409" s="13" t="s">
        <v>90</v>
      </c>
      <c r="AW409" s="13" t="s">
        <v>35</v>
      </c>
      <c r="AX409" s="13" t="s">
        <v>80</v>
      </c>
      <c r="AY409" s="237" t="s">
        <v>169</v>
      </c>
    </row>
    <row r="410" s="14" customFormat="1">
      <c r="A410" s="14"/>
      <c r="B410" s="238"/>
      <c r="C410" s="239"/>
      <c r="D410" s="228" t="s">
        <v>181</v>
      </c>
      <c r="E410" s="240" t="s">
        <v>1</v>
      </c>
      <c r="F410" s="241" t="s">
        <v>183</v>
      </c>
      <c r="G410" s="239"/>
      <c r="H410" s="242">
        <v>40.607999999999997</v>
      </c>
      <c r="I410" s="243"/>
      <c r="J410" s="239"/>
      <c r="K410" s="239"/>
      <c r="L410" s="244"/>
      <c r="M410" s="245"/>
      <c r="N410" s="246"/>
      <c r="O410" s="246"/>
      <c r="P410" s="246"/>
      <c r="Q410" s="246"/>
      <c r="R410" s="246"/>
      <c r="S410" s="246"/>
      <c r="T410" s="247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48" t="s">
        <v>181</v>
      </c>
      <c r="AU410" s="248" t="s">
        <v>179</v>
      </c>
      <c r="AV410" s="14" t="s">
        <v>178</v>
      </c>
      <c r="AW410" s="14" t="s">
        <v>35</v>
      </c>
      <c r="AX410" s="14" t="s">
        <v>85</v>
      </c>
      <c r="AY410" s="248" t="s">
        <v>169</v>
      </c>
    </row>
    <row r="411" s="2" customFormat="1" ht="24.15" customHeight="1">
      <c r="A411" s="39"/>
      <c r="B411" s="40"/>
      <c r="C411" s="213" t="s">
        <v>638</v>
      </c>
      <c r="D411" s="213" t="s">
        <v>173</v>
      </c>
      <c r="E411" s="214" t="s">
        <v>639</v>
      </c>
      <c r="F411" s="215" t="s">
        <v>640</v>
      </c>
      <c r="G411" s="216" t="s">
        <v>176</v>
      </c>
      <c r="H411" s="217">
        <v>40.607999999999997</v>
      </c>
      <c r="I411" s="218"/>
      <c r="J411" s="219">
        <f>ROUND(I411*H411,2)</f>
        <v>0</v>
      </c>
      <c r="K411" s="215" t="s">
        <v>177</v>
      </c>
      <c r="L411" s="45"/>
      <c r="M411" s="220" t="s">
        <v>1</v>
      </c>
      <c r="N411" s="221" t="s">
        <v>46</v>
      </c>
      <c r="O411" s="92"/>
      <c r="P411" s="222">
        <f>O411*H411</f>
        <v>0</v>
      </c>
      <c r="Q411" s="222">
        <v>0</v>
      </c>
      <c r="R411" s="222">
        <f>Q411*H411</f>
        <v>0</v>
      </c>
      <c r="S411" s="222">
        <v>0</v>
      </c>
      <c r="T411" s="223">
        <f>S411*H411</f>
        <v>0</v>
      </c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R411" s="224" t="s">
        <v>178</v>
      </c>
      <c r="AT411" s="224" t="s">
        <v>173</v>
      </c>
      <c r="AU411" s="224" t="s">
        <v>179</v>
      </c>
      <c r="AY411" s="18" t="s">
        <v>169</v>
      </c>
      <c r="BE411" s="225">
        <f>IF(N411="základní",J411,0)</f>
        <v>0</v>
      </c>
      <c r="BF411" s="225">
        <f>IF(N411="snížená",J411,0)</f>
        <v>0</v>
      </c>
      <c r="BG411" s="225">
        <f>IF(N411="zákl. přenesená",J411,0)</f>
        <v>0</v>
      </c>
      <c r="BH411" s="225">
        <f>IF(N411="sníž. přenesená",J411,0)</f>
        <v>0</v>
      </c>
      <c r="BI411" s="225">
        <f>IF(N411="nulová",J411,0)</f>
        <v>0</v>
      </c>
      <c r="BJ411" s="18" t="s">
        <v>90</v>
      </c>
      <c r="BK411" s="225">
        <f>ROUND(I411*H411,2)</f>
        <v>0</v>
      </c>
      <c r="BL411" s="18" t="s">
        <v>178</v>
      </c>
      <c r="BM411" s="224" t="s">
        <v>641</v>
      </c>
    </row>
    <row r="412" s="13" customFormat="1">
      <c r="A412" s="13"/>
      <c r="B412" s="226"/>
      <c r="C412" s="227"/>
      <c r="D412" s="228" t="s">
        <v>181</v>
      </c>
      <c r="E412" s="229" t="s">
        <v>1</v>
      </c>
      <c r="F412" s="230" t="s">
        <v>568</v>
      </c>
      <c r="G412" s="227"/>
      <c r="H412" s="231">
        <v>40.607999999999997</v>
      </c>
      <c r="I412" s="232"/>
      <c r="J412" s="227"/>
      <c r="K412" s="227"/>
      <c r="L412" s="233"/>
      <c r="M412" s="234"/>
      <c r="N412" s="235"/>
      <c r="O412" s="235"/>
      <c r="P412" s="235"/>
      <c r="Q412" s="235"/>
      <c r="R412" s="235"/>
      <c r="S412" s="235"/>
      <c r="T412" s="236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37" t="s">
        <v>181</v>
      </c>
      <c r="AU412" s="237" t="s">
        <v>179</v>
      </c>
      <c r="AV412" s="13" t="s">
        <v>90</v>
      </c>
      <c r="AW412" s="13" t="s">
        <v>35</v>
      </c>
      <c r="AX412" s="13" t="s">
        <v>85</v>
      </c>
      <c r="AY412" s="237" t="s">
        <v>169</v>
      </c>
    </row>
    <row r="413" s="12" customFormat="1" ht="22.8" customHeight="1">
      <c r="A413" s="12"/>
      <c r="B413" s="197"/>
      <c r="C413" s="198"/>
      <c r="D413" s="199" t="s">
        <v>79</v>
      </c>
      <c r="E413" s="211" t="s">
        <v>642</v>
      </c>
      <c r="F413" s="211" t="s">
        <v>643</v>
      </c>
      <c r="G413" s="198"/>
      <c r="H413" s="198"/>
      <c r="I413" s="201"/>
      <c r="J413" s="212">
        <f>BK413</f>
        <v>0</v>
      </c>
      <c r="K413" s="198"/>
      <c r="L413" s="203"/>
      <c r="M413" s="204"/>
      <c r="N413" s="205"/>
      <c r="O413" s="205"/>
      <c r="P413" s="206">
        <f>SUM(P414:P418)</f>
        <v>0</v>
      </c>
      <c r="Q413" s="205"/>
      <c r="R413" s="206">
        <f>SUM(R414:R418)</f>
        <v>0</v>
      </c>
      <c r="S413" s="205"/>
      <c r="T413" s="207">
        <f>SUM(T414:T418)</f>
        <v>0</v>
      </c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R413" s="208" t="s">
        <v>85</v>
      </c>
      <c r="AT413" s="209" t="s">
        <v>79</v>
      </c>
      <c r="AU413" s="209" t="s">
        <v>85</v>
      </c>
      <c r="AY413" s="208" t="s">
        <v>169</v>
      </c>
      <c r="BK413" s="210">
        <f>SUM(BK414:BK418)</f>
        <v>0</v>
      </c>
    </row>
    <row r="414" s="2" customFormat="1" ht="33" customHeight="1">
      <c r="A414" s="39"/>
      <c r="B414" s="40"/>
      <c r="C414" s="213" t="s">
        <v>644</v>
      </c>
      <c r="D414" s="213" t="s">
        <v>173</v>
      </c>
      <c r="E414" s="214" t="s">
        <v>645</v>
      </c>
      <c r="F414" s="215" t="s">
        <v>646</v>
      </c>
      <c r="G414" s="216" t="s">
        <v>195</v>
      </c>
      <c r="H414" s="217">
        <v>30.481999999999999</v>
      </c>
      <c r="I414" s="218"/>
      <c r="J414" s="219">
        <f>ROUND(I414*H414,2)</f>
        <v>0</v>
      </c>
      <c r="K414" s="215" t="s">
        <v>177</v>
      </c>
      <c r="L414" s="45"/>
      <c r="M414" s="220" t="s">
        <v>1</v>
      </c>
      <c r="N414" s="221" t="s">
        <v>46</v>
      </c>
      <c r="O414" s="92"/>
      <c r="P414" s="222">
        <f>O414*H414</f>
        <v>0</v>
      </c>
      <c r="Q414" s="222">
        <v>0</v>
      </c>
      <c r="R414" s="222">
        <f>Q414*H414</f>
        <v>0</v>
      </c>
      <c r="S414" s="222">
        <v>0</v>
      </c>
      <c r="T414" s="223">
        <f>S414*H414</f>
        <v>0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224" t="s">
        <v>178</v>
      </c>
      <c r="AT414" s="224" t="s">
        <v>173</v>
      </c>
      <c r="AU414" s="224" t="s">
        <v>90</v>
      </c>
      <c r="AY414" s="18" t="s">
        <v>169</v>
      </c>
      <c r="BE414" s="225">
        <f>IF(N414="základní",J414,0)</f>
        <v>0</v>
      </c>
      <c r="BF414" s="225">
        <f>IF(N414="snížená",J414,0)</f>
        <v>0</v>
      </c>
      <c r="BG414" s="225">
        <f>IF(N414="zákl. přenesená",J414,0)</f>
        <v>0</v>
      </c>
      <c r="BH414" s="225">
        <f>IF(N414="sníž. přenesená",J414,0)</f>
        <v>0</v>
      </c>
      <c r="BI414" s="225">
        <f>IF(N414="nulová",J414,0)</f>
        <v>0</v>
      </c>
      <c r="BJ414" s="18" t="s">
        <v>90</v>
      </c>
      <c r="BK414" s="225">
        <f>ROUND(I414*H414,2)</f>
        <v>0</v>
      </c>
      <c r="BL414" s="18" t="s">
        <v>178</v>
      </c>
      <c r="BM414" s="224" t="s">
        <v>647</v>
      </c>
    </row>
    <row r="415" s="2" customFormat="1" ht="24.15" customHeight="1">
      <c r="A415" s="39"/>
      <c r="B415" s="40"/>
      <c r="C415" s="213" t="s">
        <v>648</v>
      </c>
      <c r="D415" s="213" t="s">
        <v>173</v>
      </c>
      <c r="E415" s="214" t="s">
        <v>649</v>
      </c>
      <c r="F415" s="215" t="s">
        <v>650</v>
      </c>
      <c r="G415" s="216" t="s">
        <v>195</v>
      </c>
      <c r="H415" s="217">
        <v>30.481999999999999</v>
      </c>
      <c r="I415" s="218"/>
      <c r="J415" s="219">
        <f>ROUND(I415*H415,2)</f>
        <v>0</v>
      </c>
      <c r="K415" s="215" t="s">
        <v>177</v>
      </c>
      <c r="L415" s="45"/>
      <c r="M415" s="220" t="s">
        <v>1</v>
      </c>
      <c r="N415" s="221" t="s">
        <v>46</v>
      </c>
      <c r="O415" s="92"/>
      <c r="P415" s="222">
        <f>O415*H415</f>
        <v>0</v>
      </c>
      <c r="Q415" s="222">
        <v>0</v>
      </c>
      <c r="R415" s="222">
        <f>Q415*H415</f>
        <v>0</v>
      </c>
      <c r="S415" s="222">
        <v>0</v>
      </c>
      <c r="T415" s="223">
        <f>S415*H415</f>
        <v>0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224" t="s">
        <v>178</v>
      </c>
      <c r="AT415" s="224" t="s">
        <v>173</v>
      </c>
      <c r="AU415" s="224" t="s">
        <v>90</v>
      </c>
      <c r="AY415" s="18" t="s">
        <v>169</v>
      </c>
      <c r="BE415" s="225">
        <f>IF(N415="základní",J415,0)</f>
        <v>0</v>
      </c>
      <c r="BF415" s="225">
        <f>IF(N415="snížená",J415,0)</f>
        <v>0</v>
      </c>
      <c r="BG415" s="225">
        <f>IF(N415="zákl. přenesená",J415,0)</f>
        <v>0</v>
      </c>
      <c r="BH415" s="225">
        <f>IF(N415="sníž. přenesená",J415,0)</f>
        <v>0</v>
      </c>
      <c r="BI415" s="225">
        <f>IF(N415="nulová",J415,0)</f>
        <v>0</v>
      </c>
      <c r="BJ415" s="18" t="s">
        <v>90</v>
      </c>
      <c r="BK415" s="225">
        <f>ROUND(I415*H415,2)</f>
        <v>0</v>
      </c>
      <c r="BL415" s="18" t="s">
        <v>178</v>
      </c>
      <c r="BM415" s="224" t="s">
        <v>651</v>
      </c>
    </row>
    <row r="416" s="2" customFormat="1" ht="24.15" customHeight="1">
      <c r="A416" s="39"/>
      <c r="B416" s="40"/>
      <c r="C416" s="213" t="s">
        <v>652</v>
      </c>
      <c r="D416" s="213" t="s">
        <v>173</v>
      </c>
      <c r="E416" s="214" t="s">
        <v>653</v>
      </c>
      <c r="F416" s="215" t="s">
        <v>654</v>
      </c>
      <c r="G416" s="216" t="s">
        <v>195</v>
      </c>
      <c r="H416" s="217">
        <v>182.892</v>
      </c>
      <c r="I416" s="218"/>
      <c r="J416" s="219">
        <f>ROUND(I416*H416,2)</f>
        <v>0</v>
      </c>
      <c r="K416" s="215" t="s">
        <v>177</v>
      </c>
      <c r="L416" s="45"/>
      <c r="M416" s="220" t="s">
        <v>1</v>
      </c>
      <c r="N416" s="221" t="s">
        <v>46</v>
      </c>
      <c r="O416" s="92"/>
      <c r="P416" s="222">
        <f>O416*H416</f>
        <v>0</v>
      </c>
      <c r="Q416" s="222">
        <v>0</v>
      </c>
      <c r="R416" s="222">
        <f>Q416*H416</f>
        <v>0</v>
      </c>
      <c r="S416" s="222">
        <v>0</v>
      </c>
      <c r="T416" s="223">
        <f>S416*H416</f>
        <v>0</v>
      </c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R416" s="224" t="s">
        <v>178</v>
      </c>
      <c r="AT416" s="224" t="s">
        <v>173</v>
      </c>
      <c r="AU416" s="224" t="s">
        <v>90</v>
      </c>
      <c r="AY416" s="18" t="s">
        <v>169</v>
      </c>
      <c r="BE416" s="225">
        <f>IF(N416="základní",J416,0)</f>
        <v>0</v>
      </c>
      <c r="BF416" s="225">
        <f>IF(N416="snížená",J416,0)</f>
        <v>0</v>
      </c>
      <c r="BG416" s="225">
        <f>IF(N416="zákl. přenesená",J416,0)</f>
        <v>0</v>
      </c>
      <c r="BH416" s="225">
        <f>IF(N416="sníž. přenesená",J416,0)</f>
        <v>0</v>
      </c>
      <c r="BI416" s="225">
        <f>IF(N416="nulová",J416,0)</f>
        <v>0</v>
      </c>
      <c r="BJ416" s="18" t="s">
        <v>90</v>
      </c>
      <c r="BK416" s="225">
        <f>ROUND(I416*H416,2)</f>
        <v>0</v>
      </c>
      <c r="BL416" s="18" t="s">
        <v>178</v>
      </c>
      <c r="BM416" s="224" t="s">
        <v>655</v>
      </c>
    </row>
    <row r="417" s="13" customFormat="1">
      <c r="A417" s="13"/>
      <c r="B417" s="226"/>
      <c r="C417" s="227"/>
      <c r="D417" s="228" t="s">
        <v>181</v>
      </c>
      <c r="E417" s="227"/>
      <c r="F417" s="230" t="s">
        <v>656</v>
      </c>
      <c r="G417" s="227"/>
      <c r="H417" s="231">
        <v>182.892</v>
      </c>
      <c r="I417" s="232"/>
      <c r="J417" s="227"/>
      <c r="K417" s="227"/>
      <c r="L417" s="233"/>
      <c r="M417" s="234"/>
      <c r="N417" s="235"/>
      <c r="O417" s="235"/>
      <c r="P417" s="235"/>
      <c r="Q417" s="235"/>
      <c r="R417" s="235"/>
      <c r="S417" s="235"/>
      <c r="T417" s="236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7" t="s">
        <v>181</v>
      </c>
      <c r="AU417" s="237" t="s">
        <v>90</v>
      </c>
      <c r="AV417" s="13" t="s">
        <v>90</v>
      </c>
      <c r="AW417" s="13" t="s">
        <v>4</v>
      </c>
      <c r="AX417" s="13" t="s">
        <v>85</v>
      </c>
      <c r="AY417" s="237" t="s">
        <v>169</v>
      </c>
    </row>
    <row r="418" s="2" customFormat="1" ht="33" customHeight="1">
      <c r="A418" s="39"/>
      <c r="B418" s="40"/>
      <c r="C418" s="213" t="s">
        <v>657</v>
      </c>
      <c r="D418" s="213" t="s">
        <v>173</v>
      </c>
      <c r="E418" s="214" t="s">
        <v>658</v>
      </c>
      <c r="F418" s="215" t="s">
        <v>659</v>
      </c>
      <c r="G418" s="216" t="s">
        <v>195</v>
      </c>
      <c r="H418" s="217">
        <v>30.481999999999999</v>
      </c>
      <c r="I418" s="218"/>
      <c r="J418" s="219">
        <f>ROUND(I418*H418,2)</f>
        <v>0</v>
      </c>
      <c r="K418" s="215" t="s">
        <v>177</v>
      </c>
      <c r="L418" s="45"/>
      <c r="M418" s="220" t="s">
        <v>1</v>
      </c>
      <c r="N418" s="221" t="s">
        <v>46</v>
      </c>
      <c r="O418" s="92"/>
      <c r="P418" s="222">
        <f>O418*H418</f>
        <v>0</v>
      </c>
      <c r="Q418" s="222">
        <v>0</v>
      </c>
      <c r="R418" s="222">
        <f>Q418*H418</f>
        <v>0</v>
      </c>
      <c r="S418" s="222">
        <v>0</v>
      </c>
      <c r="T418" s="223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24" t="s">
        <v>178</v>
      </c>
      <c r="AT418" s="224" t="s">
        <v>173</v>
      </c>
      <c r="AU418" s="224" t="s">
        <v>90</v>
      </c>
      <c r="AY418" s="18" t="s">
        <v>169</v>
      </c>
      <c r="BE418" s="225">
        <f>IF(N418="základní",J418,0)</f>
        <v>0</v>
      </c>
      <c r="BF418" s="225">
        <f>IF(N418="snížená",J418,0)</f>
        <v>0</v>
      </c>
      <c r="BG418" s="225">
        <f>IF(N418="zákl. přenesená",J418,0)</f>
        <v>0</v>
      </c>
      <c r="BH418" s="225">
        <f>IF(N418="sníž. přenesená",J418,0)</f>
        <v>0</v>
      </c>
      <c r="BI418" s="225">
        <f>IF(N418="nulová",J418,0)</f>
        <v>0</v>
      </c>
      <c r="BJ418" s="18" t="s">
        <v>90</v>
      </c>
      <c r="BK418" s="225">
        <f>ROUND(I418*H418,2)</f>
        <v>0</v>
      </c>
      <c r="BL418" s="18" t="s">
        <v>178</v>
      </c>
      <c r="BM418" s="224" t="s">
        <v>660</v>
      </c>
    </row>
    <row r="419" s="12" customFormat="1" ht="22.8" customHeight="1">
      <c r="A419" s="12"/>
      <c r="B419" s="197"/>
      <c r="C419" s="198"/>
      <c r="D419" s="199" t="s">
        <v>79</v>
      </c>
      <c r="E419" s="211" t="s">
        <v>661</v>
      </c>
      <c r="F419" s="211" t="s">
        <v>662</v>
      </c>
      <c r="G419" s="198"/>
      <c r="H419" s="198"/>
      <c r="I419" s="201"/>
      <c r="J419" s="212">
        <f>BK419</f>
        <v>0</v>
      </c>
      <c r="K419" s="198"/>
      <c r="L419" s="203"/>
      <c r="M419" s="204"/>
      <c r="N419" s="205"/>
      <c r="O419" s="205"/>
      <c r="P419" s="206">
        <f>P420</f>
        <v>0</v>
      </c>
      <c r="Q419" s="205"/>
      <c r="R419" s="206">
        <f>R420</f>
        <v>0</v>
      </c>
      <c r="S419" s="205"/>
      <c r="T419" s="207">
        <f>T420</f>
        <v>0</v>
      </c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R419" s="208" t="s">
        <v>85</v>
      </c>
      <c r="AT419" s="209" t="s">
        <v>79</v>
      </c>
      <c r="AU419" s="209" t="s">
        <v>85</v>
      </c>
      <c r="AY419" s="208" t="s">
        <v>169</v>
      </c>
      <c r="BK419" s="210">
        <f>BK420</f>
        <v>0</v>
      </c>
    </row>
    <row r="420" s="2" customFormat="1" ht="24.15" customHeight="1">
      <c r="A420" s="39"/>
      <c r="B420" s="40"/>
      <c r="C420" s="213" t="s">
        <v>663</v>
      </c>
      <c r="D420" s="213" t="s">
        <v>173</v>
      </c>
      <c r="E420" s="214" t="s">
        <v>664</v>
      </c>
      <c r="F420" s="215" t="s">
        <v>665</v>
      </c>
      <c r="G420" s="216" t="s">
        <v>195</v>
      </c>
      <c r="H420" s="217">
        <v>53.369999999999997</v>
      </c>
      <c r="I420" s="218"/>
      <c r="J420" s="219">
        <f>ROUND(I420*H420,2)</f>
        <v>0</v>
      </c>
      <c r="K420" s="215" t="s">
        <v>177</v>
      </c>
      <c r="L420" s="45"/>
      <c r="M420" s="220" t="s">
        <v>1</v>
      </c>
      <c r="N420" s="221" t="s">
        <v>46</v>
      </c>
      <c r="O420" s="92"/>
      <c r="P420" s="222">
        <f>O420*H420</f>
        <v>0</v>
      </c>
      <c r="Q420" s="222">
        <v>0</v>
      </c>
      <c r="R420" s="222">
        <f>Q420*H420</f>
        <v>0</v>
      </c>
      <c r="S420" s="222">
        <v>0</v>
      </c>
      <c r="T420" s="223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24" t="s">
        <v>178</v>
      </c>
      <c r="AT420" s="224" t="s">
        <v>173</v>
      </c>
      <c r="AU420" s="224" t="s">
        <v>90</v>
      </c>
      <c r="AY420" s="18" t="s">
        <v>169</v>
      </c>
      <c r="BE420" s="225">
        <f>IF(N420="základní",J420,0)</f>
        <v>0</v>
      </c>
      <c r="BF420" s="225">
        <f>IF(N420="snížená",J420,0)</f>
        <v>0</v>
      </c>
      <c r="BG420" s="225">
        <f>IF(N420="zákl. přenesená",J420,0)</f>
        <v>0</v>
      </c>
      <c r="BH420" s="225">
        <f>IF(N420="sníž. přenesená",J420,0)</f>
        <v>0</v>
      </c>
      <c r="BI420" s="225">
        <f>IF(N420="nulová",J420,0)</f>
        <v>0</v>
      </c>
      <c r="BJ420" s="18" t="s">
        <v>90</v>
      </c>
      <c r="BK420" s="225">
        <f>ROUND(I420*H420,2)</f>
        <v>0</v>
      </c>
      <c r="BL420" s="18" t="s">
        <v>178</v>
      </c>
      <c r="BM420" s="224" t="s">
        <v>666</v>
      </c>
    </row>
    <row r="421" s="12" customFormat="1" ht="25.92" customHeight="1">
      <c r="A421" s="12"/>
      <c r="B421" s="197"/>
      <c r="C421" s="198"/>
      <c r="D421" s="199" t="s">
        <v>79</v>
      </c>
      <c r="E421" s="200" t="s">
        <v>667</v>
      </c>
      <c r="F421" s="200" t="s">
        <v>668</v>
      </c>
      <c r="G421" s="198"/>
      <c r="H421" s="198"/>
      <c r="I421" s="201"/>
      <c r="J421" s="202">
        <f>BK421</f>
        <v>0</v>
      </c>
      <c r="K421" s="198"/>
      <c r="L421" s="203"/>
      <c r="M421" s="204"/>
      <c r="N421" s="205"/>
      <c r="O421" s="205"/>
      <c r="P421" s="206">
        <f>P422+P429+P437+P444+P458</f>
        <v>0</v>
      </c>
      <c r="Q421" s="205"/>
      <c r="R421" s="206">
        <f>R422+R429+R437+R444+R458</f>
        <v>1.6899844799999999</v>
      </c>
      <c r="S421" s="205"/>
      <c r="T421" s="207">
        <f>T422+T429+T437+T444+T458</f>
        <v>1.0733125000000001</v>
      </c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R421" s="208" t="s">
        <v>90</v>
      </c>
      <c r="AT421" s="209" t="s">
        <v>79</v>
      </c>
      <c r="AU421" s="209" t="s">
        <v>80</v>
      </c>
      <c r="AY421" s="208" t="s">
        <v>169</v>
      </c>
      <c r="BK421" s="210">
        <f>BK422+BK429+BK437+BK444+BK458</f>
        <v>0</v>
      </c>
    </row>
    <row r="422" s="12" customFormat="1" ht="22.8" customHeight="1">
      <c r="A422" s="12"/>
      <c r="B422" s="197"/>
      <c r="C422" s="198"/>
      <c r="D422" s="199" t="s">
        <v>79</v>
      </c>
      <c r="E422" s="211" t="s">
        <v>669</v>
      </c>
      <c r="F422" s="211" t="s">
        <v>670</v>
      </c>
      <c r="G422" s="198"/>
      <c r="H422" s="198"/>
      <c r="I422" s="201"/>
      <c r="J422" s="212">
        <f>BK422</f>
        <v>0</v>
      </c>
      <c r="K422" s="198"/>
      <c r="L422" s="203"/>
      <c r="M422" s="204"/>
      <c r="N422" s="205"/>
      <c r="O422" s="205"/>
      <c r="P422" s="206">
        <f>SUM(P423:P428)</f>
        <v>0</v>
      </c>
      <c r="Q422" s="205"/>
      <c r="R422" s="206">
        <f>SUM(R423:R428)</f>
        <v>0</v>
      </c>
      <c r="S422" s="205"/>
      <c r="T422" s="207">
        <f>SUM(T423:T428)</f>
        <v>0.54632049999999999</v>
      </c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R422" s="208" t="s">
        <v>90</v>
      </c>
      <c r="AT422" s="209" t="s">
        <v>79</v>
      </c>
      <c r="AU422" s="209" t="s">
        <v>85</v>
      </c>
      <c r="AY422" s="208" t="s">
        <v>169</v>
      </c>
      <c r="BK422" s="210">
        <f>SUM(BK423:BK428)</f>
        <v>0</v>
      </c>
    </row>
    <row r="423" s="2" customFormat="1" ht="33" customHeight="1">
      <c r="A423" s="39"/>
      <c r="B423" s="40"/>
      <c r="C423" s="213" t="s">
        <v>671</v>
      </c>
      <c r="D423" s="213" t="s">
        <v>173</v>
      </c>
      <c r="E423" s="214" t="s">
        <v>672</v>
      </c>
      <c r="F423" s="215" t="s">
        <v>673</v>
      </c>
      <c r="G423" s="216" t="s">
        <v>176</v>
      </c>
      <c r="H423" s="217">
        <v>84.546999999999997</v>
      </c>
      <c r="I423" s="218"/>
      <c r="J423" s="219">
        <f>ROUND(I423*H423,2)</f>
        <v>0</v>
      </c>
      <c r="K423" s="215" t="s">
        <v>177</v>
      </c>
      <c r="L423" s="45"/>
      <c r="M423" s="220" t="s">
        <v>1</v>
      </c>
      <c r="N423" s="221" t="s">
        <v>46</v>
      </c>
      <c r="O423" s="92"/>
      <c r="P423" s="222">
        <f>O423*H423</f>
        <v>0</v>
      </c>
      <c r="Q423" s="222">
        <v>0</v>
      </c>
      <c r="R423" s="222">
        <f>Q423*H423</f>
        <v>0</v>
      </c>
      <c r="S423" s="222">
        <v>0.0054999999999999997</v>
      </c>
      <c r="T423" s="223">
        <f>S423*H423</f>
        <v>0.46500849999999994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224" t="s">
        <v>208</v>
      </c>
      <c r="AT423" s="224" t="s">
        <v>173</v>
      </c>
      <c r="AU423" s="224" t="s">
        <v>90</v>
      </c>
      <c r="AY423" s="18" t="s">
        <v>169</v>
      </c>
      <c r="BE423" s="225">
        <f>IF(N423="základní",J423,0)</f>
        <v>0</v>
      </c>
      <c r="BF423" s="225">
        <f>IF(N423="snížená",J423,0)</f>
        <v>0</v>
      </c>
      <c r="BG423" s="225">
        <f>IF(N423="zákl. přenesená",J423,0)</f>
        <v>0</v>
      </c>
      <c r="BH423" s="225">
        <f>IF(N423="sníž. přenesená",J423,0)</f>
        <v>0</v>
      </c>
      <c r="BI423" s="225">
        <f>IF(N423="nulová",J423,0)</f>
        <v>0</v>
      </c>
      <c r="BJ423" s="18" t="s">
        <v>90</v>
      </c>
      <c r="BK423" s="225">
        <f>ROUND(I423*H423,2)</f>
        <v>0</v>
      </c>
      <c r="BL423" s="18" t="s">
        <v>208</v>
      </c>
      <c r="BM423" s="224" t="s">
        <v>674</v>
      </c>
    </row>
    <row r="424" s="13" customFormat="1">
      <c r="A424" s="13"/>
      <c r="B424" s="226"/>
      <c r="C424" s="227"/>
      <c r="D424" s="228" t="s">
        <v>181</v>
      </c>
      <c r="E424" s="229" t="s">
        <v>1</v>
      </c>
      <c r="F424" s="230" t="s">
        <v>675</v>
      </c>
      <c r="G424" s="227"/>
      <c r="H424" s="231">
        <v>84.546999999999997</v>
      </c>
      <c r="I424" s="232"/>
      <c r="J424" s="227"/>
      <c r="K424" s="227"/>
      <c r="L424" s="233"/>
      <c r="M424" s="234"/>
      <c r="N424" s="235"/>
      <c r="O424" s="235"/>
      <c r="P424" s="235"/>
      <c r="Q424" s="235"/>
      <c r="R424" s="235"/>
      <c r="S424" s="235"/>
      <c r="T424" s="236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7" t="s">
        <v>181</v>
      </c>
      <c r="AU424" s="237" t="s">
        <v>90</v>
      </c>
      <c r="AV424" s="13" t="s">
        <v>90</v>
      </c>
      <c r="AW424" s="13" t="s">
        <v>35</v>
      </c>
      <c r="AX424" s="13" t="s">
        <v>80</v>
      </c>
      <c r="AY424" s="237" t="s">
        <v>169</v>
      </c>
    </row>
    <row r="425" s="14" customFormat="1">
      <c r="A425" s="14"/>
      <c r="B425" s="238"/>
      <c r="C425" s="239"/>
      <c r="D425" s="228" t="s">
        <v>181</v>
      </c>
      <c r="E425" s="240" t="s">
        <v>1</v>
      </c>
      <c r="F425" s="241" t="s">
        <v>183</v>
      </c>
      <c r="G425" s="239"/>
      <c r="H425" s="242">
        <v>84.546999999999997</v>
      </c>
      <c r="I425" s="243"/>
      <c r="J425" s="239"/>
      <c r="K425" s="239"/>
      <c r="L425" s="244"/>
      <c r="M425" s="245"/>
      <c r="N425" s="246"/>
      <c r="O425" s="246"/>
      <c r="P425" s="246"/>
      <c r="Q425" s="246"/>
      <c r="R425" s="246"/>
      <c r="S425" s="246"/>
      <c r="T425" s="247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48" t="s">
        <v>181</v>
      </c>
      <c r="AU425" s="248" t="s">
        <v>90</v>
      </c>
      <c r="AV425" s="14" t="s">
        <v>178</v>
      </c>
      <c r="AW425" s="14" t="s">
        <v>35</v>
      </c>
      <c r="AX425" s="14" t="s">
        <v>85</v>
      </c>
      <c r="AY425" s="248" t="s">
        <v>169</v>
      </c>
    </row>
    <row r="426" s="2" customFormat="1" ht="33" customHeight="1">
      <c r="A426" s="39"/>
      <c r="B426" s="40"/>
      <c r="C426" s="213" t="s">
        <v>676</v>
      </c>
      <c r="D426" s="213" t="s">
        <v>173</v>
      </c>
      <c r="E426" s="214" t="s">
        <v>677</v>
      </c>
      <c r="F426" s="215" t="s">
        <v>678</v>
      </c>
      <c r="G426" s="216" t="s">
        <v>176</v>
      </c>
      <c r="H426" s="217">
        <v>14.784000000000001</v>
      </c>
      <c r="I426" s="218"/>
      <c r="J426" s="219">
        <f>ROUND(I426*H426,2)</f>
        <v>0</v>
      </c>
      <c r="K426" s="215" t="s">
        <v>177</v>
      </c>
      <c r="L426" s="45"/>
      <c r="M426" s="220" t="s">
        <v>1</v>
      </c>
      <c r="N426" s="221" t="s">
        <v>46</v>
      </c>
      <c r="O426" s="92"/>
      <c r="P426" s="222">
        <f>O426*H426</f>
        <v>0</v>
      </c>
      <c r="Q426" s="222">
        <v>0</v>
      </c>
      <c r="R426" s="222">
        <f>Q426*H426</f>
        <v>0</v>
      </c>
      <c r="S426" s="222">
        <v>0.0054999999999999997</v>
      </c>
      <c r="T426" s="223">
        <f>S426*H426</f>
        <v>0.081311999999999995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R426" s="224" t="s">
        <v>208</v>
      </c>
      <c r="AT426" s="224" t="s">
        <v>173</v>
      </c>
      <c r="AU426" s="224" t="s">
        <v>90</v>
      </c>
      <c r="AY426" s="18" t="s">
        <v>169</v>
      </c>
      <c r="BE426" s="225">
        <f>IF(N426="základní",J426,0)</f>
        <v>0</v>
      </c>
      <c r="BF426" s="225">
        <f>IF(N426="snížená",J426,0)</f>
        <v>0</v>
      </c>
      <c r="BG426" s="225">
        <f>IF(N426="zákl. přenesená",J426,0)</f>
        <v>0</v>
      </c>
      <c r="BH426" s="225">
        <f>IF(N426="sníž. přenesená",J426,0)</f>
        <v>0</v>
      </c>
      <c r="BI426" s="225">
        <f>IF(N426="nulová",J426,0)</f>
        <v>0</v>
      </c>
      <c r="BJ426" s="18" t="s">
        <v>90</v>
      </c>
      <c r="BK426" s="225">
        <f>ROUND(I426*H426,2)</f>
        <v>0</v>
      </c>
      <c r="BL426" s="18" t="s">
        <v>208</v>
      </c>
      <c r="BM426" s="224" t="s">
        <v>679</v>
      </c>
    </row>
    <row r="427" s="13" customFormat="1">
      <c r="A427" s="13"/>
      <c r="B427" s="226"/>
      <c r="C427" s="227"/>
      <c r="D427" s="228" t="s">
        <v>181</v>
      </c>
      <c r="E427" s="229" t="s">
        <v>1</v>
      </c>
      <c r="F427" s="230" t="s">
        <v>680</v>
      </c>
      <c r="G427" s="227"/>
      <c r="H427" s="231">
        <v>14.784000000000001</v>
      </c>
      <c r="I427" s="232"/>
      <c r="J427" s="227"/>
      <c r="K427" s="227"/>
      <c r="L427" s="233"/>
      <c r="M427" s="234"/>
      <c r="N427" s="235"/>
      <c r="O427" s="235"/>
      <c r="P427" s="235"/>
      <c r="Q427" s="235"/>
      <c r="R427" s="235"/>
      <c r="S427" s="235"/>
      <c r="T427" s="236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7" t="s">
        <v>181</v>
      </c>
      <c r="AU427" s="237" t="s">
        <v>90</v>
      </c>
      <c r="AV427" s="13" t="s">
        <v>90</v>
      </c>
      <c r="AW427" s="13" t="s">
        <v>35</v>
      </c>
      <c r="AX427" s="13" t="s">
        <v>80</v>
      </c>
      <c r="AY427" s="237" t="s">
        <v>169</v>
      </c>
    </row>
    <row r="428" s="14" customFormat="1">
      <c r="A428" s="14"/>
      <c r="B428" s="238"/>
      <c r="C428" s="239"/>
      <c r="D428" s="228" t="s">
        <v>181</v>
      </c>
      <c r="E428" s="240" t="s">
        <v>1</v>
      </c>
      <c r="F428" s="241" t="s">
        <v>183</v>
      </c>
      <c r="G428" s="239"/>
      <c r="H428" s="242">
        <v>14.784000000000001</v>
      </c>
      <c r="I428" s="243"/>
      <c r="J428" s="239"/>
      <c r="K428" s="239"/>
      <c r="L428" s="244"/>
      <c r="M428" s="245"/>
      <c r="N428" s="246"/>
      <c r="O428" s="246"/>
      <c r="P428" s="246"/>
      <c r="Q428" s="246"/>
      <c r="R428" s="246"/>
      <c r="S428" s="246"/>
      <c r="T428" s="247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48" t="s">
        <v>181</v>
      </c>
      <c r="AU428" s="248" t="s">
        <v>90</v>
      </c>
      <c r="AV428" s="14" t="s">
        <v>178</v>
      </c>
      <c r="AW428" s="14" t="s">
        <v>35</v>
      </c>
      <c r="AX428" s="14" t="s">
        <v>85</v>
      </c>
      <c r="AY428" s="248" t="s">
        <v>169</v>
      </c>
    </row>
    <row r="429" s="12" customFormat="1" ht="22.8" customHeight="1">
      <c r="A429" s="12"/>
      <c r="B429" s="197"/>
      <c r="C429" s="198"/>
      <c r="D429" s="199" t="s">
        <v>79</v>
      </c>
      <c r="E429" s="211" t="s">
        <v>681</v>
      </c>
      <c r="F429" s="211" t="s">
        <v>682</v>
      </c>
      <c r="G429" s="198"/>
      <c r="H429" s="198"/>
      <c r="I429" s="201"/>
      <c r="J429" s="212">
        <f>BK429</f>
        <v>0</v>
      </c>
      <c r="K429" s="198"/>
      <c r="L429" s="203"/>
      <c r="M429" s="204"/>
      <c r="N429" s="205"/>
      <c r="O429" s="205"/>
      <c r="P429" s="206">
        <f>SUM(P430:P436)</f>
        <v>0</v>
      </c>
      <c r="Q429" s="205"/>
      <c r="R429" s="206">
        <f>SUM(R430:R436)</f>
        <v>0.31536000000000003</v>
      </c>
      <c r="S429" s="205"/>
      <c r="T429" s="207">
        <f>SUM(T430:T436)</f>
        <v>0.52699200000000002</v>
      </c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R429" s="208" t="s">
        <v>90</v>
      </c>
      <c r="AT429" s="209" t="s">
        <v>79</v>
      </c>
      <c r="AU429" s="209" t="s">
        <v>85</v>
      </c>
      <c r="AY429" s="208" t="s">
        <v>169</v>
      </c>
      <c r="BK429" s="210">
        <f>SUM(BK430:BK436)</f>
        <v>0</v>
      </c>
    </row>
    <row r="430" s="2" customFormat="1" ht="16.5" customHeight="1">
      <c r="A430" s="39"/>
      <c r="B430" s="40"/>
      <c r="C430" s="213" t="s">
        <v>683</v>
      </c>
      <c r="D430" s="213" t="s">
        <v>173</v>
      </c>
      <c r="E430" s="214" t="s">
        <v>684</v>
      </c>
      <c r="F430" s="215" t="s">
        <v>685</v>
      </c>
      <c r="G430" s="216" t="s">
        <v>339</v>
      </c>
      <c r="H430" s="217">
        <v>72</v>
      </c>
      <c r="I430" s="218"/>
      <c r="J430" s="219">
        <f>ROUND(I430*H430,2)</f>
        <v>0</v>
      </c>
      <c r="K430" s="215" t="s">
        <v>177</v>
      </c>
      <c r="L430" s="45"/>
      <c r="M430" s="220" t="s">
        <v>1</v>
      </c>
      <c r="N430" s="221" t="s">
        <v>46</v>
      </c>
      <c r="O430" s="92"/>
      <c r="P430" s="222">
        <f>O430*H430</f>
        <v>0</v>
      </c>
      <c r="Q430" s="222">
        <v>0</v>
      </c>
      <c r="R430" s="222">
        <f>Q430*H430</f>
        <v>0</v>
      </c>
      <c r="S430" s="222">
        <v>0.00167</v>
      </c>
      <c r="T430" s="223">
        <f>S430*H430</f>
        <v>0.12024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24" t="s">
        <v>208</v>
      </c>
      <c r="AT430" s="224" t="s">
        <v>173</v>
      </c>
      <c r="AU430" s="224" t="s">
        <v>90</v>
      </c>
      <c r="AY430" s="18" t="s">
        <v>169</v>
      </c>
      <c r="BE430" s="225">
        <f>IF(N430="základní",J430,0)</f>
        <v>0</v>
      </c>
      <c r="BF430" s="225">
        <f>IF(N430="snížená",J430,0)</f>
        <v>0</v>
      </c>
      <c r="BG430" s="225">
        <f>IF(N430="zákl. přenesená",J430,0)</f>
        <v>0</v>
      </c>
      <c r="BH430" s="225">
        <f>IF(N430="sníž. přenesená",J430,0)</f>
        <v>0</v>
      </c>
      <c r="BI430" s="225">
        <f>IF(N430="nulová",J430,0)</f>
        <v>0</v>
      </c>
      <c r="BJ430" s="18" t="s">
        <v>90</v>
      </c>
      <c r="BK430" s="225">
        <f>ROUND(I430*H430,2)</f>
        <v>0</v>
      </c>
      <c r="BL430" s="18" t="s">
        <v>208</v>
      </c>
      <c r="BM430" s="224" t="s">
        <v>686</v>
      </c>
    </row>
    <row r="431" s="13" customFormat="1">
      <c r="A431" s="13"/>
      <c r="B431" s="226"/>
      <c r="C431" s="227"/>
      <c r="D431" s="228" t="s">
        <v>181</v>
      </c>
      <c r="E431" s="229" t="s">
        <v>1</v>
      </c>
      <c r="F431" s="230" t="s">
        <v>687</v>
      </c>
      <c r="G431" s="227"/>
      <c r="H431" s="231">
        <v>72</v>
      </c>
      <c r="I431" s="232"/>
      <c r="J431" s="227"/>
      <c r="K431" s="227"/>
      <c r="L431" s="233"/>
      <c r="M431" s="234"/>
      <c r="N431" s="235"/>
      <c r="O431" s="235"/>
      <c r="P431" s="235"/>
      <c r="Q431" s="235"/>
      <c r="R431" s="235"/>
      <c r="S431" s="235"/>
      <c r="T431" s="236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37" t="s">
        <v>181</v>
      </c>
      <c r="AU431" s="237" t="s">
        <v>90</v>
      </c>
      <c r="AV431" s="13" t="s">
        <v>90</v>
      </c>
      <c r="AW431" s="13" t="s">
        <v>35</v>
      </c>
      <c r="AX431" s="13" t="s">
        <v>85</v>
      </c>
      <c r="AY431" s="237" t="s">
        <v>169</v>
      </c>
    </row>
    <row r="432" s="2" customFormat="1" ht="21.75" customHeight="1">
      <c r="A432" s="39"/>
      <c r="B432" s="40"/>
      <c r="C432" s="213" t="s">
        <v>688</v>
      </c>
      <c r="D432" s="213" t="s">
        <v>173</v>
      </c>
      <c r="E432" s="214" t="s">
        <v>689</v>
      </c>
      <c r="F432" s="215" t="s">
        <v>690</v>
      </c>
      <c r="G432" s="216" t="s">
        <v>339</v>
      </c>
      <c r="H432" s="217">
        <v>182.40000000000001</v>
      </c>
      <c r="I432" s="218"/>
      <c r="J432" s="219">
        <f>ROUND(I432*H432,2)</f>
        <v>0</v>
      </c>
      <c r="K432" s="215" t="s">
        <v>177</v>
      </c>
      <c r="L432" s="45"/>
      <c r="M432" s="220" t="s">
        <v>1</v>
      </c>
      <c r="N432" s="221" t="s">
        <v>46</v>
      </c>
      <c r="O432" s="92"/>
      <c r="P432" s="222">
        <f>O432*H432</f>
        <v>0</v>
      </c>
      <c r="Q432" s="222">
        <v>0</v>
      </c>
      <c r="R432" s="222">
        <f>Q432*H432</f>
        <v>0</v>
      </c>
      <c r="S432" s="222">
        <v>0.0022300000000000002</v>
      </c>
      <c r="T432" s="223">
        <f>S432*H432</f>
        <v>0.40675200000000006</v>
      </c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R432" s="224" t="s">
        <v>208</v>
      </c>
      <c r="AT432" s="224" t="s">
        <v>173</v>
      </c>
      <c r="AU432" s="224" t="s">
        <v>90</v>
      </c>
      <c r="AY432" s="18" t="s">
        <v>169</v>
      </c>
      <c r="BE432" s="225">
        <f>IF(N432="základní",J432,0)</f>
        <v>0</v>
      </c>
      <c r="BF432" s="225">
        <f>IF(N432="snížená",J432,0)</f>
        <v>0</v>
      </c>
      <c r="BG432" s="225">
        <f>IF(N432="zákl. přenesená",J432,0)</f>
        <v>0</v>
      </c>
      <c r="BH432" s="225">
        <f>IF(N432="sníž. přenesená",J432,0)</f>
        <v>0</v>
      </c>
      <c r="BI432" s="225">
        <f>IF(N432="nulová",J432,0)</f>
        <v>0</v>
      </c>
      <c r="BJ432" s="18" t="s">
        <v>90</v>
      </c>
      <c r="BK432" s="225">
        <f>ROUND(I432*H432,2)</f>
        <v>0</v>
      </c>
      <c r="BL432" s="18" t="s">
        <v>208</v>
      </c>
      <c r="BM432" s="224" t="s">
        <v>691</v>
      </c>
    </row>
    <row r="433" s="13" customFormat="1">
      <c r="A433" s="13"/>
      <c r="B433" s="226"/>
      <c r="C433" s="227"/>
      <c r="D433" s="228" t="s">
        <v>181</v>
      </c>
      <c r="E433" s="229" t="s">
        <v>1</v>
      </c>
      <c r="F433" s="230" t="s">
        <v>692</v>
      </c>
      <c r="G433" s="227"/>
      <c r="H433" s="231">
        <v>182.40000000000001</v>
      </c>
      <c r="I433" s="232"/>
      <c r="J433" s="227"/>
      <c r="K433" s="227"/>
      <c r="L433" s="233"/>
      <c r="M433" s="234"/>
      <c r="N433" s="235"/>
      <c r="O433" s="235"/>
      <c r="P433" s="235"/>
      <c r="Q433" s="235"/>
      <c r="R433" s="235"/>
      <c r="S433" s="235"/>
      <c r="T433" s="236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37" t="s">
        <v>181</v>
      </c>
      <c r="AU433" s="237" t="s">
        <v>90</v>
      </c>
      <c r="AV433" s="13" t="s">
        <v>90</v>
      </c>
      <c r="AW433" s="13" t="s">
        <v>35</v>
      </c>
      <c r="AX433" s="13" t="s">
        <v>85</v>
      </c>
      <c r="AY433" s="237" t="s">
        <v>169</v>
      </c>
    </row>
    <row r="434" s="2" customFormat="1" ht="24.15" customHeight="1">
      <c r="A434" s="39"/>
      <c r="B434" s="40"/>
      <c r="C434" s="213" t="s">
        <v>693</v>
      </c>
      <c r="D434" s="213" t="s">
        <v>173</v>
      </c>
      <c r="E434" s="214" t="s">
        <v>694</v>
      </c>
      <c r="F434" s="215" t="s">
        <v>695</v>
      </c>
      <c r="G434" s="216" t="s">
        <v>339</v>
      </c>
      <c r="H434" s="217">
        <v>72</v>
      </c>
      <c r="I434" s="218"/>
      <c r="J434" s="219">
        <f>ROUND(I434*H434,2)</f>
        <v>0</v>
      </c>
      <c r="K434" s="215" t="s">
        <v>177</v>
      </c>
      <c r="L434" s="45"/>
      <c r="M434" s="220" t="s">
        <v>1</v>
      </c>
      <c r="N434" s="221" t="s">
        <v>46</v>
      </c>
      <c r="O434" s="92"/>
      <c r="P434" s="222">
        <f>O434*H434</f>
        <v>0</v>
      </c>
      <c r="Q434" s="222">
        <v>0.0043800000000000002</v>
      </c>
      <c r="R434" s="222">
        <f>Q434*H434</f>
        <v>0.31536000000000003</v>
      </c>
      <c r="S434" s="222">
        <v>0</v>
      </c>
      <c r="T434" s="223">
        <f>S434*H434</f>
        <v>0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24" t="s">
        <v>208</v>
      </c>
      <c r="AT434" s="224" t="s">
        <v>173</v>
      </c>
      <c r="AU434" s="224" t="s">
        <v>90</v>
      </c>
      <c r="AY434" s="18" t="s">
        <v>169</v>
      </c>
      <c r="BE434" s="225">
        <f>IF(N434="základní",J434,0)</f>
        <v>0</v>
      </c>
      <c r="BF434" s="225">
        <f>IF(N434="snížená",J434,0)</f>
        <v>0</v>
      </c>
      <c r="BG434" s="225">
        <f>IF(N434="zákl. přenesená",J434,0)</f>
        <v>0</v>
      </c>
      <c r="BH434" s="225">
        <f>IF(N434="sníž. přenesená",J434,0)</f>
        <v>0</v>
      </c>
      <c r="BI434" s="225">
        <f>IF(N434="nulová",J434,0)</f>
        <v>0</v>
      </c>
      <c r="BJ434" s="18" t="s">
        <v>90</v>
      </c>
      <c r="BK434" s="225">
        <f>ROUND(I434*H434,2)</f>
        <v>0</v>
      </c>
      <c r="BL434" s="18" t="s">
        <v>208</v>
      </c>
      <c r="BM434" s="224" t="s">
        <v>696</v>
      </c>
    </row>
    <row r="435" s="13" customFormat="1">
      <c r="A435" s="13"/>
      <c r="B435" s="226"/>
      <c r="C435" s="227"/>
      <c r="D435" s="228" t="s">
        <v>181</v>
      </c>
      <c r="E435" s="229" t="s">
        <v>1</v>
      </c>
      <c r="F435" s="230" t="s">
        <v>697</v>
      </c>
      <c r="G435" s="227"/>
      <c r="H435" s="231">
        <v>72</v>
      </c>
      <c r="I435" s="232"/>
      <c r="J435" s="227"/>
      <c r="K435" s="227"/>
      <c r="L435" s="233"/>
      <c r="M435" s="234"/>
      <c r="N435" s="235"/>
      <c r="O435" s="235"/>
      <c r="P435" s="235"/>
      <c r="Q435" s="235"/>
      <c r="R435" s="235"/>
      <c r="S435" s="235"/>
      <c r="T435" s="236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7" t="s">
        <v>181</v>
      </c>
      <c r="AU435" s="237" t="s">
        <v>90</v>
      </c>
      <c r="AV435" s="13" t="s">
        <v>90</v>
      </c>
      <c r="AW435" s="13" t="s">
        <v>35</v>
      </c>
      <c r="AX435" s="13" t="s">
        <v>85</v>
      </c>
      <c r="AY435" s="237" t="s">
        <v>169</v>
      </c>
    </row>
    <row r="436" s="2" customFormat="1" ht="24.15" customHeight="1">
      <c r="A436" s="39"/>
      <c r="B436" s="40"/>
      <c r="C436" s="213" t="s">
        <v>698</v>
      </c>
      <c r="D436" s="213" t="s">
        <v>173</v>
      </c>
      <c r="E436" s="214" t="s">
        <v>699</v>
      </c>
      <c r="F436" s="215" t="s">
        <v>700</v>
      </c>
      <c r="G436" s="216" t="s">
        <v>701</v>
      </c>
      <c r="H436" s="280"/>
      <c r="I436" s="218"/>
      <c r="J436" s="219">
        <f>ROUND(I436*H436,2)</f>
        <v>0</v>
      </c>
      <c r="K436" s="215" t="s">
        <v>177</v>
      </c>
      <c r="L436" s="45"/>
      <c r="M436" s="220" t="s">
        <v>1</v>
      </c>
      <c r="N436" s="221" t="s">
        <v>46</v>
      </c>
      <c r="O436" s="92"/>
      <c r="P436" s="222">
        <f>O436*H436</f>
        <v>0</v>
      </c>
      <c r="Q436" s="222">
        <v>0</v>
      </c>
      <c r="R436" s="222">
        <f>Q436*H436</f>
        <v>0</v>
      </c>
      <c r="S436" s="222">
        <v>0</v>
      </c>
      <c r="T436" s="223">
        <f>S436*H436</f>
        <v>0</v>
      </c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R436" s="224" t="s">
        <v>208</v>
      </c>
      <c r="AT436" s="224" t="s">
        <v>173</v>
      </c>
      <c r="AU436" s="224" t="s">
        <v>90</v>
      </c>
      <c r="AY436" s="18" t="s">
        <v>169</v>
      </c>
      <c r="BE436" s="225">
        <f>IF(N436="základní",J436,0)</f>
        <v>0</v>
      </c>
      <c r="BF436" s="225">
        <f>IF(N436="snížená",J436,0)</f>
        <v>0</v>
      </c>
      <c r="BG436" s="225">
        <f>IF(N436="zákl. přenesená",J436,0)</f>
        <v>0</v>
      </c>
      <c r="BH436" s="225">
        <f>IF(N436="sníž. přenesená",J436,0)</f>
        <v>0</v>
      </c>
      <c r="BI436" s="225">
        <f>IF(N436="nulová",J436,0)</f>
        <v>0</v>
      </c>
      <c r="BJ436" s="18" t="s">
        <v>90</v>
      </c>
      <c r="BK436" s="225">
        <f>ROUND(I436*H436,2)</f>
        <v>0</v>
      </c>
      <c r="BL436" s="18" t="s">
        <v>208</v>
      </c>
      <c r="BM436" s="224" t="s">
        <v>702</v>
      </c>
    </row>
    <row r="437" s="12" customFormat="1" ht="22.8" customHeight="1">
      <c r="A437" s="12"/>
      <c r="B437" s="197"/>
      <c r="C437" s="198"/>
      <c r="D437" s="199" t="s">
        <v>79</v>
      </c>
      <c r="E437" s="211" t="s">
        <v>703</v>
      </c>
      <c r="F437" s="211" t="s">
        <v>704</v>
      </c>
      <c r="G437" s="198"/>
      <c r="H437" s="198"/>
      <c r="I437" s="201"/>
      <c r="J437" s="212">
        <f>BK437</f>
        <v>0</v>
      </c>
      <c r="K437" s="198"/>
      <c r="L437" s="203"/>
      <c r="M437" s="204"/>
      <c r="N437" s="205"/>
      <c r="O437" s="205"/>
      <c r="P437" s="206">
        <f>SUM(P438:P443)</f>
        <v>0</v>
      </c>
      <c r="Q437" s="205"/>
      <c r="R437" s="206">
        <f>SUM(R438:R443)</f>
        <v>0.24459839999999999</v>
      </c>
      <c r="S437" s="205"/>
      <c r="T437" s="207">
        <f>SUM(T438:T443)</f>
        <v>0</v>
      </c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R437" s="208" t="s">
        <v>90</v>
      </c>
      <c r="AT437" s="209" t="s">
        <v>79</v>
      </c>
      <c r="AU437" s="209" t="s">
        <v>85</v>
      </c>
      <c r="AY437" s="208" t="s">
        <v>169</v>
      </c>
      <c r="BK437" s="210">
        <f>SUM(BK438:BK443)</f>
        <v>0</v>
      </c>
    </row>
    <row r="438" s="2" customFormat="1" ht="16.5" customHeight="1">
      <c r="A438" s="39"/>
      <c r="B438" s="40"/>
      <c r="C438" s="213" t="s">
        <v>500</v>
      </c>
      <c r="D438" s="213" t="s">
        <v>173</v>
      </c>
      <c r="E438" s="214" t="s">
        <v>705</v>
      </c>
      <c r="F438" s="215" t="s">
        <v>706</v>
      </c>
      <c r="G438" s="216" t="s">
        <v>339</v>
      </c>
      <c r="H438" s="217">
        <v>182.40000000000001</v>
      </c>
      <c r="I438" s="218"/>
      <c r="J438" s="219">
        <f>ROUND(I438*H438,2)</f>
        <v>0</v>
      </c>
      <c r="K438" s="215" t="s">
        <v>177</v>
      </c>
      <c r="L438" s="45"/>
      <c r="M438" s="220" t="s">
        <v>1</v>
      </c>
      <c r="N438" s="221" t="s">
        <v>46</v>
      </c>
      <c r="O438" s="92"/>
      <c r="P438" s="222">
        <f>O438*H438</f>
        <v>0</v>
      </c>
      <c r="Q438" s="222">
        <v>0.00034000000000000002</v>
      </c>
      <c r="R438" s="222">
        <f>Q438*H438</f>
        <v>0.062016000000000009</v>
      </c>
      <c r="S438" s="222">
        <v>0</v>
      </c>
      <c r="T438" s="223">
        <f>S438*H438</f>
        <v>0</v>
      </c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R438" s="224" t="s">
        <v>208</v>
      </c>
      <c r="AT438" s="224" t="s">
        <v>173</v>
      </c>
      <c r="AU438" s="224" t="s">
        <v>90</v>
      </c>
      <c r="AY438" s="18" t="s">
        <v>169</v>
      </c>
      <c r="BE438" s="225">
        <f>IF(N438="základní",J438,0)</f>
        <v>0</v>
      </c>
      <c r="BF438" s="225">
        <f>IF(N438="snížená",J438,0)</f>
        <v>0</v>
      </c>
      <c r="BG438" s="225">
        <f>IF(N438="zákl. přenesená",J438,0)</f>
        <v>0</v>
      </c>
      <c r="BH438" s="225">
        <f>IF(N438="sníž. přenesená",J438,0)</f>
        <v>0</v>
      </c>
      <c r="BI438" s="225">
        <f>IF(N438="nulová",J438,0)</f>
        <v>0</v>
      </c>
      <c r="BJ438" s="18" t="s">
        <v>90</v>
      </c>
      <c r="BK438" s="225">
        <f>ROUND(I438*H438,2)</f>
        <v>0</v>
      </c>
      <c r="BL438" s="18" t="s">
        <v>208</v>
      </c>
      <c r="BM438" s="224" t="s">
        <v>707</v>
      </c>
    </row>
    <row r="439" s="13" customFormat="1">
      <c r="A439" s="13"/>
      <c r="B439" s="226"/>
      <c r="C439" s="227"/>
      <c r="D439" s="228" t="s">
        <v>181</v>
      </c>
      <c r="E439" s="229" t="s">
        <v>1</v>
      </c>
      <c r="F439" s="230" t="s">
        <v>708</v>
      </c>
      <c r="G439" s="227"/>
      <c r="H439" s="231">
        <v>182.40000000000001</v>
      </c>
      <c r="I439" s="232"/>
      <c r="J439" s="227"/>
      <c r="K439" s="227"/>
      <c r="L439" s="233"/>
      <c r="M439" s="234"/>
      <c r="N439" s="235"/>
      <c r="O439" s="235"/>
      <c r="P439" s="235"/>
      <c r="Q439" s="235"/>
      <c r="R439" s="235"/>
      <c r="S439" s="235"/>
      <c r="T439" s="236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37" t="s">
        <v>181</v>
      </c>
      <c r="AU439" s="237" t="s">
        <v>90</v>
      </c>
      <c r="AV439" s="13" t="s">
        <v>90</v>
      </c>
      <c r="AW439" s="13" t="s">
        <v>35</v>
      </c>
      <c r="AX439" s="13" t="s">
        <v>80</v>
      </c>
      <c r="AY439" s="237" t="s">
        <v>169</v>
      </c>
    </row>
    <row r="440" s="14" customFormat="1">
      <c r="A440" s="14"/>
      <c r="B440" s="238"/>
      <c r="C440" s="239"/>
      <c r="D440" s="228" t="s">
        <v>181</v>
      </c>
      <c r="E440" s="240" t="s">
        <v>1</v>
      </c>
      <c r="F440" s="241" t="s">
        <v>183</v>
      </c>
      <c r="G440" s="239"/>
      <c r="H440" s="242">
        <v>182.40000000000001</v>
      </c>
      <c r="I440" s="243"/>
      <c r="J440" s="239"/>
      <c r="K440" s="239"/>
      <c r="L440" s="244"/>
      <c r="M440" s="245"/>
      <c r="N440" s="246"/>
      <c r="O440" s="246"/>
      <c r="P440" s="246"/>
      <c r="Q440" s="246"/>
      <c r="R440" s="246"/>
      <c r="S440" s="246"/>
      <c r="T440" s="247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48" t="s">
        <v>181</v>
      </c>
      <c r="AU440" s="248" t="s">
        <v>90</v>
      </c>
      <c r="AV440" s="14" t="s">
        <v>178</v>
      </c>
      <c r="AW440" s="14" t="s">
        <v>35</v>
      </c>
      <c r="AX440" s="14" t="s">
        <v>85</v>
      </c>
      <c r="AY440" s="248" t="s">
        <v>169</v>
      </c>
    </row>
    <row r="441" s="2" customFormat="1" ht="24.15" customHeight="1">
      <c r="A441" s="39"/>
      <c r="B441" s="40"/>
      <c r="C441" s="249" t="s">
        <v>531</v>
      </c>
      <c r="D441" s="249" t="s">
        <v>192</v>
      </c>
      <c r="E441" s="250" t="s">
        <v>709</v>
      </c>
      <c r="F441" s="251" t="s">
        <v>710</v>
      </c>
      <c r="G441" s="252" t="s">
        <v>339</v>
      </c>
      <c r="H441" s="253">
        <v>200.63999999999999</v>
      </c>
      <c r="I441" s="254"/>
      <c r="J441" s="255">
        <f>ROUND(I441*H441,2)</f>
        <v>0</v>
      </c>
      <c r="K441" s="251" t="s">
        <v>1</v>
      </c>
      <c r="L441" s="256"/>
      <c r="M441" s="257" t="s">
        <v>1</v>
      </c>
      <c r="N441" s="258" t="s">
        <v>46</v>
      </c>
      <c r="O441" s="92"/>
      <c r="P441" s="222">
        <f>O441*H441</f>
        <v>0</v>
      </c>
      <c r="Q441" s="222">
        <v>0.00091</v>
      </c>
      <c r="R441" s="222">
        <f>Q441*H441</f>
        <v>0.18258239999999998</v>
      </c>
      <c r="S441" s="222">
        <v>0</v>
      </c>
      <c r="T441" s="223">
        <f>S441*H441</f>
        <v>0</v>
      </c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R441" s="224" t="s">
        <v>325</v>
      </c>
      <c r="AT441" s="224" t="s">
        <v>192</v>
      </c>
      <c r="AU441" s="224" t="s">
        <v>90</v>
      </c>
      <c r="AY441" s="18" t="s">
        <v>169</v>
      </c>
      <c r="BE441" s="225">
        <f>IF(N441="základní",J441,0)</f>
        <v>0</v>
      </c>
      <c r="BF441" s="225">
        <f>IF(N441="snížená",J441,0)</f>
        <v>0</v>
      </c>
      <c r="BG441" s="225">
        <f>IF(N441="zákl. přenesená",J441,0)</f>
        <v>0</v>
      </c>
      <c r="BH441" s="225">
        <f>IF(N441="sníž. přenesená",J441,0)</f>
        <v>0</v>
      </c>
      <c r="BI441" s="225">
        <f>IF(N441="nulová",J441,0)</f>
        <v>0</v>
      </c>
      <c r="BJ441" s="18" t="s">
        <v>90</v>
      </c>
      <c r="BK441" s="225">
        <f>ROUND(I441*H441,2)</f>
        <v>0</v>
      </c>
      <c r="BL441" s="18" t="s">
        <v>208</v>
      </c>
      <c r="BM441" s="224" t="s">
        <v>711</v>
      </c>
    </row>
    <row r="442" s="13" customFormat="1">
      <c r="A442" s="13"/>
      <c r="B442" s="226"/>
      <c r="C442" s="227"/>
      <c r="D442" s="228" t="s">
        <v>181</v>
      </c>
      <c r="E442" s="227"/>
      <c r="F442" s="230" t="s">
        <v>712</v>
      </c>
      <c r="G442" s="227"/>
      <c r="H442" s="231">
        <v>200.63999999999999</v>
      </c>
      <c r="I442" s="232"/>
      <c r="J442" s="227"/>
      <c r="K442" s="227"/>
      <c r="L442" s="233"/>
      <c r="M442" s="234"/>
      <c r="N442" s="235"/>
      <c r="O442" s="235"/>
      <c r="P442" s="235"/>
      <c r="Q442" s="235"/>
      <c r="R442" s="235"/>
      <c r="S442" s="235"/>
      <c r="T442" s="236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37" t="s">
        <v>181</v>
      </c>
      <c r="AU442" s="237" t="s">
        <v>90</v>
      </c>
      <c r="AV442" s="13" t="s">
        <v>90</v>
      </c>
      <c r="AW442" s="13" t="s">
        <v>4</v>
      </c>
      <c r="AX442" s="13" t="s">
        <v>85</v>
      </c>
      <c r="AY442" s="237" t="s">
        <v>169</v>
      </c>
    </row>
    <row r="443" s="2" customFormat="1" ht="33" customHeight="1">
      <c r="A443" s="39"/>
      <c r="B443" s="40"/>
      <c r="C443" s="213" t="s">
        <v>547</v>
      </c>
      <c r="D443" s="213" t="s">
        <v>173</v>
      </c>
      <c r="E443" s="214" t="s">
        <v>713</v>
      </c>
      <c r="F443" s="215" t="s">
        <v>714</v>
      </c>
      <c r="G443" s="216" t="s">
        <v>701</v>
      </c>
      <c r="H443" s="280"/>
      <c r="I443" s="218"/>
      <c r="J443" s="219">
        <f>ROUND(I443*H443,2)</f>
        <v>0</v>
      </c>
      <c r="K443" s="215" t="s">
        <v>177</v>
      </c>
      <c r="L443" s="45"/>
      <c r="M443" s="220" t="s">
        <v>1</v>
      </c>
      <c r="N443" s="221" t="s">
        <v>46</v>
      </c>
      <c r="O443" s="92"/>
      <c r="P443" s="222">
        <f>O443*H443</f>
        <v>0</v>
      </c>
      <c r="Q443" s="222">
        <v>0</v>
      </c>
      <c r="R443" s="222">
        <f>Q443*H443</f>
        <v>0</v>
      </c>
      <c r="S443" s="222">
        <v>0</v>
      </c>
      <c r="T443" s="223">
        <f>S443*H443</f>
        <v>0</v>
      </c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R443" s="224" t="s">
        <v>208</v>
      </c>
      <c r="AT443" s="224" t="s">
        <v>173</v>
      </c>
      <c r="AU443" s="224" t="s">
        <v>90</v>
      </c>
      <c r="AY443" s="18" t="s">
        <v>169</v>
      </c>
      <c r="BE443" s="225">
        <f>IF(N443="základní",J443,0)</f>
        <v>0</v>
      </c>
      <c r="BF443" s="225">
        <f>IF(N443="snížená",J443,0)</f>
        <v>0</v>
      </c>
      <c r="BG443" s="225">
        <f>IF(N443="zákl. přenesená",J443,0)</f>
        <v>0</v>
      </c>
      <c r="BH443" s="225">
        <f>IF(N443="sníž. přenesená",J443,0)</f>
        <v>0</v>
      </c>
      <c r="BI443" s="225">
        <f>IF(N443="nulová",J443,0)</f>
        <v>0</v>
      </c>
      <c r="BJ443" s="18" t="s">
        <v>90</v>
      </c>
      <c r="BK443" s="225">
        <f>ROUND(I443*H443,2)</f>
        <v>0</v>
      </c>
      <c r="BL443" s="18" t="s">
        <v>208</v>
      </c>
      <c r="BM443" s="224" t="s">
        <v>715</v>
      </c>
    </row>
    <row r="444" s="12" customFormat="1" ht="22.8" customHeight="1">
      <c r="A444" s="12"/>
      <c r="B444" s="197"/>
      <c r="C444" s="198"/>
      <c r="D444" s="199" t="s">
        <v>79</v>
      </c>
      <c r="E444" s="211" t="s">
        <v>716</v>
      </c>
      <c r="F444" s="211" t="s">
        <v>717</v>
      </c>
      <c r="G444" s="198"/>
      <c r="H444" s="198"/>
      <c r="I444" s="201"/>
      <c r="J444" s="212">
        <f>BK444</f>
        <v>0</v>
      </c>
      <c r="K444" s="198"/>
      <c r="L444" s="203"/>
      <c r="M444" s="204"/>
      <c r="N444" s="205"/>
      <c r="O444" s="205"/>
      <c r="P444" s="206">
        <f>SUM(P445:P457)</f>
        <v>0</v>
      </c>
      <c r="Q444" s="205"/>
      <c r="R444" s="206">
        <f>SUM(R445:R457)</f>
        <v>0.72692259999999997</v>
      </c>
      <c r="S444" s="205"/>
      <c r="T444" s="207">
        <f>SUM(T445:T457)</f>
        <v>0</v>
      </c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R444" s="208" t="s">
        <v>90</v>
      </c>
      <c r="AT444" s="209" t="s">
        <v>79</v>
      </c>
      <c r="AU444" s="209" t="s">
        <v>85</v>
      </c>
      <c r="AY444" s="208" t="s">
        <v>169</v>
      </c>
      <c r="BK444" s="210">
        <f>SUM(BK445:BK457)</f>
        <v>0</v>
      </c>
    </row>
    <row r="445" s="2" customFormat="1" ht="24.15" customHeight="1">
      <c r="A445" s="39"/>
      <c r="B445" s="40"/>
      <c r="C445" s="213" t="s">
        <v>718</v>
      </c>
      <c r="D445" s="213" t="s">
        <v>173</v>
      </c>
      <c r="E445" s="214" t="s">
        <v>719</v>
      </c>
      <c r="F445" s="215" t="s">
        <v>720</v>
      </c>
      <c r="G445" s="216" t="s">
        <v>176</v>
      </c>
      <c r="H445" s="217">
        <v>99.331000000000003</v>
      </c>
      <c r="I445" s="218"/>
      <c r="J445" s="219">
        <f>ROUND(I445*H445,2)</f>
        <v>0</v>
      </c>
      <c r="K445" s="215" t="s">
        <v>1</v>
      </c>
      <c r="L445" s="45"/>
      <c r="M445" s="220" t="s">
        <v>1</v>
      </c>
      <c r="N445" s="221" t="s">
        <v>46</v>
      </c>
      <c r="O445" s="92"/>
      <c r="P445" s="222">
        <f>O445*H445</f>
        <v>0</v>
      </c>
      <c r="Q445" s="222">
        <v>0.00029999999999999997</v>
      </c>
      <c r="R445" s="222">
        <f>Q445*H445</f>
        <v>0.029799299999999997</v>
      </c>
      <c r="S445" s="222">
        <v>0</v>
      </c>
      <c r="T445" s="223">
        <f>S445*H445</f>
        <v>0</v>
      </c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R445" s="224" t="s">
        <v>208</v>
      </c>
      <c r="AT445" s="224" t="s">
        <v>173</v>
      </c>
      <c r="AU445" s="224" t="s">
        <v>90</v>
      </c>
      <c r="AY445" s="18" t="s">
        <v>169</v>
      </c>
      <c r="BE445" s="225">
        <f>IF(N445="základní",J445,0)</f>
        <v>0</v>
      </c>
      <c r="BF445" s="225">
        <f>IF(N445="snížená",J445,0)</f>
        <v>0</v>
      </c>
      <c r="BG445" s="225">
        <f>IF(N445="zákl. přenesená",J445,0)</f>
        <v>0</v>
      </c>
      <c r="BH445" s="225">
        <f>IF(N445="sníž. přenesená",J445,0)</f>
        <v>0</v>
      </c>
      <c r="BI445" s="225">
        <f>IF(N445="nulová",J445,0)</f>
        <v>0</v>
      </c>
      <c r="BJ445" s="18" t="s">
        <v>90</v>
      </c>
      <c r="BK445" s="225">
        <f>ROUND(I445*H445,2)</f>
        <v>0</v>
      </c>
      <c r="BL445" s="18" t="s">
        <v>208</v>
      </c>
      <c r="BM445" s="224" t="s">
        <v>721</v>
      </c>
    </row>
    <row r="446" s="13" customFormat="1">
      <c r="A446" s="13"/>
      <c r="B446" s="226"/>
      <c r="C446" s="227"/>
      <c r="D446" s="228" t="s">
        <v>181</v>
      </c>
      <c r="E446" s="229" t="s">
        <v>1</v>
      </c>
      <c r="F446" s="230" t="s">
        <v>722</v>
      </c>
      <c r="G446" s="227"/>
      <c r="H446" s="231">
        <v>99.331000000000003</v>
      </c>
      <c r="I446" s="232"/>
      <c r="J446" s="227"/>
      <c r="K446" s="227"/>
      <c r="L446" s="233"/>
      <c r="M446" s="234"/>
      <c r="N446" s="235"/>
      <c r="O446" s="235"/>
      <c r="P446" s="235"/>
      <c r="Q446" s="235"/>
      <c r="R446" s="235"/>
      <c r="S446" s="235"/>
      <c r="T446" s="236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37" t="s">
        <v>181</v>
      </c>
      <c r="AU446" s="237" t="s">
        <v>90</v>
      </c>
      <c r="AV446" s="13" t="s">
        <v>90</v>
      </c>
      <c r="AW446" s="13" t="s">
        <v>35</v>
      </c>
      <c r="AX446" s="13" t="s">
        <v>80</v>
      </c>
      <c r="AY446" s="237" t="s">
        <v>169</v>
      </c>
    </row>
    <row r="447" s="14" customFormat="1">
      <c r="A447" s="14"/>
      <c r="B447" s="238"/>
      <c r="C447" s="239"/>
      <c r="D447" s="228" t="s">
        <v>181</v>
      </c>
      <c r="E447" s="240" t="s">
        <v>1</v>
      </c>
      <c r="F447" s="241" t="s">
        <v>183</v>
      </c>
      <c r="G447" s="239"/>
      <c r="H447" s="242">
        <v>99.331000000000003</v>
      </c>
      <c r="I447" s="243"/>
      <c r="J447" s="239"/>
      <c r="K447" s="239"/>
      <c r="L447" s="244"/>
      <c r="M447" s="245"/>
      <c r="N447" s="246"/>
      <c r="O447" s="246"/>
      <c r="P447" s="246"/>
      <c r="Q447" s="246"/>
      <c r="R447" s="246"/>
      <c r="S447" s="246"/>
      <c r="T447" s="247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48" t="s">
        <v>181</v>
      </c>
      <c r="AU447" s="248" t="s">
        <v>90</v>
      </c>
      <c r="AV447" s="14" t="s">
        <v>178</v>
      </c>
      <c r="AW447" s="14" t="s">
        <v>35</v>
      </c>
      <c r="AX447" s="14" t="s">
        <v>85</v>
      </c>
      <c r="AY447" s="248" t="s">
        <v>169</v>
      </c>
    </row>
    <row r="448" s="2" customFormat="1" ht="24.15" customHeight="1">
      <c r="A448" s="39"/>
      <c r="B448" s="40"/>
      <c r="C448" s="213" t="s">
        <v>723</v>
      </c>
      <c r="D448" s="213" t="s">
        <v>173</v>
      </c>
      <c r="E448" s="214" t="s">
        <v>724</v>
      </c>
      <c r="F448" s="215" t="s">
        <v>725</v>
      </c>
      <c r="G448" s="216" t="s">
        <v>176</v>
      </c>
      <c r="H448" s="217">
        <v>99.331000000000003</v>
      </c>
      <c r="I448" s="218"/>
      <c r="J448" s="219">
        <f>ROUND(I448*H448,2)</f>
        <v>0</v>
      </c>
      <c r="K448" s="215" t="s">
        <v>1</v>
      </c>
      <c r="L448" s="45"/>
      <c r="M448" s="220" t="s">
        <v>1</v>
      </c>
      <c r="N448" s="221" t="s">
        <v>46</v>
      </c>
      <c r="O448" s="92"/>
      <c r="P448" s="222">
        <f>O448*H448</f>
        <v>0</v>
      </c>
      <c r="Q448" s="222">
        <v>0.0015</v>
      </c>
      <c r="R448" s="222">
        <f>Q448*H448</f>
        <v>0.1489965</v>
      </c>
      <c r="S448" s="222">
        <v>0</v>
      </c>
      <c r="T448" s="223">
        <f>S448*H448</f>
        <v>0</v>
      </c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R448" s="224" t="s">
        <v>208</v>
      </c>
      <c r="AT448" s="224" t="s">
        <v>173</v>
      </c>
      <c r="AU448" s="224" t="s">
        <v>90</v>
      </c>
      <c r="AY448" s="18" t="s">
        <v>169</v>
      </c>
      <c r="BE448" s="225">
        <f>IF(N448="základní",J448,0)</f>
        <v>0</v>
      </c>
      <c r="BF448" s="225">
        <f>IF(N448="snížená",J448,0)</f>
        <v>0</v>
      </c>
      <c r="BG448" s="225">
        <f>IF(N448="zákl. přenesená",J448,0)</f>
        <v>0</v>
      </c>
      <c r="BH448" s="225">
        <f>IF(N448="sníž. přenesená",J448,0)</f>
        <v>0</v>
      </c>
      <c r="BI448" s="225">
        <f>IF(N448="nulová",J448,0)</f>
        <v>0</v>
      </c>
      <c r="BJ448" s="18" t="s">
        <v>90</v>
      </c>
      <c r="BK448" s="225">
        <f>ROUND(I448*H448,2)</f>
        <v>0</v>
      </c>
      <c r="BL448" s="18" t="s">
        <v>208</v>
      </c>
      <c r="BM448" s="224" t="s">
        <v>726</v>
      </c>
    </row>
    <row r="449" s="13" customFormat="1">
      <c r="A449" s="13"/>
      <c r="B449" s="226"/>
      <c r="C449" s="227"/>
      <c r="D449" s="228" t="s">
        <v>181</v>
      </c>
      <c r="E449" s="229" t="s">
        <v>1</v>
      </c>
      <c r="F449" s="230" t="s">
        <v>722</v>
      </c>
      <c r="G449" s="227"/>
      <c r="H449" s="231">
        <v>99.331000000000003</v>
      </c>
      <c r="I449" s="232"/>
      <c r="J449" s="227"/>
      <c r="K449" s="227"/>
      <c r="L449" s="233"/>
      <c r="M449" s="234"/>
      <c r="N449" s="235"/>
      <c r="O449" s="235"/>
      <c r="P449" s="235"/>
      <c r="Q449" s="235"/>
      <c r="R449" s="235"/>
      <c r="S449" s="235"/>
      <c r="T449" s="236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37" t="s">
        <v>181</v>
      </c>
      <c r="AU449" s="237" t="s">
        <v>90</v>
      </c>
      <c r="AV449" s="13" t="s">
        <v>90</v>
      </c>
      <c r="AW449" s="13" t="s">
        <v>35</v>
      </c>
      <c r="AX449" s="13" t="s">
        <v>80</v>
      </c>
      <c r="AY449" s="237" t="s">
        <v>169</v>
      </c>
    </row>
    <row r="450" s="14" customFormat="1">
      <c r="A450" s="14"/>
      <c r="B450" s="238"/>
      <c r="C450" s="239"/>
      <c r="D450" s="228" t="s">
        <v>181</v>
      </c>
      <c r="E450" s="240" t="s">
        <v>1</v>
      </c>
      <c r="F450" s="241" t="s">
        <v>183</v>
      </c>
      <c r="G450" s="239"/>
      <c r="H450" s="242">
        <v>99.331000000000003</v>
      </c>
      <c r="I450" s="243"/>
      <c r="J450" s="239"/>
      <c r="K450" s="239"/>
      <c r="L450" s="244"/>
      <c r="M450" s="245"/>
      <c r="N450" s="246"/>
      <c r="O450" s="246"/>
      <c r="P450" s="246"/>
      <c r="Q450" s="246"/>
      <c r="R450" s="246"/>
      <c r="S450" s="246"/>
      <c r="T450" s="247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48" t="s">
        <v>181</v>
      </c>
      <c r="AU450" s="248" t="s">
        <v>90</v>
      </c>
      <c r="AV450" s="14" t="s">
        <v>178</v>
      </c>
      <c r="AW450" s="14" t="s">
        <v>35</v>
      </c>
      <c r="AX450" s="14" t="s">
        <v>85</v>
      </c>
      <c r="AY450" s="248" t="s">
        <v>169</v>
      </c>
    </row>
    <row r="451" s="2" customFormat="1" ht="24.15" customHeight="1">
      <c r="A451" s="39"/>
      <c r="B451" s="40"/>
      <c r="C451" s="213" t="s">
        <v>727</v>
      </c>
      <c r="D451" s="213" t="s">
        <v>173</v>
      </c>
      <c r="E451" s="214" t="s">
        <v>728</v>
      </c>
      <c r="F451" s="215" t="s">
        <v>729</v>
      </c>
      <c r="G451" s="216" t="s">
        <v>339</v>
      </c>
      <c r="H451" s="217">
        <v>180</v>
      </c>
      <c r="I451" s="218"/>
      <c r="J451" s="219">
        <f>ROUND(I451*H451,2)</f>
        <v>0</v>
      </c>
      <c r="K451" s="215" t="s">
        <v>1</v>
      </c>
      <c r="L451" s="45"/>
      <c r="M451" s="220" t="s">
        <v>1</v>
      </c>
      <c r="N451" s="221" t="s">
        <v>46</v>
      </c>
      <c r="O451" s="92"/>
      <c r="P451" s="222">
        <f>O451*H451</f>
        <v>0</v>
      </c>
      <c r="Q451" s="222">
        <v>0.0015</v>
      </c>
      <c r="R451" s="222">
        <f>Q451*H451</f>
        <v>0.27000000000000002</v>
      </c>
      <c r="S451" s="222">
        <v>0</v>
      </c>
      <c r="T451" s="223">
        <f>S451*H451</f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24" t="s">
        <v>208</v>
      </c>
      <c r="AT451" s="224" t="s">
        <v>173</v>
      </c>
      <c r="AU451" s="224" t="s">
        <v>90</v>
      </c>
      <c r="AY451" s="18" t="s">
        <v>169</v>
      </c>
      <c r="BE451" s="225">
        <f>IF(N451="základní",J451,0)</f>
        <v>0</v>
      </c>
      <c r="BF451" s="225">
        <f>IF(N451="snížená",J451,0)</f>
        <v>0</v>
      </c>
      <c r="BG451" s="225">
        <f>IF(N451="zákl. přenesená",J451,0)</f>
        <v>0</v>
      </c>
      <c r="BH451" s="225">
        <f>IF(N451="sníž. přenesená",J451,0)</f>
        <v>0</v>
      </c>
      <c r="BI451" s="225">
        <f>IF(N451="nulová",J451,0)</f>
        <v>0</v>
      </c>
      <c r="BJ451" s="18" t="s">
        <v>90</v>
      </c>
      <c r="BK451" s="225">
        <f>ROUND(I451*H451,2)</f>
        <v>0</v>
      </c>
      <c r="BL451" s="18" t="s">
        <v>208</v>
      </c>
      <c r="BM451" s="224" t="s">
        <v>730</v>
      </c>
    </row>
    <row r="452" s="13" customFormat="1">
      <c r="A452" s="13"/>
      <c r="B452" s="226"/>
      <c r="C452" s="227"/>
      <c r="D452" s="228" t="s">
        <v>181</v>
      </c>
      <c r="E452" s="229" t="s">
        <v>1</v>
      </c>
      <c r="F452" s="230" t="s">
        <v>731</v>
      </c>
      <c r="G452" s="227"/>
      <c r="H452" s="231">
        <v>180</v>
      </c>
      <c r="I452" s="232"/>
      <c r="J452" s="227"/>
      <c r="K452" s="227"/>
      <c r="L452" s="233"/>
      <c r="M452" s="234"/>
      <c r="N452" s="235"/>
      <c r="O452" s="235"/>
      <c r="P452" s="235"/>
      <c r="Q452" s="235"/>
      <c r="R452" s="235"/>
      <c r="S452" s="235"/>
      <c r="T452" s="236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37" t="s">
        <v>181</v>
      </c>
      <c r="AU452" s="237" t="s">
        <v>90</v>
      </c>
      <c r="AV452" s="13" t="s">
        <v>90</v>
      </c>
      <c r="AW452" s="13" t="s">
        <v>35</v>
      </c>
      <c r="AX452" s="13" t="s">
        <v>80</v>
      </c>
      <c r="AY452" s="237" t="s">
        <v>169</v>
      </c>
    </row>
    <row r="453" s="14" customFormat="1">
      <c r="A453" s="14"/>
      <c r="B453" s="238"/>
      <c r="C453" s="239"/>
      <c r="D453" s="228" t="s">
        <v>181</v>
      </c>
      <c r="E453" s="240" t="s">
        <v>1</v>
      </c>
      <c r="F453" s="241" t="s">
        <v>183</v>
      </c>
      <c r="G453" s="239"/>
      <c r="H453" s="242">
        <v>180</v>
      </c>
      <c r="I453" s="243"/>
      <c r="J453" s="239"/>
      <c r="K453" s="239"/>
      <c r="L453" s="244"/>
      <c r="M453" s="245"/>
      <c r="N453" s="246"/>
      <c r="O453" s="246"/>
      <c r="P453" s="246"/>
      <c r="Q453" s="246"/>
      <c r="R453" s="246"/>
      <c r="S453" s="246"/>
      <c r="T453" s="247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48" t="s">
        <v>181</v>
      </c>
      <c r="AU453" s="248" t="s">
        <v>90</v>
      </c>
      <c r="AV453" s="14" t="s">
        <v>178</v>
      </c>
      <c r="AW453" s="14" t="s">
        <v>35</v>
      </c>
      <c r="AX453" s="14" t="s">
        <v>85</v>
      </c>
      <c r="AY453" s="248" t="s">
        <v>169</v>
      </c>
    </row>
    <row r="454" s="2" customFormat="1" ht="24.15" customHeight="1">
      <c r="A454" s="39"/>
      <c r="B454" s="40"/>
      <c r="C454" s="213" t="s">
        <v>732</v>
      </c>
      <c r="D454" s="213" t="s">
        <v>173</v>
      </c>
      <c r="E454" s="214" t="s">
        <v>733</v>
      </c>
      <c r="F454" s="215" t="s">
        <v>734</v>
      </c>
      <c r="G454" s="216" t="s">
        <v>176</v>
      </c>
      <c r="H454" s="217">
        <v>198.66200000000001</v>
      </c>
      <c r="I454" s="218"/>
      <c r="J454" s="219">
        <f>ROUND(I454*H454,2)</f>
        <v>0</v>
      </c>
      <c r="K454" s="215" t="s">
        <v>1</v>
      </c>
      <c r="L454" s="45"/>
      <c r="M454" s="220" t="s">
        <v>1</v>
      </c>
      <c r="N454" s="221" t="s">
        <v>46</v>
      </c>
      <c r="O454" s="92"/>
      <c r="P454" s="222">
        <f>O454*H454</f>
        <v>0</v>
      </c>
      <c r="Q454" s="222">
        <v>0.0014</v>
      </c>
      <c r="R454" s="222">
        <f>Q454*H454</f>
        <v>0.27812680000000001</v>
      </c>
      <c r="S454" s="222">
        <v>0</v>
      </c>
      <c r="T454" s="223">
        <f>S454*H454</f>
        <v>0</v>
      </c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R454" s="224" t="s">
        <v>208</v>
      </c>
      <c r="AT454" s="224" t="s">
        <v>173</v>
      </c>
      <c r="AU454" s="224" t="s">
        <v>90</v>
      </c>
      <c r="AY454" s="18" t="s">
        <v>169</v>
      </c>
      <c r="BE454" s="225">
        <f>IF(N454="základní",J454,0)</f>
        <v>0</v>
      </c>
      <c r="BF454" s="225">
        <f>IF(N454="snížená",J454,0)</f>
        <v>0</v>
      </c>
      <c r="BG454" s="225">
        <f>IF(N454="zákl. přenesená",J454,0)</f>
        <v>0</v>
      </c>
      <c r="BH454" s="225">
        <f>IF(N454="sníž. přenesená",J454,0)</f>
        <v>0</v>
      </c>
      <c r="BI454" s="225">
        <f>IF(N454="nulová",J454,0)</f>
        <v>0</v>
      </c>
      <c r="BJ454" s="18" t="s">
        <v>90</v>
      </c>
      <c r="BK454" s="225">
        <f>ROUND(I454*H454,2)</f>
        <v>0</v>
      </c>
      <c r="BL454" s="18" t="s">
        <v>208</v>
      </c>
      <c r="BM454" s="224" t="s">
        <v>735</v>
      </c>
    </row>
    <row r="455" s="13" customFormat="1">
      <c r="A455" s="13"/>
      <c r="B455" s="226"/>
      <c r="C455" s="227"/>
      <c r="D455" s="228" t="s">
        <v>181</v>
      </c>
      <c r="E455" s="229" t="s">
        <v>1</v>
      </c>
      <c r="F455" s="230" t="s">
        <v>736</v>
      </c>
      <c r="G455" s="227"/>
      <c r="H455" s="231">
        <v>198.66200000000001</v>
      </c>
      <c r="I455" s="232"/>
      <c r="J455" s="227"/>
      <c r="K455" s="227"/>
      <c r="L455" s="233"/>
      <c r="M455" s="234"/>
      <c r="N455" s="235"/>
      <c r="O455" s="235"/>
      <c r="P455" s="235"/>
      <c r="Q455" s="235"/>
      <c r="R455" s="235"/>
      <c r="S455" s="235"/>
      <c r="T455" s="236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37" t="s">
        <v>181</v>
      </c>
      <c r="AU455" s="237" t="s">
        <v>90</v>
      </c>
      <c r="AV455" s="13" t="s">
        <v>90</v>
      </c>
      <c r="AW455" s="13" t="s">
        <v>35</v>
      </c>
      <c r="AX455" s="13" t="s">
        <v>80</v>
      </c>
      <c r="AY455" s="237" t="s">
        <v>169</v>
      </c>
    </row>
    <row r="456" s="14" customFormat="1">
      <c r="A456" s="14"/>
      <c r="B456" s="238"/>
      <c r="C456" s="239"/>
      <c r="D456" s="228" t="s">
        <v>181</v>
      </c>
      <c r="E456" s="240" t="s">
        <v>1</v>
      </c>
      <c r="F456" s="241" t="s">
        <v>183</v>
      </c>
      <c r="G456" s="239"/>
      <c r="H456" s="242">
        <v>198.66200000000001</v>
      </c>
      <c r="I456" s="243"/>
      <c r="J456" s="239"/>
      <c r="K456" s="239"/>
      <c r="L456" s="244"/>
      <c r="M456" s="245"/>
      <c r="N456" s="246"/>
      <c r="O456" s="246"/>
      <c r="P456" s="246"/>
      <c r="Q456" s="246"/>
      <c r="R456" s="246"/>
      <c r="S456" s="246"/>
      <c r="T456" s="247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48" t="s">
        <v>181</v>
      </c>
      <c r="AU456" s="248" t="s">
        <v>90</v>
      </c>
      <c r="AV456" s="14" t="s">
        <v>178</v>
      </c>
      <c r="AW456" s="14" t="s">
        <v>35</v>
      </c>
      <c r="AX456" s="14" t="s">
        <v>85</v>
      </c>
      <c r="AY456" s="248" t="s">
        <v>169</v>
      </c>
    </row>
    <row r="457" s="2" customFormat="1" ht="33" customHeight="1">
      <c r="A457" s="39"/>
      <c r="B457" s="40"/>
      <c r="C457" s="213" t="s">
        <v>737</v>
      </c>
      <c r="D457" s="213" t="s">
        <v>173</v>
      </c>
      <c r="E457" s="214" t="s">
        <v>738</v>
      </c>
      <c r="F457" s="215" t="s">
        <v>739</v>
      </c>
      <c r="G457" s="216" t="s">
        <v>701</v>
      </c>
      <c r="H457" s="280"/>
      <c r="I457" s="218"/>
      <c r="J457" s="219">
        <f>ROUND(I457*H457,2)</f>
        <v>0</v>
      </c>
      <c r="K457" s="215" t="s">
        <v>177</v>
      </c>
      <c r="L457" s="45"/>
      <c r="M457" s="220" t="s">
        <v>1</v>
      </c>
      <c r="N457" s="221" t="s">
        <v>46</v>
      </c>
      <c r="O457" s="92"/>
      <c r="P457" s="222">
        <f>O457*H457</f>
        <v>0</v>
      </c>
      <c r="Q457" s="222">
        <v>0</v>
      </c>
      <c r="R457" s="222">
        <f>Q457*H457</f>
        <v>0</v>
      </c>
      <c r="S457" s="222">
        <v>0</v>
      </c>
      <c r="T457" s="223">
        <f>S457*H457</f>
        <v>0</v>
      </c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R457" s="224" t="s">
        <v>208</v>
      </c>
      <c r="AT457" s="224" t="s">
        <v>173</v>
      </c>
      <c r="AU457" s="224" t="s">
        <v>90</v>
      </c>
      <c r="AY457" s="18" t="s">
        <v>169</v>
      </c>
      <c r="BE457" s="225">
        <f>IF(N457="základní",J457,0)</f>
        <v>0</v>
      </c>
      <c r="BF457" s="225">
        <f>IF(N457="snížená",J457,0)</f>
        <v>0</v>
      </c>
      <c r="BG457" s="225">
        <f>IF(N457="zákl. přenesená",J457,0)</f>
        <v>0</v>
      </c>
      <c r="BH457" s="225">
        <f>IF(N457="sníž. přenesená",J457,0)</f>
        <v>0</v>
      </c>
      <c r="BI457" s="225">
        <f>IF(N457="nulová",J457,0)</f>
        <v>0</v>
      </c>
      <c r="BJ457" s="18" t="s">
        <v>90</v>
      </c>
      <c r="BK457" s="225">
        <f>ROUND(I457*H457,2)</f>
        <v>0</v>
      </c>
      <c r="BL457" s="18" t="s">
        <v>208</v>
      </c>
      <c r="BM457" s="224" t="s">
        <v>740</v>
      </c>
    </row>
    <row r="458" s="12" customFormat="1" ht="22.8" customHeight="1">
      <c r="A458" s="12"/>
      <c r="B458" s="197"/>
      <c r="C458" s="198"/>
      <c r="D458" s="199" t="s">
        <v>79</v>
      </c>
      <c r="E458" s="211" t="s">
        <v>741</v>
      </c>
      <c r="F458" s="211" t="s">
        <v>742</v>
      </c>
      <c r="G458" s="198"/>
      <c r="H458" s="198"/>
      <c r="I458" s="201"/>
      <c r="J458" s="212">
        <f>BK458</f>
        <v>0</v>
      </c>
      <c r="K458" s="198"/>
      <c r="L458" s="203"/>
      <c r="M458" s="204"/>
      <c r="N458" s="205"/>
      <c r="O458" s="205"/>
      <c r="P458" s="206">
        <f>SUM(P459:P467)</f>
        <v>0</v>
      </c>
      <c r="Q458" s="205"/>
      <c r="R458" s="206">
        <f>SUM(R459:R467)</f>
        <v>0.40310348000000001</v>
      </c>
      <c r="S458" s="205"/>
      <c r="T458" s="207">
        <f>SUM(T459:T467)</f>
        <v>0</v>
      </c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R458" s="208" t="s">
        <v>90</v>
      </c>
      <c r="AT458" s="209" t="s">
        <v>79</v>
      </c>
      <c r="AU458" s="209" t="s">
        <v>85</v>
      </c>
      <c r="AY458" s="208" t="s">
        <v>169</v>
      </c>
      <c r="BK458" s="210">
        <f>SUM(BK459:BK467)</f>
        <v>0</v>
      </c>
    </row>
    <row r="459" s="2" customFormat="1" ht="24.15" customHeight="1">
      <c r="A459" s="39"/>
      <c r="B459" s="40"/>
      <c r="C459" s="213" t="s">
        <v>743</v>
      </c>
      <c r="D459" s="213" t="s">
        <v>173</v>
      </c>
      <c r="E459" s="214" t="s">
        <v>744</v>
      </c>
      <c r="F459" s="215" t="s">
        <v>745</v>
      </c>
      <c r="G459" s="216" t="s">
        <v>176</v>
      </c>
      <c r="H459" s="217">
        <v>422.39999999999998</v>
      </c>
      <c r="I459" s="218"/>
      <c r="J459" s="219">
        <f>ROUND(I459*H459,2)</f>
        <v>0</v>
      </c>
      <c r="K459" s="215" t="s">
        <v>177</v>
      </c>
      <c r="L459" s="45"/>
      <c r="M459" s="220" t="s">
        <v>1</v>
      </c>
      <c r="N459" s="221" t="s">
        <v>46</v>
      </c>
      <c r="O459" s="92"/>
      <c r="P459" s="222">
        <f>O459*H459</f>
        <v>0</v>
      </c>
      <c r="Q459" s="222">
        <v>6.9999999999999994E-05</v>
      </c>
      <c r="R459" s="222">
        <f>Q459*H459</f>
        <v>0.029567999999999997</v>
      </c>
      <c r="S459" s="222">
        <v>0</v>
      </c>
      <c r="T459" s="223">
        <f>S459*H459</f>
        <v>0</v>
      </c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R459" s="224" t="s">
        <v>208</v>
      </c>
      <c r="AT459" s="224" t="s">
        <v>173</v>
      </c>
      <c r="AU459" s="224" t="s">
        <v>90</v>
      </c>
      <c r="AY459" s="18" t="s">
        <v>169</v>
      </c>
      <c r="BE459" s="225">
        <f>IF(N459="základní",J459,0)</f>
        <v>0</v>
      </c>
      <c r="BF459" s="225">
        <f>IF(N459="snížená",J459,0)</f>
        <v>0</v>
      </c>
      <c r="BG459" s="225">
        <f>IF(N459="zákl. přenesená",J459,0)</f>
        <v>0</v>
      </c>
      <c r="BH459" s="225">
        <f>IF(N459="sníž. přenesená",J459,0)</f>
        <v>0</v>
      </c>
      <c r="BI459" s="225">
        <f>IF(N459="nulová",J459,0)</f>
        <v>0</v>
      </c>
      <c r="BJ459" s="18" t="s">
        <v>90</v>
      </c>
      <c r="BK459" s="225">
        <f>ROUND(I459*H459,2)</f>
        <v>0</v>
      </c>
      <c r="BL459" s="18" t="s">
        <v>208</v>
      </c>
      <c r="BM459" s="224" t="s">
        <v>746</v>
      </c>
    </row>
    <row r="460" s="2" customFormat="1" ht="24.15" customHeight="1">
      <c r="A460" s="39"/>
      <c r="B460" s="40"/>
      <c r="C460" s="213" t="s">
        <v>747</v>
      </c>
      <c r="D460" s="213" t="s">
        <v>173</v>
      </c>
      <c r="E460" s="214" t="s">
        <v>748</v>
      </c>
      <c r="F460" s="215" t="s">
        <v>749</v>
      </c>
      <c r="G460" s="216" t="s">
        <v>176</v>
      </c>
      <c r="H460" s="217">
        <v>422.39999999999998</v>
      </c>
      <c r="I460" s="218"/>
      <c r="J460" s="219">
        <f>ROUND(I460*H460,2)</f>
        <v>0</v>
      </c>
      <c r="K460" s="215" t="s">
        <v>177</v>
      </c>
      <c r="L460" s="45"/>
      <c r="M460" s="220" t="s">
        <v>1</v>
      </c>
      <c r="N460" s="221" t="s">
        <v>46</v>
      </c>
      <c r="O460" s="92"/>
      <c r="P460" s="222">
        <f>O460*H460</f>
        <v>0</v>
      </c>
      <c r="Q460" s="222">
        <v>2.0000000000000002E-05</v>
      </c>
      <c r="R460" s="222">
        <f>Q460*H460</f>
        <v>0.0084480000000000006</v>
      </c>
      <c r="S460" s="222">
        <v>0</v>
      </c>
      <c r="T460" s="223">
        <f>S460*H460</f>
        <v>0</v>
      </c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R460" s="224" t="s">
        <v>208</v>
      </c>
      <c r="AT460" s="224" t="s">
        <v>173</v>
      </c>
      <c r="AU460" s="224" t="s">
        <v>90</v>
      </c>
      <c r="AY460" s="18" t="s">
        <v>169</v>
      </c>
      <c r="BE460" s="225">
        <f>IF(N460="základní",J460,0)</f>
        <v>0</v>
      </c>
      <c r="BF460" s="225">
        <f>IF(N460="snížená",J460,0)</f>
        <v>0</v>
      </c>
      <c r="BG460" s="225">
        <f>IF(N460="zákl. přenesená",J460,0)</f>
        <v>0</v>
      </c>
      <c r="BH460" s="225">
        <f>IF(N460="sníž. přenesená",J460,0)</f>
        <v>0</v>
      </c>
      <c r="BI460" s="225">
        <f>IF(N460="nulová",J460,0)</f>
        <v>0</v>
      </c>
      <c r="BJ460" s="18" t="s">
        <v>90</v>
      </c>
      <c r="BK460" s="225">
        <f>ROUND(I460*H460,2)</f>
        <v>0</v>
      </c>
      <c r="BL460" s="18" t="s">
        <v>208</v>
      </c>
      <c r="BM460" s="224" t="s">
        <v>750</v>
      </c>
    </row>
    <row r="461" s="13" customFormat="1">
      <c r="A461" s="13"/>
      <c r="B461" s="226"/>
      <c r="C461" s="227"/>
      <c r="D461" s="228" t="s">
        <v>181</v>
      </c>
      <c r="E461" s="229" t="s">
        <v>1</v>
      </c>
      <c r="F461" s="230" t="s">
        <v>751</v>
      </c>
      <c r="G461" s="227"/>
      <c r="H461" s="231">
        <v>422.39999999999998</v>
      </c>
      <c r="I461" s="232"/>
      <c r="J461" s="227"/>
      <c r="K461" s="227"/>
      <c r="L461" s="233"/>
      <c r="M461" s="234"/>
      <c r="N461" s="235"/>
      <c r="O461" s="235"/>
      <c r="P461" s="235"/>
      <c r="Q461" s="235"/>
      <c r="R461" s="235"/>
      <c r="S461" s="235"/>
      <c r="T461" s="236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37" t="s">
        <v>181</v>
      </c>
      <c r="AU461" s="237" t="s">
        <v>90</v>
      </c>
      <c r="AV461" s="13" t="s">
        <v>90</v>
      </c>
      <c r="AW461" s="13" t="s">
        <v>35</v>
      </c>
      <c r="AX461" s="13" t="s">
        <v>85</v>
      </c>
      <c r="AY461" s="237" t="s">
        <v>169</v>
      </c>
    </row>
    <row r="462" s="2" customFormat="1" ht="24.15" customHeight="1">
      <c r="A462" s="39"/>
      <c r="B462" s="40"/>
      <c r="C462" s="213" t="s">
        <v>752</v>
      </c>
      <c r="D462" s="213" t="s">
        <v>173</v>
      </c>
      <c r="E462" s="214" t="s">
        <v>753</v>
      </c>
      <c r="F462" s="215" t="s">
        <v>754</v>
      </c>
      <c r="G462" s="216" t="s">
        <v>176</v>
      </c>
      <c r="H462" s="217">
        <v>422.39999999999998</v>
      </c>
      <c r="I462" s="218"/>
      <c r="J462" s="219">
        <f>ROUND(I462*H462,2)</f>
        <v>0</v>
      </c>
      <c r="K462" s="215" t="s">
        <v>177</v>
      </c>
      <c r="L462" s="45"/>
      <c r="M462" s="220" t="s">
        <v>1</v>
      </c>
      <c r="N462" s="221" t="s">
        <v>46</v>
      </c>
      <c r="O462" s="92"/>
      <c r="P462" s="222">
        <f>O462*H462</f>
        <v>0</v>
      </c>
      <c r="Q462" s="222">
        <v>0.00017000000000000001</v>
      </c>
      <c r="R462" s="222">
        <f>Q462*H462</f>
        <v>0.071807999999999997</v>
      </c>
      <c r="S462" s="222">
        <v>0</v>
      </c>
      <c r="T462" s="223">
        <f>S462*H462</f>
        <v>0</v>
      </c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R462" s="224" t="s">
        <v>208</v>
      </c>
      <c r="AT462" s="224" t="s">
        <v>173</v>
      </c>
      <c r="AU462" s="224" t="s">
        <v>90</v>
      </c>
      <c r="AY462" s="18" t="s">
        <v>169</v>
      </c>
      <c r="BE462" s="225">
        <f>IF(N462="základní",J462,0)</f>
        <v>0</v>
      </c>
      <c r="BF462" s="225">
        <f>IF(N462="snížená",J462,0)</f>
        <v>0</v>
      </c>
      <c r="BG462" s="225">
        <f>IF(N462="zákl. přenesená",J462,0)</f>
        <v>0</v>
      </c>
      <c r="BH462" s="225">
        <f>IF(N462="sníž. přenesená",J462,0)</f>
        <v>0</v>
      </c>
      <c r="BI462" s="225">
        <f>IF(N462="nulová",J462,0)</f>
        <v>0</v>
      </c>
      <c r="BJ462" s="18" t="s">
        <v>90</v>
      </c>
      <c r="BK462" s="225">
        <f>ROUND(I462*H462,2)</f>
        <v>0</v>
      </c>
      <c r="BL462" s="18" t="s">
        <v>208</v>
      </c>
      <c r="BM462" s="224" t="s">
        <v>755</v>
      </c>
    </row>
    <row r="463" s="2" customFormat="1" ht="24.15" customHeight="1">
      <c r="A463" s="39"/>
      <c r="B463" s="40"/>
      <c r="C463" s="213" t="s">
        <v>756</v>
      </c>
      <c r="D463" s="213" t="s">
        <v>173</v>
      </c>
      <c r="E463" s="214" t="s">
        <v>757</v>
      </c>
      <c r="F463" s="215" t="s">
        <v>758</v>
      </c>
      <c r="G463" s="216" t="s">
        <v>176</v>
      </c>
      <c r="H463" s="217">
        <v>844.79999999999995</v>
      </c>
      <c r="I463" s="218"/>
      <c r="J463" s="219">
        <f>ROUND(I463*H463,2)</f>
        <v>0</v>
      </c>
      <c r="K463" s="215" t="s">
        <v>177</v>
      </c>
      <c r="L463" s="45"/>
      <c r="M463" s="220" t="s">
        <v>1</v>
      </c>
      <c r="N463" s="221" t="s">
        <v>46</v>
      </c>
      <c r="O463" s="92"/>
      <c r="P463" s="222">
        <f>O463*H463</f>
        <v>0</v>
      </c>
      <c r="Q463" s="222">
        <v>0.00012</v>
      </c>
      <c r="R463" s="222">
        <f>Q463*H463</f>
        <v>0.10137599999999999</v>
      </c>
      <c r="S463" s="222">
        <v>0</v>
      </c>
      <c r="T463" s="223">
        <f>S463*H463</f>
        <v>0</v>
      </c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R463" s="224" t="s">
        <v>208</v>
      </c>
      <c r="AT463" s="224" t="s">
        <v>173</v>
      </c>
      <c r="AU463" s="224" t="s">
        <v>90</v>
      </c>
      <c r="AY463" s="18" t="s">
        <v>169</v>
      </c>
      <c r="BE463" s="225">
        <f>IF(N463="základní",J463,0)</f>
        <v>0</v>
      </c>
      <c r="BF463" s="225">
        <f>IF(N463="snížená",J463,0)</f>
        <v>0</v>
      </c>
      <c r="BG463" s="225">
        <f>IF(N463="zákl. přenesená",J463,0)</f>
        <v>0</v>
      </c>
      <c r="BH463" s="225">
        <f>IF(N463="sníž. přenesená",J463,0)</f>
        <v>0</v>
      </c>
      <c r="BI463" s="225">
        <f>IF(N463="nulová",J463,0)</f>
        <v>0</v>
      </c>
      <c r="BJ463" s="18" t="s">
        <v>90</v>
      </c>
      <c r="BK463" s="225">
        <f>ROUND(I463*H463,2)</f>
        <v>0</v>
      </c>
      <c r="BL463" s="18" t="s">
        <v>208</v>
      </c>
      <c r="BM463" s="224" t="s">
        <v>759</v>
      </c>
    </row>
    <row r="464" s="13" customFormat="1">
      <c r="A464" s="13"/>
      <c r="B464" s="226"/>
      <c r="C464" s="227"/>
      <c r="D464" s="228" t="s">
        <v>181</v>
      </c>
      <c r="E464" s="227"/>
      <c r="F464" s="230" t="s">
        <v>760</v>
      </c>
      <c r="G464" s="227"/>
      <c r="H464" s="231">
        <v>844.79999999999995</v>
      </c>
      <c r="I464" s="232"/>
      <c r="J464" s="227"/>
      <c r="K464" s="227"/>
      <c r="L464" s="233"/>
      <c r="M464" s="234"/>
      <c r="N464" s="235"/>
      <c r="O464" s="235"/>
      <c r="P464" s="235"/>
      <c r="Q464" s="235"/>
      <c r="R464" s="235"/>
      <c r="S464" s="235"/>
      <c r="T464" s="236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37" t="s">
        <v>181</v>
      </c>
      <c r="AU464" s="237" t="s">
        <v>90</v>
      </c>
      <c r="AV464" s="13" t="s">
        <v>90</v>
      </c>
      <c r="AW464" s="13" t="s">
        <v>4</v>
      </c>
      <c r="AX464" s="13" t="s">
        <v>85</v>
      </c>
      <c r="AY464" s="237" t="s">
        <v>169</v>
      </c>
    </row>
    <row r="465" s="2" customFormat="1" ht="24.15" customHeight="1">
      <c r="A465" s="39"/>
      <c r="B465" s="40"/>
      <c r="C465" s="213" t="s">
        <v>761</v>
      </c>
      <c r="D465" s="213" t="s">
        <v>173</v>
      </c>
      <c r="E465" s="214" t="s">
        <v>762</v>
      </c>
      <c r="F465" s="215" t="s">
        <v>763</v>
      </c>
      <c r="G465" s="216" t="s">
        <v>176</v>
      </c>
      <c r="H465" s="217">
        <v>564.42200000000003</v>
      </c>
      <c r="I465" s="218"/>
      <c r="J465" s="219">
        <f>ROUND(I465*H465,2)</f>
        <v>0</v>
      </c>
      <c r="K465" s="215" t="s">
        <v>177</v>
      </c>
      <c r="L465" s="45"/>
      <c r="M465" s="220" t="s">
        <v>1</v>
      </c>
      <c r="N465" s="221" t="s">
        <v>46</v>
      </c>
      <c r="O465" s="92"/>
      <c r="P465" s="222">
        <f>O465*H465</f>
        <v>0</v>
      </c>
      <c r="Q465" s="222">
        <v>0.00034000000000000002</v>
      </c>
      <c r="R465" s="222">
        <f>Q465*H465</f>
        <v>0.19190348000000002</v>
      </c>
      <c r="S465" s="222">
        <v>0</v>
      </c>
      <c r="T465" s="223">
        <f>S465*H465</f>
        <v>0</v>
      </c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R465" s="224" t="s">
        <v>208</v>
      </c>
      <c r="AT465" s="224" t="s">
        <v>173</v>
      </c>
      <c r="AU465" s="224" t="s">
        <v>90</v>
      </c>
      <c r="AY465" s="18" t="s">
        <v>169</v>
      </c>
      <c r="BE465" s="225">
        <f>IF(N465="základní",J465,0)</f>
        <v>0</v>
      </c>
      <c r="BF465" s="225">
        <f>IF(N465="snížená",J465,0)</f>
        <v>0</v>
      </c>
      <c r="BG465" s="225">
        <f>IF(N465="zákl. přenesená",J465,0)</f>
        <v>0</v>
      </c>
      <c r="BH465" s="225">
        <f>IF(N465="sníž. přenesená",J465,0)</f>
        <v>0</v>
      </c>
      <c r="BI465" s="225">
        <f>IF(N465="nulová",J465,0)</f>
        <v>0</v>
      </c>
      <c r="BJ465" s="18" t="s">
        <v>90</v>
      </c>
      <c r="BK465" s="225">
        <f>ROUND(I465*H465,2)</f>
        <v>0</v>
      </c>
      <c r="BL465" s="18" t="s">
        <v>208</v>
      </c>
      <c r="BM465" s="224" t="s">
        <v>764</v>
      </c>
    </row>
    <row r="466" s="13" customFormat="1">
      <c r="A466" s="13"/>
      <c r="B466" s="226"/>
      <c r="C466" s="227"/>
      <c r="D466" s="228" t="s">
        <v>181</v>
      </c>
      <c r="E466" s="229" t="s">
        <v>1</v>
      </c>
      <c r="F466" s="230" t="s">
        <v>765</v>
      </c>
      <c r="G466" s="227"/>
      <c r="H466" s="231">
        <v>564.42200000000003</v>
      </c>
      <c r="I466" s="232"/>
      <c r="J466" s="227"/>
      <c r="K466" s="227"/>
      <c r="L466" s="233"/>
      <c r="M466" s="234"/>
      <c r="N466" s="235"/>
      <c r="O466" s="235"/>
      <c r="P466" s="235"/>
      <c r="Q466" s="235"/>
      <c r="R466" s="235"/>
      <c r="S466" s="235"/>
      <c r="T466" s="236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37" t="s">
        <v>181</v>
      </c>
      <c r="AU466" s="237" t="s">
        <v>90</v>
      </c>
      <c r="AV466" s="13" t="s">
        <v>90</v>
      </c>
      <c r="AW466" s="13" t="s">
        <v>35</v>
      </c>
      <c r="AX466" s="13" t="s">
        <v>80</v>
      </c>
      <c r="AY466" s="237" t="s">
        <v>169</v>
      </c>
    </row>
    <row r="467" s="14" customFormat="1">
      <c r="A467" s="14"/>
      <c r="B467" s="238"/>
      <c r="C467" s="239"/>
      <c r="D467" s="228" t="s">
        <v>181</v>
      </c>
      <c r="E467" s="240" t="s">
        <v>1</v>
      </c>
      <c r="F467" s="241" t="s">
        <v>183</v>
      </c>
      <c r="G467" s="239"/>
      <c r="H467" s="242">
        <v>564.42200000000003</v>
      </c>
      <c r="I467" s="243"/>
      <c r="J467" s="239"/>
      <c r="K467" s="239"/>
      <c r="L467" s="244"/>
      <c r="M467" s="245"/>
      <c r="N467" s="246"/>
      <c r="O467" s="246"/>
      <c r="P467" s="246"/>
      <c r="Q467" s="246"/>
      <c r="R467" s="246"/>
      <c r="S467" s="246"/>
      <c r="T467" s="247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48" t="s">
        <v>181</v>
      </c>
      <c r="AU467" s="248" t="s">
        <v>90</v>
      </c>
      <c r="AV467" s="14" t="s">
        <v>178</v>
      </c>
      <c r="AW467" s="14" t="s">
        <v>35</v>
      </c>
      <c r="AX467" s="14" t="s">
        <v>85</v>
      </c>
      <c r="AY467" s="248" t="s">
        <v>169</v>
      </c>
    </row>
    <row r="468" s="12" customFormat="1" ht="25.92" customHeight="1">
      <c r="A468" s="12"/>
      <c r="B468" s="197"/>
      <c r="C468" s="198"/>
      <c r="D468" s="199" t="s">
        <v>79</v>
      </c>
      <c r="E468" s="200" t="s">
        <v>766</v>
      </c>
      <c r="F468" s="200" t="s">
        <v>767</v>
      </c>
      <c r="G468" s="198"/>
      <c r="H468" s="198"/>
      <c r="I468" s="201"/>
      <c r="J468" s="202">
        <f>BK468</f>
        <v>0</v>
      </c>
      <c r="K468" s="198"/>
      <c r="L468" s="203"/>
      <c r="M468" s="204"/>
      <c r="N468" s="205"/>
      <c r="O468" s="205"/>
      <c r="P468" s="206">
        <f>P469</f>
        <v>0</v>
      </c>
      <c r="Q468" s="205"/>
      <c r="R468" s="206">
        <f>R469</f>
        <v>0</v>
      </c>
      <c r="S468" s="205"/>
      <c r="T468" s="207">
        <f>T469</f>
        <v>0</v>
      </c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R468" s="208" t="s">
        <v>185</v>
      </c>
      <c r="AT468" s="209" t="s">
        <v>79</v>
      </c>
      <c r="AU468" s="209" t="s">
        <v>80</v>
      </c>
      <c r="AY468" s="208" t="s">
        <v>169</v>
      </c>
      <c r="BK468" s="210">
        <f>BK469</f>
        <v>0</v>
      </c>
    </row>
    <row r="469" s="12" customFormat="1" ht="22.8" customHeight="1">
      <c r="A469" s="12"/>
      <c r="B469" s="197"/>
      <c r="C469" s="198"/>
      <c r="D469" s="199" t="s">
        <v>79</v>
      </c>
      <c r="E469" s="211" t="s">
        <v>768</v>
      </c>
      <c r="F469" s="211" t="s">
        <v>769</v>
      </c>
      <c r="G469" s="198"/>
      <c r="H469" s="198"/>
      <c r="I469" s="201"/>
      <c r="J469" s="212">
        <f>BK469</f>
        <v>0</v>
      </c>
      <c r="K469" s="198"/>
      <c r="L469" s="203"/>
      <c r="M469" s="204"/>
      <c r="N469" s="205"/>
      <c r="O469" s="205"/>
      <c r="P469" s="206">
        <f>P470</f>
        <v>0</v>
      </c>
      <c r="Q469" s="205"/>
      <c r="R469" s="206">
        <f>R470</f>
        <v>0</v>
      </c>
      <c r="S469" s="205"/>
      <c r="T469" s="207">
        <f>T470</f>
        <v>0</v>
      </c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R469" s="208" t="s">
        <v>185</v>
      </c>
      <c r="AT469" s="209" t="s">
        <v>79</v>
      </c>
      <c r="AU469" s="209" t="s">
        <v>85</v>
      </c>
      <c r="AY469" s="208" t="s">
        <v>169</v>
      </c>
      <c r="BK469" s="210">
        <f>BK470</f>
        <v>0</v>
      </c>
    </row>
    <row r="470" s="2" customFormat="1" ht="16.5" customHeight="1">
      <c r="A470" s="39"/>
      <c r="B470" s="40"/>
      <c r="C470" s="213" t="s">
        <v>770</v>
      </c>
      <c r="D470" s="213" t="s">
        <v>173</v>
      </c>
      <c r="E470" s="214" t="s">
        <v>771</v>
      </c>
      <c r="F470" s="215" t="s">
        <v>769</v>
      </c>
      <c r="G470" s="216" t="s">
        <v>254</v>
      </c>
      <c r="H470" s="217">
        <v>1</v>
      </c>
      <c r="I470" s="218"/>
      <c r="J470" s="219">
        <f>ROUND(I470*H470,2)</f>
        <v>0</v>
      </c>
      <c r="K470" s="215" t="s">
        <v>177</v>
      </c>
      <c r="L470" s="45"/>
      <c r="M470" s="281" t="s">
        <v>1</v>
      </c>
      <c r="N470" s="282" t="s">
        <v>46</v>
      </c>
      <c r="O470" s="283"/>
      <c r="P470" s="284">
        <f>O470*H470</f>
        <v>0</v>
      </c>
      <c r="Q470" s="284">
        <v>0</v>
      </c>
      <c r="R470" s="284">
        <f>Q470*H470</f>
        <v>0</v>
      </c>
      <c r="S470" s="284">
        <v>0</v>
      </c>
      <c r="T470" s="285">
        <f>S470*H470</f>
        <v>0</v>
      </c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R470" s="224" t="s">
        <v>772</v>
      </c>
      <c r="AT470" s="224" t="s">
        <v>173</v>
      </c>
      <c r="AU470" s="224" t="s">
        <v>90</v>
      </c>
      <c r="AY470" s="18" t="s">
        <v>169</v>
      </c>
      <c r="BE470" s="225">
        <f>IF(N470="základní",J470,0)</f>
        <v>0</v>
      </c>
      <c r="BF470" s="225">
        <f>IF(N470="snížená",J470,0)</f>
        <v>0</v>
      </c>
      <c r="BG470" s="225">
        <f>IF(N470="zákl. přenesená",J470,0)</f>
        <v>0</v>
      </c>
      <c r="BH470" s="225">
        <f>IF(N470="sníž. přenesená",J470,0)</f>
        <v>0</v>
      </c>
      <c r="BI470" s="225">
        <f>IF(N470="nulová",J470,0)</f>
        <v>0</v>
      </c>
      <c r="BJ470" s="18" t="s">
        <v>90</v>
      </c>
      <c r="BK470" s="225">
        <f>ROUND(I470*H470,2)</f>
        <v>0</v>
      </c>
      <c r="BL470" s="18" t="s">
        <v>772</v>
      </c>
      <c r="BM470" s="224" t="s">
        <v>773</v>
      </c>
    </row>
    <row r="471" s="2" customFormat="1" ht="6.96" customHeight="1">
      <c r="A471" s="39"/>
      <c r="B471" s="67"/>
      <c r="C471" s="68"/>
      <c r="D471" s="68"/>
      <c r="E471" s="68"/>
      <c r="F471" s="68"/>
      <c r="G471" s="68"/>
      <c r="H471" s="68"/>
      <c r="I471" s="68"/>
      <c r="J471" s="68"/>
      <c r="K471" s="68"/>
      <c r="L471" s="45"/>
      <c r="M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</row>
  </sheetData>
  <sheetProtection sheet="1" autoFilter="0" formatColumns="0" formatRows="0" objects="1" scenarios="1" spinCount="100000" saltValue="6x5q+RjybCAV7j38AwVEKEgQUaJwK+7JxgNfBee8HogHrJ0nbdRufjg8oixSR5Yfk4Y0xHvgeFaUjEI3GT4+MQ==" hashValue="7cjLvdjuoUv5MU24w/Muzh3SzcQdceOKWInnQM36IQwGoBs3zBHPSMl5YcgL3F/za8wd7O6Yhyb67UYmc2xD6w==" algorithmName="SHA-512" password="CC35"/>
  <autoFilter ref="C137:K470"/>
  <mergeCells count="6">
    <mergeCell ref="E7:H7"/>
    <mergeCell ref="E16:H16"/>
    <mergeCell ref="E25:H25"/>
    <mergeCell ref="E85:H85"/>
    <mergeCell ref="E130:H13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3"/>
      <c r="C3" s="134"/>
      <c r="D3" s="134"/>
      <c r="E3" s="134"/>
      <c r="F3" s="134"/>
      <c r="G3" s="134"/>
      <c r="H3" s="21"/>
    </row>
    <row r="4" s="1" customFormat="1" ht="24.96" customHeight="1">
      <c r="B4" s="21"/>
      <c r="C4" s="135" t="s">
        <v>774</v>
      </c>
      <c r="H4" s="21"/>
    </row>
    <row r="5" s="1" customFormat="1" ht="12" customHeight="1">
      <c r="B5" s="21"/>
      <c r="C5" s="286" t="s">
        <v>13</v>
      </c>
      <c r="D5" s="143" t="s">
        <v>14</v>
      </c>
      <c r="E5" s="1"/>
      <c r="F5" s="1"/>
      <c r="H5" s="21"/>
    </row>
    <row r="6" s="1" customFormat="1" ht="36.96" customHeight="1">
      <c r="B6" s="21"/>
      <c r="C6" s="287" t="s">
        <v>16</v>
      </c>
      <c r="D6" s="288" t="s">
        <v>17</v>
      </c>
      <c r="E6" s="1"/>
      <c r="F6" s="1"/>
      <c r="H6" s="21"/>
    </row>
    <row r="7" s="1" customFormat="1" ht="16.5" customHeight="1">
      <c r="B7" s="21"/>
      <c r="C7" s="137" t="s">
        <v>23</v>
      </c>
      <c r="D7" s="140" t="str">
        <f>'Rekapitulace stavby'!AN8</f>
        <v>17. 7. 2024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86"/>
      <c r="B9" s="289"/>
      <c r="C9" s="290" t="s">
        <v>61</v>
      </c>
      <c r="D9" s="291" t="s">
        <v>62</v>
      </c>
      <c r="E9" s="291" t="s">
        <v>156</v>
      </c>
      <c r="F9" s="292" t="s">
        <v>775</v>
      </c>
      <c r="G9" s="186"/>
      <c r="H9" s="289"/>
    </row>
    <row r="10" s="2" customFormat="1" ht="26.4" customHeight="1">
      <c r="A10" s="39"/>
      <c r="B10" s="45"/>
      <c r="C10" s="293" t="s">
        <v>14</v>
      </c>
      <c r="D10" s="293" t="s">
        <v>17</v>
      </c>
      <c r="E10" s="39"/>
      <c r="F10" s="39"/>
      <c r="G10" s="39"/>
      <c r="H10" s="45"/>
    </row>
    <row r="11" s="2" customFormat="1" ht="16.8" customHeight="1">
      <c r="A11" s="39"/>
      <c r="B11" s="45"/>
      <c r="C11" s="294" t="s">
        <v>107</v>
      </c>
      <c r="D11" s="295" t="s">
        <v>108</v>
      </c>
      <c r="E11" s="296" t="s">
        <v>1</v>
      </c>
      <c r="F11" s="297">
        <v>265.62700000000001</v>
      </c>
      <c r="G11" s="39"/>
      <c r="H11" s="45"/>
    </row>
    <row r="12" s="2" customFormat="1" ht="16.8" customHeight="1">
      <c r="A12" s="39"/>
      <c r="B12" s="45"/>
      <c r="C12" s="298" t="s">
        <v>1</v>
      </c>
      <c r="D12" s="298" t="s">
        <v>317</v>
      </c>
      <c r="E12" s="18" t="s">
        <v>1</v>
      </c>
      <c r="F12" s="299">
        <v>0</v>
      </c>
      <c r="G12" s="39"/>
      <c r="H12" s="45"/>
    </row>
    <row r="13" s="2" customFormat="1" ht="16.8" customHeight="1">
      <c r="A13" s="39"/>
      <c r="B13" s="45"/>
      <c r="C13" s="298" t="s">
        <v>1</v>
      </c>
      <c r="D13" s="298" t="s">
        <v>327</v>
      </c>
      <c r="E13" s="18" t="s">
        <v>1</v>
      </c>
      <c r="F13" s="299">
        <v>505.92000000000002</v>
      </c>
      <c r="G13" s="39"/>
      <c r="H13" s="45"/>
    </row>
    <row r="14" s="2" customFormat="1" ht="16.8" customHeight="1">
      <c r="A14" s="39"/>
      <c r="B14" s="45"/>
      <c r="C14" s="298" t="s">
        <v>1</v>
      </c>
      <c r="D14" s="298" t="s">
        <v>328</v>
      </c>
      <c r="E14" s="18" t="s">
        <v>1</v>
      </c>
      <c r="F14" s="299">
        <v>-184.435</v>
      </c>
      <c r="G14" s="39"/>
      <c r="H14" s="45"/>
    </row>
    <row r="15" s="2" customFormat="1" ht="16.8" customHeight="1">
      <c r="A15" s="39"/>
      <c r="B15" s="45"/>
      <c r="C15" s="298" t="s">
        <v>1</v>
      </c>
      <c r="D15" s="298" t="s">
        <v>329</v>
      </c>
      <c r="E15" s="18" t="s">
        <v>1</v>
      </c>
      <c r="F15" s="299">
        <v>-14.746</v>
      </c>
      <c r="G15" s="39"/>
      <c r="H15" s="45"/>
    </row>
    <row r="16" s="2" customFormat="1" ht="16.8" customHeight="1">
      <c r="A16" s="39"/>
      <c r="B16" s="45"/>
      <c r="C16" s="298" t="s">
        <v>1</v>
      </c>
      <c r="D16" s="298" t="s">
        <v>330</v>
      </c>
      <c r="E16" s="18" t="s">
        <v>1</v>
      </c>
      <c r="F16" s="299">
        <v>-41.112000000000002</v>
      </c>
      <c r="G16" s="39"/>
      <c r="H16" s="45"/>
    </row>
    <row r="17" s="2" customFormat="1" ht="16.8" customHeight="1">
      <c r="A17" s="39"/>
      <c r="B17" s="45"/>
      <c r="C17" s="298" t="s">
        <v>107</v>
      </c>
      <c r="D17" s="298" t="s">
        <v>183</v>
      </c>
      <c r="E17" s="18" t="s">
        <v>1</v>
      </c>
      <c r="F17" s="299">
        <v>265.62700000000001</v>
      </c>
      <c r="G17" s="39"/>
      <c r="H17" s="45"/>
    </row>
    <row r="18" s="2" customFormat="1" ht="16.8" customHeight="1">
      <c r="A18" s="39"/>
      <c r="B18" s="45"/>
      <c r="C18" s="300" t="s">
        <v>776</v>
      </c>
      <c r="D18" s="39"/>
      <c r="E18" s="39"/>
      <c r="F18" s="39"/>
      <c r="G18" s="39"/>
      <c r="H18" s="45"/>
    </row>
    <row r="19" s="2" customFormat="1">
      <c r="A19" s="39"/>
      <c r="B19" s="45"/>
      <c r="C19" s="298" t="s">
        <v>314</v>
      </c>
      <c r="D19" s="298" t="s">
        <v>315</v>
      </c>
      <c r="E19" s="18" t="s">
        <v>176</v>
      </c>
      <c r="F19" s="299">
        <v>265.62700000000001</v>
      </c>
      <c r="G19" s="39"/>
      <c r="H19" s="45"/>
    </row>
    <row r="20" s="2" customFormat="1" ht="16.8" customHeight="1">
      <c r="A20" s="39"/>
      <c r="B20" s="45"/>
      <c r="C20" s="298" t="s">
        <v>296</v>
      </c>
      <c r="D20" s="298" t="s">
        <v>297</v>
      </c>
      <c r="E20" s="18" t="s">
        <v>176</v>
      </c>
      <c r="F20" s="299">
        <v>470.65899999999999</v>
      </c>
      <c r="G20" s="39"/>
      <c r="H20" s="45"/>
    </row>
    <row r="21" s="2" customFormat="1">
      <c r="A21" s="39"/>
      <c r="B21" s="45"/>
      <c r="C21" s="298" t="s">
        <v>357</v>
      </c>
      <c r="D21" s="298" t="s">
        <v>358</v>
      </c>
      <c r="E21" s="18" t="s">
        <v>176</v>
      </c>
      <c r="F21" s="299">
        <v>306.73899999999998</v>
      </c>
      <c r="G21" s="39"/>
      <c r="H21" s="45"/>
    </row>
    <row r="22" s="2" customFormat="1" ht="16.8" customHeight="1">
      <c r="A22" s="39"/>
      <c r="B22" s="45"/>
      <c r="C22" s="294" t="s">
        <v>113</v>
      </c>
      <c r="D22" s="295" t="s">
        <v>114</v>
      </c>
      <c r="E22" s="296" t="s">
        <v>1</v>
      </c>
      <c r="F22" s="297">
        <v>1409.76</v>
      </c>
      <c r="G22" s="39"/>
      <c r="H22" s="45"/>
    </row>
    <row r="23" s="2" customFormat="1" ht="16.8" customHeight="1">
      <c r="A23" s="39"/>
      <c r="B23" s="45"/>
      <c r="C23" s="298" t="s">
        <v>1</v>
      </c>
      <c r="D23" s="298" t="s">
        <v>466</v>
      </c>
      <c r="E23" s="18" t="s">
        <v>1</v>
      </c>
      <c r="F23" s="299">
        <v>1409.76</v>
      </c>
      <c r="G23" s="39"/>
      <c r="H23" s="45"/>
    </row>
    <row r="24" s="2" customFormat="1" ht="16.8" customHeight="1">
      <c r="A24" s="39"/>
      <c r="B24" s="45"/>
      <c r="C24" s="298" t="s">
        <v>113</v>
      </c>
      <c r="D24" s="298" t="s">
        <v>183</v>
      </c>
      <c r="E24" s="18" t="s">
        <v>1</v>
      </c>
      <c r="F24" s="299">
        <v>1409.76</v>
      </c>
      <c r="G24" s="39"/>
      <c r="H24" s="45"/>
    </row>
    <row r="25" s="2" customFormat="1" ht="16.8" customHeight="1">
      <c r="A25" s="39"/>
      <c r="B25" s="45"/>
      <c r="C25" s="300" t="s">
        <v>776</v>
      </c>
      <c r="D25" s="39"/>
      <c r="E25" s="39"/>
      <c r="F25" s="39"/>
      <c r="G25" s="39"/>
      <c r="H25" s="45"/>
    </row>
    <row r="26" s="2" customFormat="1">
      <c r="A26" s="39"/>
      <c r="B26" s="45"/>
      <c r="C26" s="298" t="s">
        <v>463</v>
      </c>
      <c r="D26" s="298" t="s">
        <v>464</v>
      </c>
      <c r="E26" s="18" t="s">
        <v>176</v>
      </c>
      <c r="F26" s="299">
        <v>1409.76</v>
      </c>
      <c r="G26" s="39"/>
      <c r="H26" s="45"/>
    </row>
    <row r="27" s="2" customFormat="1" ht="16.8" customHeight="1">
      <c r="A27" s="39"/>
      <c r="B27" s="45"/>
      <c r="C27" s="298" t="s">
        <v>477</v>
      </c>
      <c r="D27" s="298" t="s">
        <v>478</v>
      </c>
      <c r="E27" s="18" t="s">
        <v>176</v>
      </c>
      <c r="F27" s="299">
        <v>1409.76</v>
      </c>
      <c r="G27" s="39"/>
      <c r="H27" s="45"/>
    </row>
    <row r="28" s="2" customFormat="1" ht="16.8" customHeight="1">
      <c r="A28" s="39"/>
      <c r="B28" s="45"/>
      <c r="C28" s="294" t="s">
        <v>110</v>
      </c>
      <c r="D28" s="295" t="s">
        <v>111</v>
      </c>
      <c r="E28" s="296" t="s">
        <v>1</v>
      </c>
      <c r="F28" s="297">
        <v>564.42200000000003</v>
      </c>
      <c r="G28" s="39"/>
      <c r="H28" s="45"/>
    </row>
    <row r="29" s="2" customFormat="1" ht="16.8" customHeight="1">
      <c r="A29" s="39"/>
      <c r="B29" s="45"/>
      <c r="C29" s="298" t="s">
        <v>1</v>
      </c>
      <c r="D29" s="298" t="s">
        <v>423</v>
      </c>
      <c r="E29" s="18" t="s">
        <v>1</v>
      </c>
      <c r="F29" s="299">
        <v>564.42200000000003</v>
      </c>
      <c r="G29" s="39"/>
      <c r="H29" s="45"/>
    </row>
    <row r="30" s="2" customFormat="1" ht="16.8" customHeight="1">
      <c r="A30" s="39"/>
      <c r="B30" s="45"/>
      <c r="C30" s="298" t="s">
        <v>110</v>
      </c>
      <c r="D30" s="298" t="s">
        <v>183</v>
      </c>
      <c r="E30" s="18" t="s">
        <v>1</v>
      </c>
      <c r="F30" s="299">
        <v>564.42200000000003</v>
      </c>
      <c r="G30" s="39"/>
      <c r="H30" s="45"/>
    </row>
    <row r="31" s="2" customFormat="1" ht="16.8" customHeight="1">
      <c r="A31" s="39"/>
      <c r="B31" s="45"/>
      <c r="C31" s="300" t="s">
        <v>776</v>
      </c>
      <c r="D31" s="39"/>
      <c r="E31" s="39"/>
      <c r="F31" s="39"/>
      <c r="G31" s="39"/>
      <c r="H31" s="45"/>
    </row>
    <row r="32" s="2" customFormat="1" ht="16.8" customHeight="1">
      <c r="A32" s="39"/>
      <c r="B32" s="45"/>
      <c r="C32" s="298" t="s">
        <v>420</v>
      </c>
      <c r="D32" s="298" t="s">
        <v>421</v>
      </c>
      <c r="E32" s="18" t="s">
        <v>176</v>
      </c>
      <c r="F32" s="299">
        <v>564.42200000000003</v>
      </c>
      <c r="G32" s="39"/>
      <c r="H32" s="45"/>
    </row>
    <row r="33" s="2" customFormat="1" ht="16.8" customHeight="1">
      <c r="A33" s="39"/>
      <c r="B33" s="45"/>
      <c r="C33" s="298" t="s">
        <v>762</v>
      </c>
      <c r="D33" s="298" t="s">
        <v>763</v>
      </c>
      <c r="E33" s="18" t="s">
        <v>176</v>
      </c>
      <c r="F33" s="299">
        <v>564.42200000000003</v>
      </c>
      <c r="G33" s="39"/>
      <c r="H33" s="45"/>
    </row>
    <row r="34" s="2" customFormat="1" ht="16.8" customHeight="1">
      <c r="A34" s="39"/>
      <c r="B34" s="45"/>
      <c r="C34" s="294" t="s">
        <v>95</v>
      </c>
      <c r="D34" s="295" t="s">
        <v>96</v>
      </c>
      <c r="E34" s="296" t="s">
        <v>1</v>
      </c>
      <c r="F34" s="297">
        <v>93.763000000000005</v>
      </c>
      <c r="G34" s="39"/>
      <c r="H34" s="45"/>
    </row>
    <row r="35" s="2" customFormat="1" ht="16.8" customHeight="1">
      <c r="A35" s="39"/>
      <c r="B35" s="45"/>
      <c r="C35" s="298" t="s">
        <v>1</v>
      </c>
      <c r="D35" s="298" t="s">
        <v>275</v>
      </c>
      <c r="E35" s="18" t="s">
        <v>1</v>
      </c>
      <c r="F35" s="299">
        <v>0</v>
      </c>
      <c r="G35" s="39"/>
      <c r="H35" s="45"/>
    </row>
    <row r="36" s="2" customFormat="1">
      <c r="A36" s="39"/>
      <c r="B36" s="45"/>
      <c r="C36" s="298" t="s">
        <v>1</v>
      </c>
      <c r="D36" s="298" t="s">
        <v>276</v>
      </c>
      <c r="E36" s="18" t="s">
        <v>1</v>
      </c>
      <c r="F36" s="299">
        <v>93.763000000000005</v>
      </c>
      <c r="G36" s="39"/>
      <c r="H36" s="45"/>
    </row>
    <row r="37" s="2" customFormat="1" ht="16.8" customHeight="1">
      <c r="A37" s="39"/>
      <c r="B37" s="45"/>
      <c r="C37" s="298" t="s">
        <v>95</v>
      </c>
      <c r="D37" s="298" t="s">
        <v>183</v>
      </c>
      <c r="E37" s="18" t="s">
        <v>1</v>
      </c>
      <c r="F37" s="299">
        <v>93.763000000000005</v>
      </c>
      <c r="G37" s="39"/>
      <c r="H37" s="45"/>
    </row>
    <row r="38" s="2" customFormat="1" ht="16.8" customHeight="1">
      <c r="A38" s="39"/>
      <c r="B38" s="45"/>
      <c r="C38" s="300" t="s">
        <v>776</v>
      </c>
      <c r="D38" s="39"/>
      <c r="E38" s="39"/>
      <c r="F38" s="39"/>
      <c r="G38" s="39"/>
      <c r="H38" s="45"/>
    </row>
    <row r="39" s="2" customFormat="1" ht="16.8" customHeight="1">
      <c r="A39" s="39"/>
      <c r="B39" s="45"/>
      <c r="C39" s="298" t="s">
        <v>272</v>
      </c>
      <c r="D39" s="298" t="s">
        <v>273</v>
      </c>
      <c r="E39" s="18" t="s">
        <v>176</v>
      </c>
      <c r="F39" s="299">
        <v>93.763000000000005</v>
      </c>
      <c r="G39" s="39"/>
      <c r="H39" s="45"/>
    </row>
    <row r="40" s="2" customFormat="1" ht="16.8" customHeight="1">
      <c r="A40" s="39"/>
      <c r="B40" s="45"/>
      <c r="C40" s="298" t="s">
        <v>420</v>
      </c>
      <c r="D40" s="298" t="s">
        <v>421</v>
      </c>
      <c r="E40" s="18" t="s">
        <v>176</v>
      </c>
      <c r="F40" s="299">
        <v>564.42200000000003</v>
      </c>
      <c r="G40" s="39"/>
      <c r="H40" s="45"/>
    </row>
    <row r="41" s="2" customFormat="1" ht="16.8" customHeight="1">
      <c r="A41" s="39"/>
      <c r="B41" s="45"/>
      <c r="C41" s="294" t="s">
        <v>98</v>
      </c>
      <c r="D41" s="295" t="s">
        <v>99</v>
      </c>
      <c r="E41" s="296" t="s">
        <v>1</v>
      </c>
      <c r="F41" s="297">
        <v>470.65899999999999</v>
      </c>
      <c r="G41" s="39"/>
      <c r="H41" s="45"/>
    </row>
    <row r="42" s="2" customFormat="1" ht="16.8" customHeight="1">
      <c r="A42" s="39"/>
      <c r="B42" s="45"/>
      <c r="C42" s="298" t="s">
        <v>1</v>
      </c>
      <c r="D42" s="298" t="s">
        <v>275</v>
      </c>
      <c r="E42" s="18" t="s">
        <v>1</v>
      </c>
      <c r="F42" s="299">
        <v>0</v>
      </c>
      <c r="G42" s="39"/>
      <c r="H42" s="45"/>
    </row>
    <row r="43" s="2" customFormat="1" ht="16.8" customHeight="1">
      <c r="A43" s="39"/>
      <c r="B43" s="45"/>
      <c r="C43" s="298" t="s">
        <v>1</v>
      </c>
      <c r="D43" s="298" t="s">
        <v>299</v>
      </c>
      <c r="E43" s="18" t="s">
        <v>1</v>
      </c>
      <c r="F43" s="299">
        <v>265.62700000000001</v>
      </c>
      <c r="G43" s="39"/>
      <c r="H43" s="45"/>
    </row>
    <row r="44" s="2" customFormat="1" ht="16.8" customHeight="1">
      <c r="A44" s="39"/>
      <c r="B44" s="45"/>
      <c r="C44" s="298" t="s">
        <v>1</v>
      </c>
      <c r="D44" s="298" t="s">
        <v>300</v>
      </c>
      <c r="E44" s="18" t="s">
        <v>1</v>
      </c>
      <c r="F44" s="299">
        <v>41.112000000000002</v>
      </c>
      <c r="G44" s="39"/>
      <c r="H44" s="45"/>
    </row>
    <row r="45" s="2" customFormat="1" ht="16.8" customHeight="1">
      <c r="A45" s="39"/>
      <c r="B45" s="45"/>
      <c r="C45" s="298" t="s">
        <v>1</v>
      </c>
      <c r="D45" s="298" t="s">
        <v>301</v>
      </c>
      <c r="E45" s="18" t="s">
        <v>1</v>
      </c>
      <c r="F45" s="299">
        <v>98.400000000000006</v>
      </c>
      <c r="G45" s="39"/>
      <c r="H45" s="45"/>
    </row>
    <row r="46" s="2" customFormat="1" ht="16.8" customHeight="1">
      <c r="A46" s="39"/>
      <c r="B46" s="45"/>
      <c r="C46" s="298" t="s">
        <v>1</v>
      </c>
      <c r="D46" s="298" t="s">
        <v>302</v>
      </c>
      <c r="E46" s="18" t="s">
        <v>1</v>
      </c>
      <c r="F46" s="299">
        <v>65.519999999999996</v>
      </c>
      <c r="G46" s="39"/>
      <c r="H46" s="45"/>
    </row>
    <row r="47" s="2" customFormat="1" ht="16.8" customHeight="1">
      <c r="A47" s="39"/>
      <c r="B47" s="45"/>
      <c r="C47" s="298" t="s">
        <v>98</v>
      </c>
      <c r="D47" s="298" t="s">
        <v>183</v>
      </c>
      <c r="E47" s="18" t="s">
        <v>1</v>
      </c>
      <c r="F47" s="299">
        <v>470.65899999999999</v>
      </c>
      <c r="G47" s="39"/>
      <c r="H47" s="45"/>
    </row>
    <row r="48" s="2" customFormat="1" ht="16.8" customHeight="1">
      <c r="A48" s="39"/>
      <c r="B48" s="45"/>
      <c r="C48" s="300" t="s">
        <v>776</v>
      </c>
      <c r="D48" s="39"/>
      <c r="E48" s="39"/>
      <c r="F48" s="39"/>
      <c r="G48" s="39"/>
      <c r="H48" s="45"/>
    </row>
    <row r="49" s="2" customFormat="1" ht="16.8" customHeight="1">
      <c r="A49" s="39"/>
      <c r="B49" s="45"/>
      <c r="C49" s="298" t="s">
        <v>296</v>
      </c>
      <c r="D49" s="298" t="s">
        <v>297</v>
      </c>
      <c r="E49" s="18" t="s">
        <v>176</v>
      </c>
      <c r="F49" s="299">
        <v>470.65899999999999</v>
      </c>
      <c r="G49" s="39"/>
      <c r="H49" s="45"/>
    </row>
    <row r="50" s="2" customFormat="1" ht="16.8" customHeight="1">
      <c r="A50" s="39"/>
      <c r="B50" s="45"/>
      <c r="C50" s="298" t="s">
        <v>420</v>
      </c>
      <c r="D50" s="298" t="s">
        <v>421</v>
      </c>
      <c r="E50" s="18" t="s">
        <v>176</v>
      </c>
      <c r="F50" s="299">
        <v>564.42200000000003</v>
      </c>
      <c r="G50" s="39"/>
      <c r="H50" s="45"/>
    </row>
    <row r="51" s="2" customFormat="1" ht="16.8" customHeight="1">
      <c r="A51" s="39"/>
      <c r="B51" s="45"/>
      <c r="C51" s="294" t="s">
        <v>119</v>
      </c>
      <c r="D51" s="295" t="s">
        <v>120</v>
      </c>
      <c r="E51" s="296" t="s">
        <v>1</v>
      </c>
      <c r="F51" s="297">
        <v>4.6079999999999997</v>
      </c>
      <c r="G51" s="39"/>
      <c r="H51" s="45"/>
    </row>
    <row r="52" s="2" customFormat="1">
      <c r="A52" s="39"/>
      <c r="B52" s="45"/>
      <c r="C52" s="298" t="s">
        <v>1</v>
      </c>
      <c r="D52" s="298" t="s">
        <v>553</v>
      </c>
      <c r="E52" s="18" t="s">
        <v>1</v>
      </c>
      <c r="F52" s="299">
        <v>0</v>
      </c>
      <c r="G52" s="39"/>
      <c r="H52" s="45"/>
    </row>
    <row r="53" s="2" customFormat="1" ht="16.8" customHeight="1">
      <c r="A53" s="39"/>
      <c r="B53" s="45"/>
      <c r="C53" s="298" t="s">
        <v>1</v>
      </c>
      <c r="D53" s="298" t="s">
        <v>554</v>
      </c>
      <c r="E53" s="18" t="s">
        <v>1</v>
      </c>
      <c r="F53" s="299">
        <v>0</v>
      </c>
      <c r="G53" s="39"/>
      <c r="H53" s="45"/>
    </row>
    <row r="54" s="2" customFormat="1" ht="16.8" customHeight="1">
      <c r="A54" s="39"/>
      <c r="B54" s="45"/>
      <c r="C54" s="298" t="s">
        <v>1</v>
      </c>
      <c r="D54" s="298" t="s">
        <v>555</v>
      </c>
      <c r="E54" s="18" t="s">
        <v>1</v>
      </c>
      <c r="F54" s="299">
        <v>4.6079999999999997</v>
      </c>
      <c r="G54" s="39"/>
      <c r="H54" s="45"/>
    </row>
    <row r="55" s="2" customFormat="1" ht="16.8" customHeight="1">
      <c r="A55" s="39"/>
      <c r="B55" s="45"/>
      <c r="C55" s="298" t="s">
        <v>119</v>
      </c>
      <c r="D55" s="298" t="s">
        <v>183</v>
      </c>
      <c r="E55" s="18" t="s">
        <v>1</v>
      </c>
      <c r="F55" s="299">
        <v>4.6079999999999997</v>
      </c>
      <c r="G55" s="39"/>
      <c r="H55" s="45"/>
    </row>
    <row r="56" s="2" customFormat="1" ht="16.8" customHeight="1">
      <c r="A56" s="39"/>
      <c r="B56" s="45"/>
      <c r="C56" s="300" t="s">
        <v>776</v>
      </c>
      <c r="D56" s="39"/>
      <c r="E56" s="39"/>
      <c r="F56" s="39"/>
      <c r="G56" s="39"/>
      <c r="H56" s="45"/>
    </row>
    <row r="57" s="2" customFormat="1" ht="16.8" customHeight="1">
      <c r="A57" s="39"/>
      <c r="B57" s="45"/>
      <c r="C57" s="298" t="s">
        <v>550</v>
      </c>
      <c r="D57" s="298" t="s">
        <v>551</v>
      </c>
      <c r="E57" s="18" t="s">
        <v>176</v>
      </c>
      <c r="F57" s="299">
        <v>4.6079999999999997</v>
      </c>
      <c r="G57" s="39"/>
      <c r="H57" s="45"/>
    </row>
    <row r="58" s="2" customFormat="1" ht="16.8" customHeight="1">
      <c r="A58" s="39"/>
      <c r="B58" s="45"/>
      <c r="C58" s="298" t="s">
        <v>565</v>
      </c>
      <c r="D58" s="298" t="s">
        <v>566</v>
      </c>
      <c r="E58" s="18" t="s">
        <v>176</v>
      </c>
      <c r="F58" s="299">
        <v>40.607999999999997</v>
      </c>
      <c r="G58" s="39"/>
      <c r="H58" s="45"/>
    </row>
    <row r="59" s="2" customFormat="1" ht="16.8" customHeight="1">
      <c r="A59" s="39"/>
      <c r="B59" s="45"/>
      <c r="C59" s="298" t="s">
        <v>570</v>
      </c>
      <c r="D59" s="298" t="s">
        <v>571</v>
      </c>
      <c r="E59" s="18" t="s">
        <v>176</v>
      </c>
      <c r="F59" s="299">
        <v>22.608000000000001</v>
      </c>
      <c r="G59" s="39"/>
      <c r="H59" s="45"/>
    </row>
    <row r="60" s="2" customFormat="1" ht="16.8" customHeight="1">
      <c r="A60" s="39"/>
      <c r="B60" s="45"/>
      <c r="C60" s="298" t="s">
        <v>583</v>
      </c>
      <c r="D60" s="298" t="s">
        <v>584</v>
      </c>
      <c r="E60" s="18" t="s">
        <v>176</v>
      </c>
      <c r="F60" s="299">
        <v>22.608000000000001</v>
      </c>
      <c r="G60" s="39"/>
      <c r="H60" s="45"/>
    </row>
    <row r="61" s="2" customFormat="1" ht="16.8" customHeight="1">
      <c r="A61" s="39"/>
      <c r="B61" s="45"/>
      <c r="C61" s="298" t="s">
        <v>579</v>
      </c>
      <c r="D61" s="298" t="s">
        <v>580</v>
      </c>
      <c r="E61" s="18" t="s">
        <v>176</v>
      </c>
      <c r="F61" s="299">
        <v>40.607999999999997</v>
      </c>
      <c r="G61" s="39"/>
      <c r="H61" s="45"/>
    </row>
    <row r="62" s="2" customFormat="1" ht="16.8" customHeight="1">
      <c r="A62" s="39"/>
      <c r="B62" s="45"/>
      <c r="C62" s="298" t="s">
        <v>591</v>
      </c>
      <c r="D62" s="298" t="s">
        <v>592</v>
      </c>
      <c r="E62" s="18" t="s">
        <v>176</v>
      </c>
      <c r="F62" s="299">
        <v>4.6079999999999997</v>
      </c>
      <c r="G62" s="39"/>
      <c r="H62" s="45"/>
    </row>
    <row r="63" s="2" customFormat="1" ht="16.8" customHeight="1">
      <c r="A63" s="39"/>
      <c r="B63" s="45"/>
      <c r="C63" s="298" t="s">
        <v>603</v>
      </c>
      <c r="D63" s="298" t="s">
        <v>604</v>
      </c>
      <c r="E63" s="18" t="s">
        <v>176</v>
      </c>
      <c r="F63" s="299">
        <v>40.607999999999997</v>
      </c>
      <c r="G63" s="39"/>
      <c r="H63" s="45"/>
    </row>
    <row r="64" s="2" customFormat="1" ht="16.8" customHeight="1">
      <c r="A64" s="39"/>
      <c r="B64" s="45"/>
      <c r="C64" s="298" t="s">
        <v>607</v>
      </c>
      <c r="D64" s="298" t="s">
        <v>608</v>
      </c>
      <c r="E64" s="18" t="s">
        <v>176</v>
      </c>
      <c r="F64" s="299">
        <v>4.6079999999999997</v>
      </c>
      <c r="G64" s="39"/>
      <c r="H64" s="45"/>
    </row>
    <row r="65" s="2" customFormat="1" ht="16.8" customHeight="1">
      <c r="A65" s="39"/>
      <c r="B65" s="45"/>
      <c r="C65" s="298" t="s">
        <v>619</v>
      </c>
      <c r="D65" s="298" t="s">
        <v>620</v>
      </c>
      <c r="E65" s="18" t="s">
        <v>176</v>
      </c>
      <c r="F65" s="299">
        <v>40.607999999999997</v>
      </c>
      <c r="G65" s="39"/>
      <c r="H65" s="45"/>
    </row>
    <row r="66" s="2" customFormat="1" ht="16.8" customHeight="1">
      <c r="A66" s="39"/>
      <c r="B66" s="45"/>
      <c r="C66" s="298" t="s">
        <v>623</v>
      </c>
      <c r="D66" s="298" t="s">
        <v>624</v>
      </c>
      <c r="E66" s="18" t="s">
        <v>176</v>
      </c>
      <c r="F66" s="299">
        <v>22.608000000000001</v>
      </c>
      <c r="G66" s="39"/>
      <c r="H66" s="45"/>
    </row>
    <row r="67" s="2" customFormat="1" ht="16.8" customHeight="1">
      <c r="A67" s="39"/>
      <c r="B67" s="45"/>
      <c r="C67" s="298" t="s">
        <v>631</v>
      </c>
      <c r="D67" s="298" t="s">
        <v>632</v>
      </c>
      <c r="E67" s="18" t="s">
        <v>176</v>
      </c>
      <c r="F67" s="299">
        <v>40.607999999999997</v>
      </c>
      <c r="G67" s="39"/>
      <c r="H67" s="45"/>
    </row>
    <row r="68" s="2" customFormat="1" ht="16.8" customHeight="1">
      <c r="A68" s="39"/>
      <c r="B68" s="45"/>
      <c r="C68" s="298" t="s">
        <v>635</v>
      </c>
      <c r="D68" s="298" t="s">
        <v>636</v>
      </c>
      <c r="E68" s="18" t="s">
        <v>176</v>
      </c>
      <c r="F68" s="299">
        <v>40.607999999999997</v>
      </c>
      <c r="G68" s="39"/>
      <c r="H68" s="45"/>
    </row>
    <row r="69" s="2" customFormat="1" ht="16.8" customHeight="1">
      <c r="A69" s="39"/>
      <c r="B69" s="45"/>
      <c r="C69" s="298" t="s">
        <v>639</v>
      </c>
      <c r="D69" s="298" t="s">
        <v>640</v>
      </c>
      <c r="E69" s="18" t="s">
        <v>176</v>
      </c>
      <c r="F69" s="299">
        <v>40.607999999999997</v>
      </c>
      <c r="G69" s="39"/>
      <c r="H69" s="45"/>
    </row>
    <row r="70" s="2" customFormat="1" ht="16.8" customHeight="1">
      <c r="A70" s="39"/>
      <c r="B70" s="45"/>
      <c r="C70" s="294" t="s">
        <v>116</v>
      </c>
      <c r="D70" s="295" t="s">
        <v>117</v>
      </c>
      <c r="E70" s="296" t="s">
        <v>1</v>
      </c>
      <c r="F70" s="297">
        <v>18</v>
      </c>
      <c r="G70" s="39"/>
      <c r="H70" s="45"/>
    </row>
    <row r="71" s="2" customFormat="1">
      <c r="A71" s="39"/>
      <c r="B71" s="45"/>
      <c r="C71" s="298" t="s">
        <v>1</v>
      </c>
      <c r="D71" s="298" t="s">
        <v>553</v>
      </c>
      <c r="E71" s="18" t="s">
        <v>1</v>
      </c>
      <c r="F71" s="299">
        <v>0</v>
      </c>
      <c r="G71" s="39"/>
      <c r="H71" s="45"/>
    </row>
    <row r="72" s="2" customFormat="1" ht="16.8" customHeight="1">
      <c r="A72" s="39"/>
      <c r="B72" s="45"/>
      <c r="C72" s="298" t="s">
        <v>1</v>
      </c>
      <c r="D72" s="298" t="s">
        <v>554</v>
      </c>
      <c r="E72" s="18" t="s">
        <v>1</v>
      </c>
      <c r="F72" s="299">
        <v>0</v>
      </c>
      <c r="G72" s="39"/>
      <c r="H72" s="45"/>
    </row>
    <row r="73" s="2" customFormat="1" ht="16.8" customHeight="1">
      <c r="A73" s="39"/>
      <c r="B73" s="45"/>
      <c r="C73" s="298" t="s">
        <v>116</v>
      </c>
      <c r="D73" s="298" t="s">
        <v>560</v>
      </c>
      <c r="E73" s="18" t="s">
        <v>1</v>
      </c>
      <c r="F73" s="299">
        <v>18</v>
      </c>
      <c r="G73" s="39"/>
      <c r="H73" s="45"/>
    </row>
    <row r="74" s="2" customFormat="1" ht="16.8" customHeight="1">
      <c r="A74" s="39"/>
      <c r="B74" s="45"/>
      <c r="C74" s="300" t="s">
        <v>776</v>
      </c>
      <c r="D74" s="39"/>
      <c r="E74" s="39"/>
      <c r="F74" s="39"/>
      <c r="G74" s="39"/>
      <c r="H74" s="45"/>
    </row>
    <row r="75" s="2" customFormat="1" ht="16.8" customHeight="1">
      <c r="A75" s="39"/>
      <c r="B75" s="45"/>
      <c r="C75" s="298" t="s">
        <v>557</v>
      </c>
      <c r="D75" s="298" t="s">
        <v>558</v>
      </c>
      <c r="E75" s="18" t="s">
        <v>176</v>
      </c>
      <c r="F75" s="299">
        <v>18</v>
      </c>
      <c r="G75" s="39"/>
      <c r="H75" s="45"/>
    </row>
    <row r="76" s="2" customFormat="1" ht="16.8" customHeight="1">
      <c r="A76" s="39"/>
      <c r="B76" s="45"/>
      <c r="C76" s="298" t="s">
        <v>557</v>
      </c>
      <c r="D76" s="298" t="s">
        <v>558</v>
      </c>
      <c r="E76" s="18" t="s">
        <v>176</v>
      </c>
      <c r="F76" s="299">
        <v>18</v>
      </c>
      <c r="G76" s="39"/>
      <c r="H76" s="45"/>
    </row>
    <row r="77" s="2" customFormat="1" ht="16.8" customHeight="1">
      <c r="A77" s="39"/>
      <c r="B77" s="45"/>
      <c r="C77" s="298" t="s">
        <v>565</v>
      </c>
      <c r="D77" s="298" t="s">
        <v>566</v>
      </c>
      <c r="E77" s="18" t="s">
        <v>176</v>
      </c>
      <c r="F77" s="299">
        <v>40.607999999999997</v>
      </c>
      <c r="G77" s="39"/>
      <c r="H77" s="45"/>
    </row>
    <row r="78" s="2" customFormat="1" ht="16.8" customHeight="1">
      <c r="A78" s="39"/>
      <c r="B78" s="45"/>
      <c r="C78" s="298" t="s">
        <v>570</v>
      </c>
      <c r="D78" s="298" t="s">
        <v>571</v>
      </c>
      <c r="E78" s="18" t="s">
        <v>176</v>
      </c>
      <c r="F78" s="299">
        <v>22.608000000000001</v>
      </c>
      <c r="G78" s="39"/>
      <c r="H78" s="45"/>
    </row>
    <row r="79" s="2" customFormat="1" ht="16.8" customHeight="1">
      <c r="A79" s="39"/>
      <c r="B79" s="45"/>
      <c r="C79" s="298" t="s">
        <v>583</v>
      </c>
      <c r="D79" s="298" t="s">
        <v>584</v>
      </c>
      <c r="E79" s="18" t="s">
        <v>176</v>
      </c>
      <c r="F79" s="299">
        <v>22.608000000000001</v>
      </c>
      <c r="G79" s="39"/>
      <c r="H79" s="45"/>
    </row>
    <row r="80" s="2" customFormat="1" ht="16.8" customHeight="1">
      <c r="A80" s="39"/>
      <c r="B80" s="45"/>
      <c r="C80" s="298" t="s">
        <v>575</v>
      </c>
      <c r="D80" s="298" t="s">
        <v>576</v>
      </c>
      <c r="E80" s="18" t="s">
        <v>176</v>
      </c>
      <c r="F80" s="299">
        <v>18</v>
      </c>
      <c r="G80" s="39"/>
      <c r="H80" s="45"/>
    </row>
    <row r="81" s="2" customFormat="1" ht="16.8" customHeight="1">
      <c r="A81" s="39"/>
      <c r="B81" s="45"/>
      <c r="C81" s="298" t="s">
        <v>587</v>
      </c>
      <c r="D81" s="298" t="s">
        <v>588</v>
      </c>
      <c r="E81" s="18" t="s">
        <v>176</v>
      </c>
      <c r="F81" s="299">
        <v>18</v>
      </c>
      <c r="G81" s="39"/>
      <c r="H81" s="45"/>
    </row>
    <row r="82" s="2" customFormat="1" ht="16.8" customHeight="1">
      <c r="A82" s="39"/>
      <c r="B82" s="45"/>
      <c r="C82" s="298" t="s">
        <v>579</v>
      </c>
      <c r="D82" s="298" t="s">
        <v>580</v>
      </c>
      <c r="E82" s="18" t="s">
        <v>176</v>
      </c>
      <c r="F82" s="299">
        <v>40.607999999999997</v>
      </c>
      <c r="G82" s="39"/>
      <c r="H82" s="45"/>
    </row>
    <row r="83" s="2" customFormat="1" ht="16.8" customHeight="1">
      <c r="A83" s="39"/>
      <c r="B83" s="45"/>
      <c r="C83" s="298" t="s">
        <v>595</v>
      </c>
      <c r="D83" s="298" t="s">
        <v>596</v>
      </c>
      <c r="E83" s="18" t="s">
        <v>176</v>
      </c>
      <c r="F83" s="299">
        <v>18</v>
      </c>
      <c r="G83" s="39"/>
      <c r="H83" s="45"/>
    </row>
    <row r="84" s="2" customFormat="1" ht="16.8" customHeight="1">
      <c r="A84" s="39"/>
      <c r="B84" s="45"/>
      <c r="C84" s="298" t="s">
        <v>599</v>
      </c>
      <c r="D84" s="298" t="s">
        <v>600</v>
      </c>
      <c r="E84" s="18" t="s">
        <v>176</v>
      </c>
      <c r="F84" s="299">
        <v>18</v>
      </c>
      <c r="G84" s="39"/>
      <c r="H84" s="45"/>
    </row>
    <row r="85" s="2" customFormat="1" ht="16.8" customHeight="1">
      <c r="A85" s="39"/>
      <c r="B85" s="45"/>
      <c r="C85" s="298" t="s">
        <v>603</v>
      </c>
      <c r="D85" s="298" t="s">
        <v>604</v>
      </c>
      <c r="E85" s="18" t="s">
        <v>176</v>
      </c>
      <c r="F85" s="299">
        <v>40.607999999999997</v>
      </c>
      <c r="G85" s="39"/>
      <c r="H85" s="45"/>
    </row>
    <row r="86" s="2" customFormat="1" ht="16.8" customHeight="1">
      <c r="A86" s="39"/>
      <c r="B86" s="45"/>
      <c r="C86" s="298" t="s">
        <v>611</v>
      </c>
      <c r="D86" s="298" t="s">
        <v>612</v>
      </c>
      <c r="E86" s="18" t="s">
        <v>176</v>
      </c>
      <c r="F86" s="299">
        <v>18</v>
      </c>
      <c r="G86" s="39"/>
      <c r="H86" s="45"/>
    </row>
    <row r="87" s="2" customFormat="1" ht="16.8" customHeight="1">
      <c r="A87" s="39"/>
      <c r="B87" s="45"/>
      <c r="C87" s="298" t="s">
        <v>615</v>
      </c>
      <c r="D87" s="298" t="s">
        <v>616</v>
      </c>
      <c r="E87" s="18" t="s">
        <v>176</v>
      </c>
      <c r="F87" s="299">
        <v>18</v>
      </c>
      <c r="G87" s="39"/>
      <c r="H87" s="45"/>
    </row>
    <row r="88" s="2" customFormat="1" ht="16.8" customHeight="1">
      <c r="A88" s="39"/>
      <c r="B88" s="45"/>
      <c r="C88" s="298" t="s">
        <v>619</v>
      </c>
      <c r="D88" s="298" t="s">
        <v>620</v>
      </c>
      <c r="E88" s="18" t="s">
        <v>176</v>
      </c>
      <c r="F88" s="299">
        <v>40.607999999999997</v>
      </c>
      <c r="G88" s="39"/>
      <c r="H88" s="45"/>
    </row>
    <row r="89" s="2" customFormat="1" ht="16.8" customHeight="1">
      <c r="A89" s="39"/>
      <c r="B89" s="45"/>
      <c r="C89" s="298" t="s">
        <v>623</v>
      </c>
      <c r="D89" s="298" t="s">
        <v>624</v>
      </c>
      <c r="E89" s="18" t="s">
        <v>176</v>
      </c>
      <c r="F89" s="299">
        <v>22.608000000000001</v>
      </c>
      <c r="G89" s="39"/>
      <c r="H89" s="45"/>
    </row>
    <row r="90" s="2" customFormat="1" ht="16.8" customHeight="1">
      <c r="A90" s="39"/>
      <c r="B90" s="45"/>
      <c r="C90" s="298" t="s">
        <v>627</v>
      </c>
      <c r="D90" s="298" t="s">
        <v>628</v>
      </c>
      <c r="E90" s="18" t="s">
        <v>176</v>
      </c>
      <c r="F90" s="299">
        <v>18</v>
      </c>
      <c r="G90" s="39"/>
      <c r="H90" s="45"/>
    </row>
    <row r="91" s="2" customFormat="1" ht="16.8" customHeight="1">
      <c r="A91" s="39"/>
      <c r="B91" s="45"/>
      <c r="C91" s="298" t="s">
        <v>631</v>
      </c>
      <c r="D91" s="298" t="s">
        <v>632</v>
      </c>
      <c r="E91" s="18" t="s">
        <v>176</v>
      </c>
      <c r="F91" s="299">
        <v>40.607999999999997</v>
      </c>
      <c r="G91" s="39"/>
      <c r="H91" s="45"/>
    </row>
    <row r="92" s="2" customFormat="1" ht="16.8" customHeight="1">
      <c r="A92" s="39"/>
      <c r="B92" s="45"/>
      <c r="C92" s="298" t="s">
        <v>635</v>
      </c>
      <c r="D92" s="298" t="s">
        <v>636</v>
      </c>
      <c r="E92" s="18" t="s">
        <v>176</v>
      </c>
      <c r="F92" s="299">
        <v>40.607999999999997</v>
      </c>
      <c r="G92" s="39"/>
      <c r="H92" s="45"/>
    </row>
    <row r="93" s="2" customFormat="1" ht="16.8" customHeight="1">
      <c r="A93" s="39"/>
      <c r="B93" s="45"/>
      <c r="C93" s="298" t="s">
        <v>639</v>
      </c>
      <c r="D93" s="298" t="s">
        <v>640</v>
      </c>
      <c r="E93" s="18" t="s">
        <v>176</v>
      </c>
      <c r="F93" s="299">
        <v>40.607999999999997</v>
      </c>
      <c r="G93" s="39"/>
      <c r="H93" s="45"/>
    </row>
    <row r="94" s="2" customFormat="1" ht="16.8" customHeight="1">
      <c r="A94" s="39"/>
      <c r="B94" s="45"/>
      <c r="C94" s="294" t="s">
        <v>91</v>
      </c>
      <c r="D94" s="295" t="s">
        <v>92</v>
      </c>
      <c r="E94" s="296" t="s">
        <v>1</v>
      </c>
      <c r="F94" s="297">
        <v>200</v>
      </c>
      <c r="G94" s="39"/>
      <c r="H94" s="45"/>
    </row>
    <row r="95" s="2" customFormat="1" ht="16.8" customHeight="1">
      <c r="A95" s="39"/>
      <c r="B95" s="45"/>
      <c r="C95" s="298" t="s">
        <v>1</v>
      </c>
      <c r="D95" s="298" t="s">
        <v>230</v>
      </c>
      <c r="E95" s="18" t="s">
        <v>1</v>
      </c>
      <c r="F95" s="299">
        <v>200</v>
      </c>
      <c r="G95" s="39"/>
      <c r="H95" s="45"/>
    </row>
    <row r="96" s="2" customFormat="1" ht="16.8" customHeight="1">
      <c r="A96" s="39"/>
      <c r="B96" s="45"/>
      <c r="C96" s="298" t="s">
        <v>91</v>
      </c>
      <c r="D96" s="298" t="s">
        <v>183</v>
      </c>
      <c r="E96" s="18" t="s">
        <v>1</v>
      </c>
      <c r="F96" s="299">
        <v>200</v>
      </c>
      <c r="G96" s="39"/>
      <c r="H96" s="45"/>
    </row>
    <row r="97" s="2" customFormat="1" ht="16.8" customHeight="1">
      <c r="A97" s="39"/>
      <c r="B97" s="45"/>
      <c r="C97" s="300" t="s">
        <v>776</v>
      </c>
      <c r="D97" s="39"/>
      <c r="E97" s="39"/>
      <c r="F97" s="39"/>
      <c r="G97" s="39"/>
      <c r="H97" s="45"/>
    </row>
    <row r="98" s="2" customFormat="1" ht="16.8" customHeight="1">
      <c r="A98" s="39"/>
      <c r="B98" s="45"/>
      <c r="C98" s="298" t="s">
        <v>227</v>
      </c>
      <c r="D98" s="298" t="s">
        <v>228</v>
      </c>
      <c r="E98" s="18" t="s">
        <v>176</v>
      </c>
      <c r="F98" s="299">
        <v>200</v>
      </c>
      <c r="G98" s="39"/>
      <c r="H98" s="45"/>
    </row>
    <row r="99" s="2" customFormat="1">
      <c r="A99" s="39"/>
      <c r="B99" s="45"/>
      <c r="C99" s="298" t="s">
        <v>186</v>
      </c>
      <c r="D99" s="298" t="s">
        <v>187</v>
      </c>
      <c r="E99" s="18" t="s">
        <v>188</v>
      </c>
      <c r="F99" s="299">
        <v>10</v>
      </c>
      <c r="G99" s="39"/>
      <c r="H99" s="45"/>
    </row>
    <row r="100" s="2" customFormat="1" ht="16.8" customHeight="1">
      <c r="A100" s="39"/>
      <c r="B100" s="45"/>
      <c r="C100" s="294" t="s">
        <v>87</v>
      </c>
      <c r="D100" s="295" t="s">
        <v>88</v>
      </c>
      <c r="E100" s="296" t="s">
        <v>1</v>
      </c>
      <c r="F100" s="297">
        <v>4.7000000000000002</v>
      </c>
      <c r="G100" s="39"/>
      <c r="H100" s="45"/>
    </row>
    <row r="101" s="2" customFormat="1" ht="16.8" customHeight="1">
      <c r="A101" s="39"/>
      <c r="B101" s="45"/>
      <c r="C101" s="298" t="s">
        <v>1</v>
      </c>
      <c r="D101" s="298" t="s">
        <v>205</v>
      </c>
      <c r="E101" s="18" t="s">
        <v>1</v>
      </c>
      <c r="F101" s="299">
        <v>0</v>
      </c>
      <c r="G101" s="39"/>
      <c r="H101" s="45"/>
    </row>
    <row r="102" s="2" customFormat="1" ht="16.8" customHeight="1">
      <c r="A102" s="39"/>
      <c r="B102" s="45"/>
      <c r="C102" s="298" t="s">
        <v>1</v>
      </c>
      <c r="D102" s="298" t="s">
        <v>206</v>
      </c>
      <c r="E102" s="18" t="s">
        <v>1</v>
      </c>
      <c r="F102" s="299">
        <v>4.7000000000000002</v>
      </c>
      <c r="G102" s="39"/>
      <c r="H102" s="45"/>
    </row>
    <row r="103" s="2" customFormat="1" ht="16.8" customHeight="1">
      <c r="A103" s="39"/>
      <c r="B103" s="45"/>
      <c r="C103" s="298" t="s">
        <v>87</v>
      </c>
      <c r="D103" s="298" t="s">
        <v>207</v>
      </c>
      <c r="E103" s="18" t="s">
        <v>1</v>
      </c>
      <c r="F103" s="299">
        <v>4.7000000000000002</v>
      </c>
      <c r="G103" s="39"/>
      <c r="H103" s="45"/>
    </row>
    <row r="104" s="2" customFormat="1" ht="16.8" customHeight="1">
      <c r="A104" s="39"/>
      <c r="B104" s="45"/>
      <c r="C104" s="300" t="s">
        <v>776</v>
      </c>
      <c r="D104" s="39"/>
      <c r="E104" s="39"/>
      <c r="F104" s="39"/>
      <c r="G104" s="39"/>
      <c r="H104" s="45"/>
    </row>
    <row r="105" s="2" customFormat="1">
      <c r="A105" s="39"/>
      <c r="B105" s="45"/>
      <c r="C105" s="298" t="s">
        <v>202</v>
      </c>
      <c r="D105" s="298" t="s">
        <v>203</v>
      </c>
      <c r="E105" s="18" t="s">
        <v>188</v>
      </c>
      <c r="F105" s="299">
        <v>4.7000000000000002</v>
      </c>
      <c r="G105" s="39"/>
      <c r="H105" s="45"/>
    </row>
    <row r="106" s="2" customFormat="1">
      <c r="A106" s="39"/>
      <c r="B106" s="45"/>
      <c r="C106" s="298" t="s">
        <v>214</v>
      </c>
      <c r="D106" s="298" t="s">
        <v>215</v>
      </c>
      <c r="E106" s="18" t="s">
        <v>188</v>
      </c>
      <c r="F106" s="299">
        <v>4.7000000000000002</v>
      </c>
      <c r="G106" s="39"/>
      <c r="H106" s="45"/>
    </row>
    <row r="107" s="2" customFormat="1" ht="16.8" customHeight="1">
      <c r="A107" s="39"/>
      <c r="B107" s="45"/>
      <c r="C107" s="298" t="s">
        <v>440</v>
      </c>
      <c r="D107" s="298" t="s">
        <v>441</v>
      </c>
      <c r="E107" s="18" t="s">
        <v>188</v>
      </c>
      <c r="F107" s="299">
        <v>4.7000000000000002</v>
      </c>
      <c r="G107" s="39"/>
      <c r="H107" s="45"/>
    </row>
    <row r="108" s="2" customFormat="1" ht="16.8" customHeight="1">
      <c r="A108" s="39"/>
      <c r="B108" s="45"/>
      <c r="C108" s="294" t="s">
        <v>101</v>
      </c>
      <c r="D108" s="295" t="s">
        <v>102</v>
      </c>
      <c r="E108" s="296" t="s">
        <v>1</v>
      </c>
      <c r="F108" s="297">
        <v>98.400000000000006</v>
      </c>
      <c r="G108" s="39"/>
      <c r="H108" s="45"/>
    </row>
    <row r="109" s="2" customFormat="1" ht="16.8" customHeight="1">
      <c r="A109" s="39"/>
      <c r="B109" s="45"/>
      <c r="C109" s="298" t="s">
        <v>1</v>
      </c>
      <c r="D109" s="298" t="s">
        <v>307</v>
      </c>
      <c r="E109" s="18" t="s">
        <v>1</v>
      </c>
      <c r="F109" s="299">
        <v>0</v>
      </c>
      <c r="G109" s="39"/>
      <c r="H109" s="45"/>
    </row>
    <row r="110" s="2" customFormat="1" ht="16.8" customHeight="1">
      <c r="A110" s="39"/>
      <c r="B110" s="45"/>
      <c r="C110" s="298" t="s">
        <v>1</v>
      </c>
      <c r="D110" s="298" t="s">
        <v>308</v>
      </c>
      <c r="E110" s="18" t="s">
        <v>1</v>
      </c>
      <c r="F110" s="299">
        <v>98.400000000000006</v>
      </c>
      <c r="G110" s="39"/>
      <c r="H110" s="45"/>
    </row>
    <row r="111" s="2" customFormat="1" ht="16.8" customHeight="1">
      <c r="A111" s="39"/>
      <c r="B111" s="45"/>
      <c r="C111" s="298" t="s">
        <v>101</v>
      </c>
      <c r="D111" s="298" t="s">
        <v>183</v>
      </c>
      <c r="E111" s="18" t="s">
        <v>1</v>
      </c>
      <c r="F111" s="299">
        <v>98.400000000000006</v>
      </c>
      <c r="G111" s="39"/>
      <c r="H111" s="45"/>
    </row>
    <row r="112" s="2" customFormat="1" ht="16.8" customHeight="1">
      <c r="A112" s="39"/>
      <c r="B112" s="45"/>
      <c r="C112" s="300" t="s">
        <v>776</v>
      </c>
      <c r="D112" s="39"/>
      <c r="E112" s="39"/>
      <c r="F112" s="39"/>
      <c r="G112" s="39"/>
      <c r="H112" s="45"/>
    </row>
    <row r="113" s="2" customFormat="1" ht="16.8" customHeight="1">
      <c r="A113" s="39"/>
      <c r="B113" s="45"/>
      <c r="C113" s="298" t="s">
        <v>304</v>
      </c>
      <c r="D113" s="298" t="s">
        <v>305</v>
      </c>
      <c r="E113" s="18" t="s">
        <v>176</v>
      </c>
      <c r="F113" s="299">
        <v>98.400000000000006</v>
      </c>
      <c r="G113" s="39"/>
      <c r="H113" s="45"/>
    </row>
    <row r="114" s="2" customFormat="1" ht="16.8" customHeight="1">
      <c r="A114" s="39"/>
      <c r="B114" s="45"/>
      <c r="C114" s="298" t="s">
        <v>296</v>
      </c>
      <c r="D114" s="298" t="s">
        <v>297</v>
      </c>
      <c r="E114" s="18" t="s">
        <v>176</v>
      </c>
      <c r="F114" s="299">
        <v>470.65899999999999</v>
      </c>
      <c r="G114" s="39"/>
      <c r="H114" s="45"/>
    </row>
    <row r="115" s="2" customFormat="1" ht="16.8" customHeight="1">
      <c r="A115" s="39"/>
      <c r="B115" s="45"/>
      <c r="C115" s="294" t="s">
        <v>104</v>
      </c>
      <c r="D115" s="295" t="s">
        <v>105</v>
      </c>
      <c r="E115" s="296" t="s">
        <v>1</v>
      </c>
      <c r="F115" s="297">
        <v>41.112000000000002</v>
      </c>
      <c r="G115" s="39"/>
      <c r="H115" s="45"/>
    </row>
    <row r="116" s="2" customFormat="1" ht="16.8" customHeight="1">
      <c r="A116" s="39"/>
      <c r="B116" s="45"/>
      <c r="C116" s="298" t="s">
        <v>1</v>
      </c>
      <c r="D116" s="298" t="s">
        <v>317</v>
      </c>
      <c r="E116" s="18" t="s">
        <v>1</v>
      </c>
      <c r="F116" s="299">
        <v>0</v>
      </c>
      <c r="G116" s="39"/>
      <c r="H116" s="45"/>
    </row>
    <row r="117" s="2" customFormat="1" ht="16.8" customHeight="1">
      <c r="A117" s="39"/>
      <c r="B117" s="45"/>
      <c r="C117" s="298" t="s">
        <v>1</v>
      </c>
      <c r="D117" s="298" t="s">
        <v>318</v>
      </c>
      <c r="E117" s="18" t="s">
        <v>1</v>
      </c>
      <c r="F117" s="299">
        <v>4.8239999999999998</v>
      </c>
      <c r="G117" s="39"/>
      <c r="H117" s="45"/>
    </row>
    <row r="118" s="2" customFormat="1" ht="16.8" customHeight="1">
      <c r="A118" s="39"/>
      <c r="B118" s="45"/>
      <c r="C118" s="298" t="s">
        <v>1</v>
      </c>
      <c r="D118" s="298" t="s">
        <v>319</v>
      </c>
      <c r="E118" s="18" t="s">
        <v>1</v>
      </c>
      <c r="F118" s="299">
        <v>36.287999999999997</v>
      </c>
      <c r="G118" s="39"/>
      <c r="H118" s="45"/>
    </row>
    <row r="119" s="2" customFormat="1" ht="16.8" customHeight="1">
      <c r="A119" s="39"/>
      <c r="B119" s="45"/>
      <c r="C119" s="298" t="s">
        <v>104</v>
      </c>
      <c r="D119" s="298" t="s">
        <v>183</v>
      </c>
      <c r="E119" s="18" t="s">
        <v>1</v>
      </c>
      <c r="F119" s="299">
        <v>41.112000000000002</v>
      </c>
      <c r="G119" s="39"/>
      <c r="H119" s="45"/>
    </row>
    <row r="120" s="2" customFormat="1" ht="16.8" customHeight="1">
      <c r="A120" s="39"/>
      <c r="B120" s="45"/>
      <c r="C120" s="300" t="s">
        <v>776</v>
      </c>
      <c r="D120" s="39"/>
      <c r="E120" s="39"/>
      <c r="F120" s="39"/>
      <c r="G120" s="39"/>
      <c r="H120" s="45"/>
    </row>
    <row r="121" s="2" customFormat="1">
      <c r="A121" s="39"/>
      <c r="B121" s="45"/>
      <c r="C121" s="298" t="s">
        <v>314</v>
      </c>
      <c r="D121" s="298" t="s">
        <v>315</v>
      </c>
      <c r="E121" s="18" t="s">
        <v>176</v>
      </c>
      <c r="F121" s="299">
        <v>41.112000000000002</v>
      </c>
      <c r="G121" s="39"/>
      <c r="H121" s="45"/>
    </row>
    <row r="122" s="2" customFormat="1" ht="16.8" customHeight="1">
      <c r="A122" s="39"/>
      <c r="B122" s="45"/>
      <c r="C122" s="298" t="s">
        <v>296</v>
      </c>
      <c r="D122" s="298" t="s">
        <v>297</v>
      </c>
      <c r="E122" s="18" t="s">
        <v>176</v>
      </c>
      <c r="F122" s="299">
        <v>470.65899999999999</v>
      </c>
      <c r="G122" s="39"/>
      <c r="H122" s="45"/>
    </row>
    <row r="123" s="2" customFormat="1">
      <c r="A123" s="39"/>
      <c r="B123" s="45"/>
      <c r="C123" s="298" t="s">
        <v>314</v>
      </c>
      <c r="D123" s="298" t="s">
        <v>315</v>
      </c>
      <c r="E123" s="18" t="s">
        <v>176</v>
      </c>
      <c r="F123" s="299">
        <v>265.62700000000001</v>
      </c>
      <c r="G123" s="39"/>
      <c r="H123" s="45"/>
    </row>
    <row r="124" s="2" customFormat="1">
      <c r="A124" s="39"/>
      <c r="B124" s="45"/>
      <c r="C124" s="298" t="s">
        <v>357</v>
      </c>
      <c r="D124" s="298" t="s">
        <v>358</v>
      </c>
      <c r="E124" s="18" t="s">
        <v>176</v>
      </c>
      <c r="F124" s="299">
        <v>306.73899999999998</v>
      </c>
      <c r="G124" s="39"/>
      <c r="H124" s="45"/>
    </row>
    <row r="125" s="2" customFormat="1" ht="16.8" customHeight="1">
      <c r="A125" s="39"/>
      <c r="B125" s="45"/>
      <c r="C125" s="298" t="s">
        <v>321</v>
      </c>
      <c r="D125" s="298" t="s">
        <v>322</v>
      </c>
      <c r="E125" s="18" t="s">
        <v>176</v>
      </c>
      <c r="F125" s="299">
        <v>45.222999999999999</v>
      </c>
      <c r="G125" s="39"/>
      <c r="H125" s="45"/>
    </row>
    <row r="126" s="2" customFormat="1" ht="7.44" customHeight="1">
      <c r="A126" s="39"/>
      <c r="B126" s="166"/>
      <c r="C126" s="167"/>
      <c r="D126" s="167"/>
      <c r="E126" s="167"/>
      <c r="F126" s="167"/>
      <c r="G126" s="167"/>
      <c r="H126" s="45"/>
    </row>
    <row r="127" s="2" customFormat="1">
      <c r="A127" s="39"/>
      <c r="B127" s="39"/>
      <c r="C127" s="39"/>
      <c r="D127" s="39"/>
      <c r="E127" s="39"/>
      <c r="F127" s="39"/>
      <c r="G127" s="39"/>
      <c r="H127" s="39"/>
    </row>
  </sheetData>
  <sheetProtection sheet="1" formatColumns="0" formatRows="0" objects="1" scenarios="1" spinCount="100000" saltValue="IO5axeSRGcunhnlGLlytqIuXrcOQ6NzfYmLh6n3eUh8YVfKaF5bPHWsenai8MLYthhS1m4cDeWgkYbyUwnHhFA==" hashValue="xvp4ezs6m4uNeUz3yBAlhttw8EhXm/M6icynKmcR601BSRPxCEqPofc4V+javUlCNslfpNhoUPnGY7Zbmvyovg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P-PROJEKTA-PC4\PP4-IČO-43965814</dc:creator>
  <cp:lastModifiedBy>P-PROJEKTA-PC4\PP4-IČO-43965814</cp:lastModifiedBy>
  <dcterms:created xsi:type="dcterms:W3CDTF">2024-09-17T12:25:21Z</dcterms:created>
  <dcterms:modified xsi:type="dcterms:W3CDTF">2024-09-17T12:25:25Z</dcterms:modified>
</cp:coreProperties>
</file>