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 úpravy a Za..." sheetId="2" r:id="rId2"/>
    <sheet name="02 - Zateplení stropu 1.PP" sheetId="3" r:id="rId3"/>
    <sheet name="03 - ELEKTRO" sheetId="4" r:id="rId4"/>
    <sheet name="04 - VRN" sheetId="5" r:id="rId5"/>
    <sheet name="Seznam figur" sheetId="6" r:id="rId6"/>
    <sheet name="Pokyny pro vyplnění" sheetId="7" r:id="rId7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'01 - Stavební úpravy a Za...'!$C$95:$K$602</definedName>
    <definedName name="_xlnm.Print_Area" localSheetId="1">'01 - Stavební úpravy a Za...'!$C$4:$J$39,'01 - Stavební úpravy a Za...'!$C$45:$J$77,'01 - Stavební úpravy a Za...'!$C$83:$K$602</definedName>
    <definedName name="_xlnm.Print_Titles" localSheetId="1">'01 - Stavební úpravy a Za...'!$95:$95</definedName>
    <definedName name="_xlnm._FilterDatabase" localSheetId="2" hidden="1">'02 - Zateplení stropu 1.PP'!$C$83:$K$105</definedName>
    <definedName name="_xlnm.Print_Area" localSheetId="2">'02 - Zateplení stropu 1.PP'!$C$4:$J$39,'02 - Zateplení stropu 1.PP'!$C$45:$J$65,'02 - Zateplení stropu 1.PP'!$C$71:$K$105</definedName>
    <definedName name="_xlnm.Print_Titles" localSheetId="2">'02 - Zateplení stropu 1.PP'!$83:$83</definedName>
    <definedName name="_xlnm._FilterDatabase" localSheetId="3" hidden="1">'03 - ELEKTRO'!$C$84:$K$311</definedName>
    <definedName name="_xlnm.Print_Area" localSheetId="3">'03 - ELEKTRO'!$C$4:$J$39,'03 - ELEKTRO'!$C$45:$J$66,'03 - ELEKTRO'!$C$72:$K$311</definedName>
    <definedName name="_xlnm.Print_Titles" localSheetId="3">'03 - ELEKTRO'!$84:$84</definedName>
    <definedName name="_xlnm._FilterDatabase" localSheetId="4" hidden="1">'04 - VRN'!$C$83:$K$107</definedName>
    <definedName name="_xlnm.Print_Area" localSheetId="4">'04 - VRN'!$C$4:$J$39,'04 - VRN'!$C$45:$J$65,'04 - VRN'!$C$71:$K$107</definedName>
    <definedName name="_xlnm.Print_Titles" localSheetId="4">'04 - VRN'!$83:$83</definedName>
    <definedName name="_xlnm.Print_Area" localSheetId="5">'Seznam figur'!$C$4:$G$12</definedName>
    <definedName name="_xlnm.Print_Titles" localSheetId="5">'Seznam figur'!$9:$9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D7"/>
  <c i="5" r="J37"/>
  <c r="J36"/>
  <c i="1" r="AY58"/>
  <c i="5" r="J35"/>
  <c i="1" r="AX58"/>
  <c i="5" r="BI105"/>
  <c r="BH105"/>
  <c r="BG105"/>
  <c r="BF105"/>
  <c r="T105"/>
  <c r="T104"/>
  <c r="R105"/>
  <c r="R104"/>
  <c r="P105"/>
  <c r="P104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1"/>
  <c r="BH91"/>
  <c r="BG91"/>
  <c r="BF91"/>
  <c r="T91"/>
  <c r="T90"/>
  <c r="R91"/>
  <c r="R90"/>
  <c r="P91"/>
  <c r="P90"/>
  <c r="BI87"/>
  <c r="BH87"/>
  <c r="BG87"/>
  <c r="BF87"/>
  <c r="T87"/>
  <c r="T86"/>
  <c r="R87"/>
  <c r="R86"/>
  <c r="P87"/>
  <c r="P86"/>
  <c r="J81"/>
  <c r="F78"/>
  <c r="E76"/>
  <c r="J55"/>
  <c r="F52"/>
  <c r="E50"/>
  <c r="J21"/>
  <c r="E21"/>
  <c r="J80"/>
  <c r="J20"/>
  <c r="J18"/>
  <c r="E18"/>
  <c r="F55"/>
  <c r="J17"/>
  <c r="J15"/>
  <c r="E15"/>
  <c r="F80"/>
  <c r="J14"/>
  <c r="J12"/>
  <c r="J78"/>
  <c r="E7"/>
  <c r="E48"/>
  <c i="4" r="J37"/>
  <c r="J36"/>
  <c i="1" r="AY57"/>
  <c i="4" r="J35"/>
  <c i="1" r="AX57"/>
  <c i="4" r="BI307"/>
  <c r="BH307"/>
  <c r="BG307"/>
  <c r="BF307"/>
  <c r="T307"/>
  <c r="T306"/>
  <c r="R307"/>
  <c r="R306"/>
  <c r="P307"/>
  <c r="P306"/>
  <c r="BI304"/>
  <c r="BH304"/>
  <c r="BG304"/>
  <c r="BF304"/>
  <c r="T304"/>
  <c r="R304"/>
  <c r="P304"/>
  <c r="BI302"/>
  <c r="BH302"/>
  <c r="BG302"/>
  <c r="BF302"/>
  <c r="T302"/>
  <c r="R302"/>
  <c r="P302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88"/>
  <c r="BH288"/>
  <c r="BG288"/>
  <c r="BF288"/>
  <c r="T288"/>
  <c r="R288"/>
  <c r="P288"/>
  <c r="BI282"/>
  <c r="BH282"/>
  <c r="BG282"/>
  <c r="BF282"/>
  <c r="T282"/>
  <c r="R282"/>
  <c r="P282"/>
  <c r="BI278"/>
  <c r="BH278"/>
  <c r="BG278"/>
  <c r="BF278"/>
  <c r="T278"/>
  <c r="R278"/>
  <c r="P278"/>
  <c r="BI274"/>
  <c r="BH274"/>
  <c r="BG274"/>
  <c r="BF274"/>
  <c r="T274"/>
  <c r="R274"/>
  <c r="P274"/>
  <c r="BI270"/>
  <c r="BH270"/>
  <c r="BG270"/>
  <c r="BF270"/>
  <c r="T270"/>
  <c r="R270"/>
  <c r="P270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1"/>
  <c r="BH251"/>
  <c r="BG251"/>
  <c r="BF251"/>
  <c r="T251"/>
  <c r="R251"/>
  <c r="P251"/>
  <c r="BI247"/>
  <c r="BH247"/>
  <c r="BG247"/>
  <c r="BF247"/>
  <c r="T247"/>
  <c r="R247"/>
  <c r="P247"/>
  <c r="BI245"/>
  <c r="BH245"/>
  <c r="BG245"/>
  <c r="BF245"/>
  <c r="T245"/>
  <c r="R245"/>
  <c r="P245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4"/>
  <c r="BH114"/>
  <c r="BG114"/>
  <c r="BF114"/>
  <c r="T114"/>
  <c r="R114"/>
  <c r="P114"/>
  <c r="BI112"/>
  <c r="BH112"/>
  <c r="BG112"/>
  <c r="BF112"/>
  <c r="T112"/>
  <c r="R112"/>
  <c r="P112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5"/>
  <c r="BH95"/>
  <c r="BG95"/>
  <c r="BF95"/>
  <c r="T95"/>
  <c r="R95"/>
  <c r="P95"/>
  <c r="BI92"/>
  <c r="BH92"/>
  <c r="BG92"/>
  <c r="BF92"/>
  <c r="T92"/>
  <c r="R92"/>
  <c r="P92"/>
  <c r="BI88"/>
  <c r="BH88"/>
  <c r="BG88"/>
  <c r="BF88"/>
  <c r="T88"/>
  <c r="R88"/>
  <c r="P88"/>
  <c r="J82"/>
  <c r="F79"/>
  <c r="E77"/>
  <c r="J55"/>
  <c r="F52"/>
  <c r="E50"/>
  <c r="J21"/>
  <c r="E21"/>
  <c r="J81"/>
  <c r="J20"/>
  <c r="J18"/>
  <c r="E18"/>
  <c r="F82"/>
  <c r="J17"/>
  <c r="J15"/>
  <c r="E15"/>
  <c r="F54"/>
  <c r="J14"/>
  <c r="J12"/>
  <c r="J52"/>
  <c r="E7"/>
  <c r="E75"/>
  <c i="3" r="J37"/>
  <c r="J36"/>
  <c i="1" r="AY56"/>
  <c i="3" r="J35"/>
  <c i="1" r="AX56"/>
  <c i="3" r="BI103"/>
  <c r="BH103"/>
  <c r="BG103"/>
  <c r="BF103"/>
  <c r="T103"/>
  <c r="R103"/>
  <c r="P103"/>
  <c r="BI100"/>
  <c r="BH100"/>
  <c r="BG100"/>
  <c r="BF100"/>
  <c r="T100"/>
  <c r="R100"/>
  <c r="P100"/>
  <c r="BI95"/>
  <c r="BH95"/>
  <c r="BG95"/>
  <c r="BF95"/>
  <c r="T95"/>
  <c r="T94"/>
  <c r="R95"/>
  <c r="R94"/>
  <c r="P95"/>
  <c r="P94"/>
  <c r="BI91"/>
  <c r="BH91"/>
  <c r="BG91"/>
  <c r="BF91"/>
  <c r="T91"/>
  <c r="R91"/>
  <c r="P91"/>
  <c r="BI87"/>
  <c r="BH87"/>
  <c r="BG87"/>
  <c r="BF87"/>
  <c r="T87"/>
  <c r="R87"/>
  <c r="P87"/>
  <c r="J81"/>
  <c r="F78"/>
  <c r="E76"/>
  <c r="J55"/>
  <c r="F52"/>
  <c r="E50"/>
  <c r="J21"/>
  <c r="E21"/>
  <c r="J54"/>
  <c r="J20"/>
  <c r="J18"/>
  <c r="E18"/>
  <c r="F81"/>
  <c r="J17"/>
  <c r="J15"/>
  <c r="E15"/>
  <c r="F80"/>
  <c r="J14"/>
  <c r="J12"/>
  <c r="J78"/>
  <c r="E7"/>
  <c r="E74"/>
  <c i="2" r="J37"/>
  <c r="J36"/>
  <c i="1" r="AY55"/>
  <c i="2" r="J35"/>
  <c i="1" r="AX55"/>
  <c i="2" r="BI599"/>
  <c r="BH599"/>
  <c r="BG599"/>
  <c r="BF599"/>
  <c r="T599"/>
  <c r="R599"/>
  <c r="P599"/>
  <c r="BI595"/>
  <c r="BH595"/>
  <c r="BG595"/>
  <c r="BF595"/>
  <c r="T595"/>
  <c r="R595"/>
  <c r="P595"/>
  <c r="BI593"/>
  <c r="BH593"/>
  <c r="BG593"/>
  <c r="BF593"/>
  <c r="T593"/>
  <c r="R593"/>
  <c r="P593"/>
  <c r="BI589"/>
  <c r="BH589"/>
  <c r="BG589"/>
  <c r="BF589"/>
  <c r="T589"/>
  <c r="R589"/>
  <c r="P589"/>
  <c r="BI586"/>
  <c r="BH586"/>
  <c r="BG586"/>
  <c r="BF586"/>
  <c r="T586"/>
  <c r="R586"/>
  <c r="P586"/>
  <c r="BI583"/>
  <c r="BH583"/>
  <c r="BG583"/>
  <c r="BF583"/>
  <c r="T583"/>
  <c r="R583"/>
  <c r="P583"/>
  <c r="BI580"/>
  <c r="BH580"/>
  <c r="BG580"/>
  <c r="BF580"/>
  <c r="T580"/>
  <c r="R580"/>
  <c r="P580"/>
  <c r="BI577"/>
  <c r="BH577"/>
  <c r="BG577"/>
  <c r="BF577"/>
  <c r="T577"/>
  <c r="R577"/>
  <c r="P577"/>
  <c r="BI574"/>
  <c r="BH574"/>
  <c r="BG574"/>
  <c r="BF574"/>
  <c r="T574"/>
  <c r="R574"/>
  <c r="P574"/>
  <c r="BI571"/>
  <c r="BH571"/>
  <c r="BG571"/>
  <c r="BF571"/>
  <c r="T571"/>
  <c r="R571"/>
  <c r="P571"/>
  <c r="BI567"/>
  <c r="BH567"/>
  <c r="BG567"/>
  <c r="BF567"/>
  <c r="T567"/>
  <c r="R567"/>
  <c r="P567"/>
  <c r="BI562"/>
  <c r="BH562"/>
  <c r="BG562"/>
  <c r="BF562"/>
  <c r="T562"/>
  <c r="R562"/>
  <c r="P562"/>
  <c r="BI559"/>
  <c r="BH559"/>
  <c r="BG559"/>
  <c r="BF559"/>
  <c r="T559"/>
  <c r="R559"/>
  <c r="P559"/>
  <c r="BI555"/>
  <c r="BH555"/>
  <c r="BG555"/>
  <c r="BF555"/>
  <c r="T555"/>
  <c r="R555"/>
  <c r="P555"/>
  <c r="BI552"/>
  <c r="BH552"/>
  <c r="BG552"/>
  <c r="BF552"/>
  <c r="T552"/>
  <c r="R552"/>
  <c r="P552"/>
  <c r="BI549"/>
  <c r="BH549"/>
  <c r="BG549"/>
  <c r="BF549"/>
  <c r="T549"/>
  <c r="R549"/>
  <c r="P549"/>
  <c r="BI546"/>
  <c r="BH546"/>
  <c r="BG546"/>
  <c r="BF546"/>
  <c r="T546"/>
  <c r="R546"/>
  <c r="P546"/>
  <c r="BI544"/>
  <c r="BH544"/>
  <c r="BG544"/>
  <c r="BF544"/>
  <c r="T544"/>
  <c r="R544"/>
  <c r="P544"/>
  <c r="BI541"/>
  <c r="BH541"/>
  <c r="BG541"/>
  <c r="BF541"/>
  <c r="T541"/>
  <c r="R541"/>
  <c r="P541"/>
  <c r="BI537"/>
  <c r="BH537"/>
  <c r="BG537"/>
  <c r="BF537"/>
  <c r="T537"/>
  <c r="R537"/>
  <c r="P537"/>
  <c r="BI533"/>
  <c r="BH533"/>
  <c r="BG533"/>
  <c r="BF533"/>
  <c r="T533"/>
  <c r="R533"/>
  <c r="P533"/>
  <c r="BI530"/>
  <c r="BH530"/>
  <c r="BG530"/>
  <c r="BF530"/>
  <c r="T530"/>
  <c r="R530"/>
  <c r="P530"/>
  <c r="BI527"/>
  <c r="BH527"/>
  <c r="BG527"/>
  <c r="BF527"/>
  <c r="T527"/>
  <c r="R527"/>
  <c r="P527"/>
  <c r="BI524"/>
  <c r="BH524"/>
  <c r="BG524"/>
  <c r="BF524"/>
  <c r="T524"/>
  <c r="R524"/>
  <c r="P524"/>
  <c r="BI521"/>
  <c r="BH521"/>
  <c r="BG521"/>
  <c r="BF521"/>
  <c r="T521"/>
  <c r="R521"/>
  <c r="P521"/>
  <c r="BI518"/>
  <c r="BH518"/>
  <c r="BG518"/>
  <c r="BF518"/>
  <c r="T518"/>
  <c r="R518"/>
  <c r="P518"/>
  <c r="BI513"/>
  <c r="BH513"/>
  <c r="BG513"/>
  <c r="BF513"/>
  <c r="T513"/>
  <c r="R513"/>
  <c r="P513"/>
  <c r="BI509"/>
  <c r="BH509"/>
  <c r="BG509"/>
  <c r="BF509"/>
  <c r="T509"/>
  <c r="R509"/>
  <c r="P509"/>
  <c r="BI504"/>
  <c r="BH504"/>
  <c r="BG504"/>
  <c r="BF504"/>
  <c r="T504"/>
  <c r="R504"/>
  <c r="P504"/>
  <c r="BI499"/>
  <c r="BH499"/>
  <c r="BG499"/>
  <c r="BF499"/>
  <c r="T499"/>
  <c r="R499"/>
  <c r="P499"/>
  <c r="BI495"/>
  <c r="BH495"/>
  <c r="BG495"/>
  <c r="BF495"/>
  <c r="T495"/>
  <c r="R495"/>
  <c r="P495"/>
  <c r="BI490"/>
  <c r="BH490"/>
  <c r="BG490"/>
  <c r="BF490"/>
  <c r="T490"/>
  <c r="R490"/>
  <c r="P490"/>
  <c r="BI487"/>
  <c r="BH487"/>
  <c r="BG487"/>
  <c r="BF487"/>
  <c r="T487"/>
  <c r="R487"/>
  <c r="P487"/>
  <c r="BI483"/>
  <c r="BH483"/>
  <c r="BG483"/>
  <c r="BF483"/>
  <c r="T483"/>
  <c r="R483"/>
  <c r="P483"/>
  <c r="BI478"/>
  <c r="BH478"/>
  <c r="BG478"/>
  <c r="BF478"/>
  <c r="T478"/>
  <c r="R478"/>
  <c r="P478"/>
  <c r="BI475"/>
  <c r="BH475"/>
  <c r="BG475"/>
  <c r="BF475"/>
  <c r="T475"/>
  <c r="R475"/>
  <c r="P475"/>
  <c r="BI471"/>
  <c r="BH471"/>
  <c r="BG471"/>
  <c r="BF471"/>
  <c r="T471"/>
  <c r="R471"/>
  <c r="P471"/>
  <c r="BI468"/>
  <c r="BH468"/>
  <c r="BG468"/>
  <c r="BF468"/>
  <c r="T468"/>
  <c r="R468"/>
  <c r="P468"/>
  <c r="BI465"/>
  <c r="BH465"/>
  <c r="BG465"/>
  <c r="BF465"/>
  <c r="T465"/>
  <c r="R465"/>
  <c r="P465"/>
  <c r="BI462"/>
  <c r="BH462"/>
  <c r="BG462"/>
  <c r="BF462"/>
  <c r="T462"/>
  <c r="R462"/>
  <c r="P462"/>
  <c r="BI460"/>
  <c r="BH460"/>
  <c r="BG460"/>
  <c r="BF460"/>
  <c r="T460"/>
  <c r="R460"/>
  <c r="P460"/>
  <c r="BI455"/>
  <c r="BH455"/>
  <c r="BG455"/>
  <c r="BF455"/>
  <c r="T455"/>
  <c r="R455"/>
  <c r="P455"/>
  <c r="BI451"/>
  <c r="BH451"/>
  <c r="BG451"/>
  <c r="BF451"/>
  <c r="T451"/>
  <c r="R451"/>
  <c r="P451"/>
  <c r="BI447"/>
  <c r="BH447"/>
  <c r="BG447"/>
  <c r="BF447"/>
  <c r="T447"/>
  <c r="R447"/>
  <c r="P447"/>
  <c r="BI443"/>
  <c r="BH443"/>
  <c r="BG443"/>
  <c r="BF443"/>
  <c r="T443"/>
  <c r="R443"/>
  <c r="P443"/>
  <c r="BI440"/>
  <c r="BH440"/>
  <c r="BG440"/>
  <c r="BF440"/>
  <c r="T440"/>
  <c r="R440"/>
  <c r="P440"/>
  <c r="BI437"/>
  <c r="BH437"/>
  <c r="BG437"/>
  <c r="BF437"/>
  <c r="T437"/>
  <c r="R437"/>
  <c r="P437"/>
  <c r="BI434"/>
  <c r="BH434"/>
  <c r="BG434"/>
  <c r="BF434"/>
  <c r="T434"/>
  <c r="R434"/>
  <c r="P434"/>
  <c r="BI430"/>
  <c r="BH430"/>
  <c r="BG430"/>
  <c r="BF430"/>
  <c r="T430"/>
  <c r="R430"/>
  <c r="P430"/>
  <c r="BI427"/>
  <c r="BH427"/>
  <c r="BG427"/>
  <c r="BF427"/>
  <c r="T427"/>
  <c r="R427"/>
  <c r="P427"/>
  <c r="BI422"/>
  <c r="BH422"/>
  <c r="BG422"/>
  <c r="BF422"/>
  <c r="T422"/>
  <c r="R422"/>
  <c r="P422"/>
  <c r="BI418"/>
  <c r="BH418"/>
  <c r="BG418"/>
  <c r="BF418"/>
  <c r="T418"/>
  <c r="R418"/>
  <c r="P418"/>
  <c r="BI414"/>
  <c r="BH414"/>
  <c r="BG414"/>
  <c r="BF414"/>
  <c r="T414"/>
  <c r="R414"/>
  <c r="P414"/>
  <c r="BI410"/>
  <c r="BH410"/>
  <c r="BG410"/>
  <c r="BF410"/>
  <c r="T410"/>
  <c r="R410"/>
  <c r="P410"/>
  <c r="BI407"/>
  <c r="BH407"/>
  <c r="BG407"/>
  <c r="BF407"/>
  <c r="T407"/>
  <c r="R407"/>
  <c r="P407"/>
  <c r="BI404"/>
  <c r="BH404"/>
  <c r="BG404"/>
  <c r="BF404"/>
  <c r="T404"/>
  <c r="R404"/>
  <c r="P404"/>
  <c r="BI401"/>
  <c r="BH401"/>
  <c r="BG401"/>
  <c r="BF401"/>
  <c r="T401"/>
  <c r="R401"/>
  <c r="P401"/>
  <c r="BI398"/>
  <c r="BH398"/>
  <c r="BG398"/>
  <c r="BF398"/>
  <c r="T398"/>
  <c r="R398"/>
  <c r="P398"/>
  <c r="BI396"/>
  <c r="BH396"/>
  <c r="BG396"/>
  <c r="BF396"/>
  <c r="T396"/>
  <c r="R396"/>
  <c r="P396"/>
  <c r="BI392"/>
  <c r="BH392"/>
  <c r="BG392"/>
  <c r="BF392"/>
  <c r="T392"/>
  <c r="R392"/>
  <c r="P392"/>
  <c r="BI388"/>
  <c r="BH388"/>
  <c r="BG388"/>
  <c r="BF388"/>
  <c r="T388"/>
  <c r="R388"/>
  <c r="P388"/>
  <c r="BI384"/>
  <c r="BH384"/>
  <c r="BG384"/>
  <c r="BF384"/>
  <c r="T384"/>
  <c r="R384"/>
  <c r="P384"/>
  <c r="BI380"/>
  <c r="BH380"/>
  <c r="BG380"/>
  <c r="BF380"/>
  <c r="T380"/>
  <c r="R380"/>
  <c r="P380"/>
  <c r="BI377"/>
  <c r="BH377"/>
  <c r="BG377"/>
  <c r="BF377"/>
  <c r="T377"/>
  <c r="R377"/>
  <c r="P377"/>
  <c r="BI373"/>
  <c r="BH373"/>
  <c r="BG373"/>
  <c r="BF373"/>
  <c r="T373"/>
  <c r="R373"/>
  <c r="P373"/>
  <c r="BI370"/>
  <c r="BH370"/>
  <c r="BG370"/>
  <c r="BF370"/>
  <c r="T370"/>
  <c r="R370"/>
  <c r="P370"/>
  <c r="BI366"/>
  <c r="BH366"/>
  <c r="BG366"/>
  <c r="BF366"/>
  <c r="T366"/>
  <c r="R366"/>
  <c r="P366"/>
  <c r="BI363"/>
  <c r="BH363"/>
  <c r="BG363"/>
  <c r="BF363"/>
  <c r="T363"/>
  <c r="R363"/>
  <c r="P363"/>
  <c r="BI359"/>
  <c r="BH359"/>
  <c r="BG359"/>
  <c r="BF359"/>
  <c r="T359"/>
  <c r="R359"/>
  <c r="P359"/>
  <c r="BI353"/>
  <c r="BH353"/>
  <c r="BG353"/>
  <c r="BF353"/>
  <c r="T353"/>
  <c r="R353"/>
  <c r="P353"/>
  <c r="BI349"/>
  <c r="BH349"/>
  <c r="BG349"/>
  <c r="BF349"/>
  <c r="T349"/>
  <c r="R349"/>
  <c r="P349"/>
  <c r="BI345"/>
  <c r="BH345"/>
  <c r="BG345"/>
  <c r="BF345"/>
  <c r="T345"/>
  <c r="R345"/>
  <c r="P345"/>
  <c r="BI342"/>
  <c r="BH342"/>
  <c r="BG342"/>
  <c r="BF342"/>
  <c r="T342"/>
  <c r="R342"/>
  <c r="P342"/>
  <c r="BI338"/>
  <c r="BH338"/>
  <c r="BG338"/>
  <c r="BF338"/>
  <c r="T338"/>
  <c r="R338"/>
  <c r="P338"/>
  <c r="BI333"/>
  <c r="BH333"/>
  <c r="BG333"/>
  <c r="BF333"/>
  <c r="T333"/>
  <c r="R333"/>
  <c r="P333"/>
  <c r="BI330"/>
  <c r="BH330"/>
  <c r="BG330"/>
  <c r="BF330"/>
  <c r="T330"/>
  <c r="R330"/>
  <c r="P330"/>
  <c r="BI326"/>
  <c r="BH326"/>
  <c r="BG326"/>
  <c r="BF326"/>
  <c r="T326"/>
  <c r="R326"/>
  <c r="P326"/>
  <c r="BI322"/>
  <c r="BH322"/>
  <c r="BG322"/>
  <c r="BF322"/>
  <c r="T322"/>
  <c r="R322"/>
  <c r="P322"/>
  <c r="BI319"/>
  <c r="BH319"/>
  <c r="BG319"/>
  <c r="BF319"/>
  <c r="T319"/>
  <c r="R319"/>
  <c r="P319"/>
  <c r="BI316"/>
  <c r="BH316"/>
  <c r="BG316"/>
  <c r="BF316"/>
  <c r="T316"/>
  <c r="R316"/>
  <c r="P316"/>
  <c r="BI312"/>
  <c r="BH312"/>
  <c r="BG312"/>
  <c r="BF312"/>
  <c r="T312"/>
  <c r="R312"/>
  <c r="P312"/>
  <c r="BI309"/>
  <c r="BH309"/>
  <c r="BG309"/>
  <c r="BF309"/>
  <c r="T309"/>
  <c r="R309"/>
  <c r="P309"/>
  <c r="BI306"/>
  <c r="BH306"/>
  <c r="BG306"/>
  <c r="BF306"/>
  <c r="T306"/>
  <c r="R306"/>
  <c r="P306"/>
  <c r="BI303"/>
  <c r="BH303"/>
  <c r="BG303"/>
  <c r="BF303"/>
  <c r="T303"/>
  <c r="R303"/>
  <c r="P303"/>
  <c r="BI299"/>
  <c r="BH299"/>
  <c r="BG299"/>
  <c r="BF299"/>
  <c r="T299"/>
  <c r="R299"/>
  <c r="P299"/>
  <c r="BI295"/>
  <c r="BH295"/>
  <c r="BG295"/>
  <c r="BF295"/>
  <c r="T295"/>
  <c r="R295"/>
  <c r="P295"/>
  <c r="BI292"/>
  <c r="BH292"/>
  <c r="BG292"/>
  <c r="BF292"/>
  <c r="T292"/>
  <c r="R292"/>
  <c r="P292"/>
  <c r="BI288"/>
  <c r="BH288"/>
  <c r="BG288"/>
  <c r="BF288"/>
  <c r="T288"/>
  <c r="R288"/>
  <c r="P288"/>
  <c r="BI285"/>
  <c r="BH285"/>
  <c r="BG285"/>
  <c r="BF285"/>
  <c r="T285"/>
  <c r="R285"/>
  <c r="P285"/>
  <c r="BI281"/>
  <c r="BH281"/>
  <c r="BG281"/>
  <c r="BF281"/>
  <c r="T281"/>
  <c r="R281"/>
  <c r="P281"/>
  <c r="BI277"/>
  <c r="BH277"/>
  <c r="BG277"/>
  <c r="BF277"/>
  <c r="T277"/>
  <c r="R277"/>
  <c r="P277"/>
  <c r="BI274"/>
  <c r="BH274"/>
  <c r="BG274"/>
  <c r="BF274"/>
  <c r="T274"/>
  <c r="R274"/>
  <c r="P274"/>
  <c r="BI270"/>
  <c r="BH270"/>
  <c r="BG270"/>
  <c r="BF270"/>
  <c r="T270"/>
  <c r="R270"/>
  <c r="P270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50"/>
  <c r="BH250"/>
  <c r="BG250"/>
  <c r="BF250"/>
  <c r="T250"/>
  <c r="R250"/>
  <c r="P250"/>
  <c r="BI246"/>
  <c r="BH246"/>
  <c r="BG246"/>
  <c r="BF246"/>
  <c r="T246"/>
  <c r="R246"/>
  <c r="P246"/>
  <c r="BI241"/>
  <c r="BH241"/>
  <c r="BG241"/>
  <c r="BF241"/>
  <c r="T241"/>
  <c r="R241"/>
  <c r="P241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27"/>
  <c r="BH227"/>
  <c r="BG227"/>
  <c r="BF227"/>
  <c r="T227"/>
  <c r="R227"/>
  <c r="P227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2"/>
  <c r="BH192"/>
  <c r="BG192"/>
  <c r="BF192"/>
  <c r="T192"/>
  <c r="R192"/>
  <c r="P192"/>
  <c r="BI188"/>
  <c r="BH188"/>
  <c r="BG188"/>
  <c r="BF188"/>
  <c r="T188"/>
  <c r="R188"/>
  <c r="P188"/>
  <c r="BI185"/>
  <c r="BH185"/>
  <c r="BG185"/>
  <c r="BF185"/>
  <c r="T185"/>
  <c r="R185"/>
  <c r="P185"/>
  <c r="BI181"/>
  <c r="BH181"/>
  <c r="BG181"/>
  <c r="BF181"/>
  <c r="T181"/>
  <c r="R181"/>
  <c r="P181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5"/>
  <c r="BH115"/>
  <c r="BG115"/>
  <c r="BF115"/>
  <c r="T115"/>
  <c r="R115"/>
  <c r="P115"/>
  <c r="BI112"/>
  <c r="BH112"/>
  <c r="BG112"/>
  <c r="BF112"/>
  <c r="T112"/>
  <c r="R112"/>
  <c r="P112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J93"/>
  <c r="F90"/>
  <c r="E88"/>
  <c r="J55"/>
  <c r="F52"/>
  <c r="E50"/>
  <c r="J21"/>
  <c r="E21"/>
  <c r="J92"/>
  <c r="J20"/>
  <c r="J18"/>
  <c r="E18"/>
  <c r="F93"/>
  <c r="J17"/>
  <c r="J15"/>
  <c r="E15"/>
  <c r="F92"/>
  <c r="J14"/>
  <c r="J12"/>
  <c r="J90"/>
  <c r="E7"/>
  <c r="E86"/>
  <c i="1" r="L50"/>
  <c r="AM50"/>
  <c r="AM49"/>
  <c r="L49"/>
  <c r="AM47"/>
  <c r="L47"/>
  <c r="L45"/>
  <c r="L44"/>
  <c i="2" r="BK546"/>
  <c r="J447"/>
  <c r="BK366"/>
  <c r="J246"/>
  <c r="BK122"/>
  <c i="4" r="J178"/>
  <c r="J270"/>
  <c r="BK138"/>
  <c r="J210"/>
  <c i="2" r="J562"/>
  <c r="BK471"/>
  <c r="BK430"/>
  <c r="BK316"/>
  <c r="BK227"/>
  <c r="BK140"/>
  <c i="4" r="J180"/>
  <c r="BK221"/>
  <c r="BK160"/>
  <c r="J164"/>
  <c i="5" r="J105"/>
  <c i="2" r="BK549"/>
  <c r="BK447"/>
  <c r="J359"/>
  <c r="J277"/>
  <c r="J201"/>
  <c r="J115"/>
  <c i="4" r="BK190"/>
  <c r="J142"/>
  <c r="J148"/>
  <c r="BK166"/>
  <c i="2" r="J555"/>
  <c r="J468"/>
  <c r="BK392"/>
  <c r="J309"/>
  <c r="J211"/>
  <c i="4" r="BK223"/>
  <c r="BK164"/>
  <c r="J174"/>
  <c r="J307"/>
  <c r="BK148"/>
  <c i="2" r="BK527"/>
  <c r="J443"/>
  <c r="J366"/>
  <c r="BK274"/>
  <c r="BK198"/>
  <c r="J119"/>
  <c i="4" r="J294"/>
  <c r="J106"/>
  <c r="J258"/>
  <c i="2" r="BK105"/>
  <c r="J595"/>
  <c r="BK562"/>
  <c r="J537"/>
  <c r="BK504"/>
  <c r="BK478"/>
  <c r="J465"/>
  <c r="J427"/>
  <c r="BK396"/>
  <c r="BK359"/>
  <c r="BK319"/>
  <c r="J292"/>
  <c r="J257"/>
  <c r="BK220"/>
  <c r="BK192"/>
  <c r="BK154"/>
  <c r="BK119"/>
  <c i="4" r="BK237"/>
  <c r="BK168"/>
  <c r="J254"/>
  <c r="BK130"/>
  <c r="BK266"/>
  <c r="J221"/>
  <c r="J184"/>
  <c r="BK225"/>
  <c r="J134"/>
  <c r="BK270"/>
  <c r="J198"/>
  <c i="5" r="J98"/>
  <c i="2" r="BK571"/>
  <c r="J475"/>
  <c r="BK398"/>
  <c r="BK312"/>
  <c r="J223"/>
  <c r="J140"/>
  <c i="4" r="BK206"/>
  <c r="J240"/>
  <c r="BK88"/>
  <c r="BK251"/>
  <c i="2" r="J583"/>
  <c r="BK487"/>
  <c r="J398"/>
  <c r="J274"/>
  <c r="J185"/>
  <c r="BK115"/>
  <c i="4" r="J158"/>
  <c r="J292"/>
  <c r="BK235"/>
  <c r="J262"/>
  <c i="2" r="BK599"/>
  <c r="BK521"/>
  <c r="J404"/>
  <c r="BK306"/>
  <c r="BK211"/>
  <c r="J102"/>
  <c i="4" r="BK154"/>
  <c r="BK254"/>
  <c r="BK126"/>
  <c r="BK242"/>
  <c i="2" r="BK583"/>
  <c r="J533"/>
  <c r="J460"/>
  <c r="J384"/>
  <c r="BK277"/>
  <c r="BK223"/>
  <c r="BK136"/>
  <c r="BK99"/>
  <c i="4" r="J190"/>
  <c r="J154"/>
  <c r="BK128"/>
  <c r="BK278"/>
  <c i="2" r="BK595"/>
  <c r="J509"/>
  <c r="BK422"/>
  <c r="J353"/>
  <c r="BK260"/>
  <c r="BK162"/>
  <c i="4" r="BK302"/>
  <c r="J264"/>
  <c r="BK170"/>
  <c r="J208"/>
  <c r="J188"/>
  <c i="2" r="F36"/>
  <c r="J593"/>
  <c r="J504"/>
  <c r="BK388"/>
  <c r="BK270"/>
  <c r="J166"/>
  <c i="3" r="J87"/>
  <c i="4" r="BK134"/>
  <c r="J186"/>
  <c r="BK150"/>
  <c r="J122"/>
  <c i="2" r="J552"/>
  <c r="BK465"/>
  <c r="BK380"/>
  <c r="J306"/>
  <c r="J198"/>
  <c r="BK128"/>
  <c i="4" r="BK274"/>
  <c r="J108"/>
  <c r="BK108"/>
  <c r="BK219"/>
  <c i="5" r="J101"/>
  <c i="2" r="BK541"/>
  <c r="J430"/>
  <c r="BK345"/>
  <c r="BK285"/>
  <c r="BK217"/>
  <c r="J128"/>
  <c i="3" r="BK95"/>
  <c i="4" r="J144"/>
  <c r="BK262"/>
  <c r="J251"/>
  <c i="2" r="J567"/>
  <c r="J478"/>
  <c r="J401"/>
  <c r="J299"/>
  <c r="BK231"/>
  <c r="J150"/>
  <c i="3" r="BK100"/>
  <c i="4" r="BK102"/>
  <c r="BK112"/>
  <c r="BK227"/>
  <c i="5" r="BK101"/>
  <c i="2" r="J541"/>
  <c r="J455"/>
  <c r="J377"/>
  <c r="J303"/>
  <c r="J237"/>
  <c r="J154"/>
  <c i="4" r="J166"/>
  <c r="BK188"/>
  <c r="BK198"/>
  <c r="BK294"/>
  <c i="2" r="F34"/>
  <c r="BK537"/>
  <c r="J434"/>
  <c r="BK349"/>
  <c r="BK254"/>
  <c r="J181"/>
  <c i="3" r="J91"/>
  <c i="4" r="J242"/>
  <c r="J118"/>
  <c r="BK307"/>
  <c i="2" r="J599"/>
  <c r="BK524"/>
  <c r="BK418"/>
  <c r="BK326"/>
  <c r="BK237"/>
  <c r="J162"/>
  <c i="4" r="BK298"/>
  <c r="BK178"/>
  <c r="J130"/>
  <c r="BK296"/>
  <c r="J172"/>
  <c i="2" r="J571"/>
  <c r="BK509"/>
  <c r="BK414"/>
  <c r="BK333"/>
  <c r="BK266"/>
  <c r="BK148"/>
  <c i="4" r="J112"/>
  <c r="BK208"/>
  <c r="J202"/>
  <c r="J206"/>
  <c i="2" r="BK593"/>
  <c r="J499"/>
  <c r="J418"/>
  <c r="J342"/>
  <c r="J260"/>
  <c r="BK170"/>
  <c i="4" r="J192"/>
  <c r="J278"/>
  <c r="BK92"/>
  <c r="J128"/>
  <c i="2" r="J580"/>
  <c r="BK475"/>
  <c r="BK410"/>
  <c r="J288"/>
  <c r="J208"/>
  <c r="J132"/>
  <c i="4" r="J120"/>
  <c r="BK106"/>
  <c r="J99"/>
  <c r="J160"/>
  <c i="2" r="BK125"/>
  <c r="BK589"/>
  <c r="BK552"/>
  <c r="J527"/>
  <c r="BK490"/>
  <c r="BK451"/>
  <c r="J414"/>
  <c r="J388"/>
  <c r="J345"/>
  <c r="J312"/>
  <c r="J281"/>
  <c r="BK246"/>
  <c r="J214"/>
  <c r="J178"/>
  <c r="BK144"/>
  <c i="1" r="AS54"/>
  <c i="4" r="J235"/>
  <c r="BK146"/>
  <c r="BK140"/>
  <c r="J170"/>
  <c r="BK192"/>
  <c r="J237"/>
  <c i="5" r="J91"/>
  <c i="2" r="J530"/>
  <c r="BK460"/>
  <c r="BK377"/>
  <c r="BK281"/>
  <c r="J192"/>
  <c i="3" r="BK91"/>
  <c i="4" r="BK184"/>
  <c r="J88"/>
  <c r="J304"/>
  <c i="2" r="J574"/>
  <c r="BK499"/>
  <c r="BK437"/>
  <c r="J349"/>
  <c r="J263"/>
  <c r="J174"/>
  <c i="3" r="J95"/>
  <c i="4" r="BK210"/>
  <c r="J114"/>
  <c r="J200"/>
  <c r="BK118"/>
  <c i="2" r="BK577"/>
  <c r="J483"/>
  <c r="J370"/>
  <c r="BK250"/>
  <c r="J158"/>
  <c i="3" r="J103"/>
  <c i="4" r="BK247"/>
  <c r="BK144"/>
  <c r="BK124"/>
  <c i="2" r="BK574"/>
  <c r="J490"/>
  <c r="BK407"/>
  <c r="J333"/>
  <c r="BK201"/>
  <c i="3" r="BK87"/>
  <c i="4" r="J95"/>
  <c r="J229"/>
  <c r="BK200"/>
  <c i="2" r="BK567"/>
  <c r="J521"/>
  <c r="J396"/>
  <c r="J319"/>
  <c r="J217"/>
  <c r="J144"/>
  <c i="4" r="BK240"/>
  <c r="BK162"/>
  <c r="J266"/>
  <c i="5" r="BK95"/>
  <c i="2" r="F37"/>
  <c r="BK559"/>
  <c r="J422"/>
  <c r="BK322"/>
  <c r="J234"/>
  <c r="BK150"/>
  <c i="4" r="J282"/>
  <c r="J302"/>
  <c r="BK182"/>
  <c r="BK258"/>
  <c i="5" r="J95"/>
  <c i="2" r="BK513"/>
  <c r="J407"/>
  <c r="J338"/>
  <c r="J254"/>
  <c r="J148"/>
  <c i="4" r="BK214"/>
  <c r="J182"/>
  <c r="BK104"/>
  <c r="J212"/>
  <c i="2" r="BK555"/>
  <c r="BK468"/>
  <c r="J392"/>
  <c r="J316"/>
  <c r="J241"/>
  <c r="BK178"/>
  <c r="J136"/>
  <c i="4" r="BK292"/>
  <c r="J92"/>
  <c r="J176"/>
  <c r="BK180"/>
  <c i="5" r="J87"/>
  <c i="2" r="BK544"/>
  <c r="J451"/>
  <c r="BK373"/>
  <c r="J322"/>
  <c r="BK188"/>
  <c i="4" r="J288"/>
  <c r="J223"/>
  <c r="BK233"/>
  <c r="BK216"/>
  <c r="J219"/>
  <c i="2" r="J559"/>
  <c r="BK462"/>
  <c r="BK384"/>
  <c r="BK309"/>
  <c r="J227"/>
  <c r="J105"/>
  <c i="4" r="BK186"/>
  <c r="J247"/>
  <c r="J146"/>
  <c i="5" r="BK105"/>
  <c i="2" r="BK108"/>
  <c r="J577"/>
  <c r="J544"/>
  <c r="J518"/>
  <c r="J471"/>
  <c r="BK440"/>
  <c r="BK404"/>
  <c r="BK370"/>
  <c r="BK330"/>
  <c r="BK299"/>
  <c r="BK263"/>
  <c r="BK234"/>
  <c r="BK204"/>
  <c r="BK166"/>
  <c r="BK132"/>
  <c r="J108"/>
  <c i="4" r="BK202"/>
  <c r="J140"/>
  <c r="BK204"/>
  <c r="J296"/>
  <c r="BK158"/>
  <c r="J104"/>
  <c r="BK95"/>
  <c r="BK229"/>
  <c r="J126"/>
  <c r="J150"/>
  <c i="2" r="BK580"/>
  <c r="J487"/>
  <c r="BK338"/>
  <c r="BK292"/>
  <c r="BK214"/>
  <c r="BK112"/>
  <c i="4" r="BK122"/>
  <c r="BK194"/>
  <c r="J204"/>
  <c r="J168"/>
  <c i="2" r="J546"/>
  <c r="BK455"/>
  <c r="J373"/>
  <c r="J295"/>
  <c r="BK208"/>
  <c i="3" r="BK103"/>
  <c i="4" r="BK99"/>
  <c r="J260"/>
  <c r="J227"/>
  <c r="J245"/>
  <c i="2" r="J586"/>
  <c r="J495"/>
  <c r="BK434"/>
  <c r="J326"/>
  <c r="BK257"/>
  <c r="J188"/>
  <c i="3" r="J100"/>
  <c i="4" r="J194"/>
  <c r="J214"/>
  <c r="J298"/>
  <c i="5" r="BK98"/>
  <c i="2" r="J524"/>
  <c r="BK427"/>
  <c r="BK363"/>
  <c r="BK288"/>
  <c r="BK241"/>
  <c r="BK158"/>
  <c r="J112"/>
  <c i="4" r="BK264"/>
  <c r="J216"/>
  <c r="BK176"/>
  <c r="BK174"/>
  <c i="2" r="J549"/>
  <c r="BK483"/>
  <c r="J437"/>
  <c r="J330"/>
  <c r="J266"/>
  <c r="BK174"/>
  <c r="J34"/>
  <c r="J589"/>
  <c r="BK518"/>
  <c r="J410"/>
  <c r="BK303"/>
  <c r="J204"/>
  <c r="J99"/>
  <c i="4" r="BK304"/>
  <c r="BK114"/>
  <c r="BK172"/>
  <c i="5" r="BK91"/>
  <c i="2" r="BK530"/>
  <c r="BK443"/>
  <c r="J363"/>
  <c r="J285"/>
  <c r="J220"/>
  <c r="BK102"/>
  <c i="4" r="BK256"/>
  <c r="BK212"/>
  <c r="J138"/>
  <c r="J124"/>
  <c i="2" r="BK533"/>
  <c r="J462"/>
  <c r="J380"/>
  <c r="BK295"/>
  <c r="J231"/>
  <c r="J170"/>
  <c i="4" r="J225"/>
  <c r="BK282"/>
  <c r="J274"/>
  <c r="BK288"/>
  <c i="5" r="BK87"/>
  <c i="2" r="J513"/>
  <c r="J440"/>
  <c r="BK353"/>
  <c r="J270"/>
  <c r="BK181"/>
  <c r="J122"/>
  <c i="4" r="BK142"/>
  <c r="BK245"/>
  <c r="J162"/>
  <c r="J256"/>
  <c i="2" r="BK586"/>
  <c r="BK495"/>
  <c r="BK401"/>
  <c r="BK342"/>
  <c r="J250"/>
  <c r="BK185"/>
  <c i="4" r="BK120"/>
  <c r="J102"/>
  <c r="BK260"/>
  <c r="J233"/>
  <c i="2" r="J125"/>
  <c r="F35"/>
  <c l="1" r="P98"/>
  <c r="R153"/>
  <c r="R315"/>
  <c r="R337"/>
  <c r="T337"/>
  <c r="T358"/>
  <c r="T391"/>
  <c r="R482"/>
  <c r="P566"/>
  <c r="BK131"/>
  <c r="J131"/>
  <c r="J62"/>
  <c r="BK245"/>
  <c r="J245"/>
  <c r="J64"/>
  <c r="BK329"/>
  <c r="J329"/>
  <c r="J66"/>
  <c r="P344"/>
  <c r="P413"/>
  <c r="BK517"/>
  <c r="J517"/>
  <c r="J74"/>
  <c r="R566"/>
  <c i="3" r="P86"/>
  <c r="P85"/>
  <c r="BK99"/>
  <c r="BK98"/>
  <c r="J98"/>
  <c r="J63"/>
  <c i="2" r="R98"/>
  <c r="P153"/>
  <c r="P315"/>
  <c r="P337"/>
  <c r="P358"/>
  <c r="P391"/>
  <c r="P482"/>
  <c r="R517"/>
  <c r="R536"/>
  <c i="3" r="T86"/>
  <c r="T85"/>
  <c r="T99"/>
  <c r="T98"/>
  <c i="4" r="BK87"/>
  <c r="BK269"/>
  <c r="J269"/>
  <c r="J64"/>
  <c i="2" r="R131"/>
  <c r="P245"/>
  <c r="R329"/>
  <c r="BK344"/>
  <c r="J344"/>
  <c r="J69"/>
  <c r="BK413"/>
  <c r="J413"/>
  <c r="J72"/>
  <c r="T482"/>
  <c r="T566"/>
  <c i="3" r="R86"/>
  <c r="R85"/>
  <c r="P99"/>
  <c r="P98"/>
  <c r="P84"/>
  <c i="1" r="AU56"/>
  <c i="4" r="T87"/>
  <c r="P269"/>
  <c r="P268"/>
  <c i="5" r="R94"/>
  <c r="R85"/>
  <c r="R84"/>
  <c i="2" r="P131"/>
  <c r="T245"/>
  <c r="T329"/>
  <c r="R344"/>
  <c r="R413"/>
  <c r="P517"/>
  <c r="T536"/>
  <c i="4" r="P87"/>
  <c r="R239"/>
  <c i="5" r="BK94"/>
  <c r="J94"/>
  <c r="J63"/>
  <c r="T94"/>
  <c r="T85"/>
  <c r="T84"/>
  <c i="2" r="BK98"/>
  <c r="J98"/>
  <c r="J61"/>
  <c r="BK153"/>
  <c r="J153"/>
  <c r="J63"/>
  <c r="BK315"/>
  <c r="J315"/>
  <c r="J65"/>
  <c r="BK337"/>
  <c r="J337"/>
  <c r="J68"/>
  <c r="R358"/>
  <c r="R391"/>
  <c i="4" r="R87"/>
  <c r="R86"/>
  <c r="R85"/>
  <c r="P239"/>
  <c r="R269"/>
  <c r="R268"/>
  <c i="5" r="P94"/>
  <c r="P85"/>
  <c r="P84"/>
  <c i="1" r="AU58"/>
  <c i="2" r="T98"/>
  <c r="T153"/>
  <c r="T315"/>
  <c r="T344"/>
  <c r="T413"/>
  <c r="BK536"/>
  <c r="J536"/>
  <c r="J75"/>
  <c r="BK566"/>
  <c r="J566"/>
  <c r="J76"/>
  <c i="3" r="BK86"/>
  <c r="J86"/>
  <c r="J61"/>
  <c i="4" r="BK239"/>
  <c r="J239"/>
  <c r="J62"/>
  <c r="T269"/>
  <c r="T268"/>
  <c i="2" r="T131"/>
  <c r="R245"/>
  <c r="P329"/>
  <c r="BK358"/>
  <c r="J358"/>
  <c r="J70"/>
  <c r="BK391"/>
  <c r="J391"/>
  <c r="J71"/>
  <c r="BK482"/>
  <c r="J482"/>
  <c r="J73"/>
  <c r="T517"/>
  <c r="P536"/>
  <c i="3" r="R99"/>
  <c r="R98"/>
  <c r="R84"/>
  <c i="4" r="T239"/>
  <c i="5" r="BK90"/>
  <c r="J90"/>
  <c r="J62"/>
  <c i="4" r="BK306"/>
  <c r="J306"/>
  <c r="J65"/>
  <c i="5" r="BK86"/>
  <c r="BK104"/>
  <c r="J104"/>
  <c r="J64"/>
  <c i="3" r="BK94"/>
  <c r="J94"/>
  <c r="J62"/>
  <c i="4" r="J87"/>
  <c r="J61"/>
  <c i="5" r="J54"/>
  <c r="BE91"/>
  <c r="F54"/>
  <c r="E74"/>
  <c r="F81"/>
  <c r="BE95"/>
  <c r="J52"/>
  <c r="BE87"/>
  <c r="BE98"/>
  <c r="BE101"/>
  <c r="BE105"/>
  <c i="4" r="BK268"/>
  <c r="J268"/>
  <c r="J63"/>
  <c r="J79"/>
  <c r="BE92"/>
  <c r="BE102"/>
  <c r="BE112"/>
  <c r="BE118"/>
  <c r="BE126"/>
  <c r="BE128"/>
  <c r="BE162"/>
  <c r="BE180"/>
  <c r="BE184"/>
  <c r="BE214"/>
  <c r="BE227"/>
  <c r="BE247"/>
  <c r="BE254"/>
  <c r="BE264"/>
  <c r="BE274"/>
  <c r="BE282"/>
  <c r="BE302"/>
  <c r="E48"/>
  <c r="F81"/>
  <c r="BE106"/>
  <c r="BE138"/>
  <c r="BE142"/>
  <c r="BE182"/>
  <c r="BE204"/>
  <c r="BE210"/>
  <c r="BE233"/>
  <c r="BE237"/>
  <c r="BE304"/>
  <c r="BE307"/>
  <c i="3" r="J99"/>
  <c r="J64"/>
  <c i="4" r="BE108"/>
  <c r="BE114"/>
  <c r="BE120"/>
  <c r="BE122"/>
  <c r="BE144"/>
  <c r="BE154"/>
  <c r="BE186"/>
  <c r="BE192"/>
  <c r="BE208"/>
  <c r="BE221"/>
  <c r="BE229"/>
  <c r="BE242"/>
  <c r="BE99"/>
  <c r="BE124"/>
  <c r="BE150"/>
  <c r="BE188"/>
  <c r="BE200"/>
  <c r="BE212"/>
  <c r="BE216"/>
  <c i="3" r="BK85"/>
  <c r="J85"/>
  <c r="J60"/>
  <c i="4" r="F55"/>
  <c r="BE158"/>
  <c r="BE166"/>
  <c r="BE190"/>
  <c r="BE194"/>
  <c r="BE206"/>
  <c r="BE235"/>
  <c r="BE240"/>
  <c r="BE245"/>
  <c r="BE104"/>
  <c r="BE130"/>
  <c r="BE134"/>
  <c r="BE140"/>
  <c r="BE160"/>
  <c r="BE164"/>
  <c r="BE176"/>
  <c r="BE178"/>
  <c r="BE251"/>
  <c r="BE256"/>
  <c r="BE258"/>
  <c r="BE298"/>
  <c r="J54"/>
  <c r="BE95"/>
  <c r="BE146"/>
  <c r="BE168"/>
  <c r="BE170"/>
  <c r="BE172"/>
  <c r="BE202"/>
  <c r="BE219"/>
  <c r="BE223"/>
  <c r="BE225"/>
  <c r="BE262"/>
  <c r="BE270"/>
  <c r="BE292"/>
  <c r="BE296"/>
  <c r="BE88"/>
  <c r="BE148"/>
  <c r="BE174"/>
  <c r="BE198"/>
  <c r="BE260"/>
  <c r="BE266"/>
  <c r="BE278"/>
  <c r="BE288"/>
  <c r="BE294"/>
  <c i="3" r="F54"/>
  <c r="J80"/>
  <c i="2" r="BK97"/>
  <c r="J97"/>
  <c r="J60"/>
  <c r="BK336"/>
  <c r="J336"/>
  <c r="J67"/>
  <c i="3" r="E48"/>
  <c r="J52"/>
  <c r="F55"/>
  <c r="BE87"/>
  <c r="BE91"/>
  <c r="BE100"/>
  <c r="BE103"/>
  <c r="BE95"/>
  <c i="1" r="BB55"/>
  <c r="AW55"/>
  <c r="BA55"/>
  <c i="2" r="E48"/>
  <c r="J52"/>
  <c r="F54"/>
  <c r="J54"/>
  <c r="F55"/>
  <c r="BE99"/>
  <c r="BE102"/>
  <c r="BE105"/>
  <c r="BE108"/>
  <c r="BE112"/>
  <c r="BE115"/>
  <c r="BE119"/>
  <c r="BE122"/>
  <c r="BE125"/>
  <c r="BE128"/>
  <c r="BE132"/>
  <c r="BE136"/>
  <c r="BE140"/>
  <c r="BE144"/>
  <c r="BE148"/>
  <c r="BE150"/>
  <c r="BE154"/>
  <c r="BE158"/>
  <c r="BE162"/>
  <c r="BE166"/>
  <c r="BE170"/>
  <c r="BE174"/>
  <c r="BE178"/>
  <c r="BE181"/>
  <c r="BE185"/>
  <c r="BE188"/>
  <c r="BE192"/>
  <c r="BE198"/>
  <c r="BE201"/>
  <c r="BE204"/>
  <c r="BE208"/>
  <c r="BE211"/>
  <c r="BE214"/>
  <c r="BE217"/>
  <c r="BE220"/>
  <c r="BE223"/>
  <c r="BE227"/>
  <c r="BE231"/>
  <c r="BE234"/>
  <c r="BE237"/>
  <c r="BE241"/>
  <c r="BE246"/>
  <c r="BE250"/>
  <c r="BE254"/>
  <c r="BE257"/>
  <c r="BE260"/>
  <c r="BE263"/>
  <c r="BE266"/>
  <c r="BE270"/>
  <c r="BE274"/>
  <c r="BE277"/>
  <c r="BE281"/>
  <c r="BE285"/>
  <c r="BE288"/>
  <c r="BE292"/>
  <c r="BE295"/>
  <c r="BE299"/>
  <c r="BE303"/>
  <c r="BE306"/>
  <c r="BE309"/>
  <c r="BE312"/>
  <c r="BE316"/>
  <c r="BE319"/>
  <c r="BE322"/>
  <c r="BE326"/>
  <c r="BE330"/>
  <c r="BE333"/>
  <c r="BE338"/>
  <c r="BE342"/>
  <c r="BE345"/>
  <c r="BE349"/>
  <c r="BE353"/>
  <c r="BE359"/>
  <c r="BE363"/>
  <c r="BE366"/>
  <c r="BE370"/>
  <c r="BE373"/>
  <c r="BE377"/>
  <c r="BE380"/>
  <c r="BE384"/>
  <c r="BE388"/>
  <c r="BE392"/>
  <c r="BE396"/>
  <c r="BE398"/>
  <c r="BE401"/>
  <c r="BE404"/>
  <c r="BE407"/>
  <c r="BE410"/>
  <c r="BE414"/>
  <c r="BE418"/>
  <c r="BE422"/>
  <c r="BE427"/>
  <c r="BE430"/>
  <c r="BE434"/>
  <c r="BE437"/>
  <c r="BE440"/>
  <c r="BE443"/>
  <c r="BE447"/>
  <c r="BE451"/>
  <c r="BE455"/>
  <c r="BE460"/>
  <c r="BE462"/>
  <c r="BE465"/>
  <c r="BE468"/>
  <c r="BE471"/>
  <c r="BE475"/>
  <c r="BE478"/>
  <c r="BE483"/>
  <c r="BE487"/>
  <c r="BE490"/>
  <c r="BE495"/>
  <c r="BE499"/>
  <c r="BE504"/>
  <c r="BE509"/>
  <c r="BE513"/>
  <c r="BE518"/>
  <c r="BE521"/>
  <c r="BE524"/>
  <c r="BE527"/>
  <c r="BE530"/>
  <c r="BE533"/>
  <c r="BE537"/>
  <c r="BE541"/>
  <c r="BE544"/>
  <c r="BE546"/>
  <c r="BE549"/>
  <c r="BE552"/>
  <c r="BE555"/>
  <c r="BE559"/>
  <c r="BE562"/>
  <c r="BE567"/>
  <c r="BE571"/>
  <c r="BE574"/>
  <c r="BE577"/>
  <c r="BE580"/>
  <c r="BE583"/>
  <c r="BE586"/>
  <c r="BE589"/>
  <c r="BE593"/>
  <c r="BE595"/>
  <c r="BE599"/>
  <c i="1" r="BD55"/>
  <c r="BC55"/>
  <c i="3" r="F37"/>
  <c i="1" r="BD56"/>
  <c i="3" r="F34"/>
  <c i="1" r="BA56"/>
  <c i="3" r="J34"/>
  <c i="1" r="AW56"/>
  <c i="5" r="F34"/>
  <c i="1" r="BA58"/>
  <c i="5" r="F37"/>
  <c i="1" r="BD58"/>
  <c i="4" r="F35"/>
  <c i="1" r="BB57"/>
  <c i="4" r="F34"/>
  <c i="1" r="BA57"/>
  <c i="4" r="F37"/>
  <c i="1" r="BD57"/>
  <c i="3" r="F35"/>
  <c i="1" r="BB56"/>
  <c i="5" r="J34"/>
  <c i="1" r="AW58"/>
  <c i="5" r="F36"/>
  <c i="1" r="BC58"/>
  <c i="3" r="F36"/>
  <c i="1" r="BC56"/>
  <c i="5" r="F35"/>
  <c i="1" r="BB58"/>
  <c i="4" r="J34"/>
  <c i="1" r="AW57"/>
  <c i="4" r="F36"/>
  <c i="1" r="BC57"/>
  <c i="5" l="1" r="BK85"/>
  <c r="J85"/>
  <c r="J60"/>
  <c i="4" r="P86"/>
  <c r="P85"/>
  <c i="1" r="AU57"/>
  <c i="2" r="R97"/>
  <c r="R336"/>
  <c r="T336"/>
  <c r="T97"/>
  <c i="4" r="T86"/>
  <c r="T85"/>
  <c i="3" r="T84"/>
  <c i="4" r="BK86"/>
  <c r="J86"/>
  <c r="J60"/>
  <c i="2" r="P336"/>
  <c r="P97"/>
  <c r="P96"/>
  <c i="1" r="AU55"/>
  <c i="5" r="BK84"/>
  <c r="J84"/>
  <c r="J59"/>
  <c r="J86"/>
  <c r="J61"/>
  <c i="4" r="BK85"/>
  <c r="J85"/>
  <c r="J59"/>
  <c i="3" r="BK84"/>
  <c r="J84"/>
  <c r="J59"/>
  <c i="2" r="BK96"/>
  <c r="J96"/>
  <c i="3" r="F33"/>
  <c i="1" r="AZ56"/>
  <c i="2" r="J30"/>
  <c i="1" r="AG55"/>
  <c i="5" r="J33"/>
  <c i="1" r="AV58"/>
  <c r="AT58"/>
  <c i="5" r="F33"/>
  <c i="1" r="AZ58"/>
  <c i="3" r="J33"/>
  <c i="1" r="AV56"/>
  <c r="AT56"/>
  <c r="BB54"/>
  <c r="W31"/>
  <c r="BA54"/>
  <c r="W30"/>
  <c i="4" r="F33"/>
  <c i="1" r="AZ57"/>
  <c i="2" r="F33"/>
  <c i="1" r="AZ55"/>
  <c i="2" r="J33"/>
  <c i="1" r="AV55"/>
  <c r="AT55"/>
  <c r="AU54"/>
  <c r="BD54"/>
  <c r="W33"/>
  <c i="4" r="J33"/>
  <c i="1" r="AV57"/>
  <c r="AT57"/>
  <c r="BC54"/>
  <c r="W32"/>
  <c i="2" l="1" r="T96"/>
  <c r="R96"/>
  <c i="1" r="AN55"/>
  <c i="2" r="J59"/>
  <c r="J39"/>
  <c i="1" r="AZ54"/>
  <c r="W29"/>
  <c i="5" r="J30"/>
  <c i="1" r="AG58"/>
  <c r="AX54"/>
  <c r="AY54"/>
  <c i="4" r="J30"/>
  <c i="1" r="AG57"/>
  <c r="AN57"/>
  <c r="AW54"/>
  <c r="AK30"/>
  <c i="3" r="J30"/>
  <c i="1" r="AG56"/>
  <c r="AN56"/>
  <c i="5" l="1" r="J39"/>
  <c i="4" r="J39"/>
  <c i="3" r="J39"/>
  <c i="1" r="AN58"/>
  <c r="AG54"/>
  <c r="AK26"/>
  <c r="AV54"/>
  <c r="AK29"/>
  <c l="1"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<sst xmlns="http://schemas.openxmlformats.org/spreadsheetml/2006/main">
  <si>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</si>
  <si>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</si>
  <si>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</si>
  <si>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</si>
  <si>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</si>
  <si>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{f427d865-3933-4354-9abd-76d2219bcb7e}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</si>
  <si>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</si>
  <si>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</si>
  <si>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</si>
  <si>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</si>
  <si>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</si>
  <si>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</si>
  <si>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</si>
  <si>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</si>
  <si>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SBD_10_24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</si>
  <si>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</si>
  <si>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</si>
  <si>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Zateplení a výměna elektroinstalace BD, Kosmonautů 33, 35, Havířov - Podlesí</t>
  </si>
  <si>
    <t>KSO:</t>
  </si>
  <si>
    <t/>
  </si>
  <si>
    <t>CC-CZ:</t>
  </si>
  <si>
    <t>Místo:</t>
  </si>
  <si>
    <t>Kosmonautů 33, 35</t>
  </si>
  <si>
    <t>Datum:</t>
  </si>
  <si>
    <t>30. 5. 2024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</si>
  <si>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</si>
  <si>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</si>
  <si>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</si>
  <si>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</si>
  <si>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</si>
  <si>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</si>
  <si>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</si>
  <si>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</si>
  <si>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</si>
  <si>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06369201</t>
  </si>
  <si>
    <t>Amun Pro s.r.o.</t>
  </si>
  <si>
    <t>CZ06369201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</si>
  <si>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</si>
  <si>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</si>
  <si>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</si>
  <si>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</si>
  <si>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</si>
  <si>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</si>
  <si>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</si>
  <si>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</si>
  <si>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</si>
  <si>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</si>
  <si>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</si>
  <si>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</si>
  <si>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</si>
  <si>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</si>
  <si>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</si>
  <si>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</si>
  <si>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</si>
  <si>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</si>
  <si>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</si>
  <si>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</si>
  <si>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</si>
  <si>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</si>
  <si>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</si>
  <si>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</si>
  <si>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</si>
  <si>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</si>
  <si>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</si>
  <si>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</si>
  <si>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</si>
  <si>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</si>
  <si>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</si>
  <si>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</si>
  <si>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</si>
  <si>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</si>
  <si>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</si>
  <si>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</si>
  <si>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</si>
  <si>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</si>
  <si>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</si>
  <si>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</si>
  <si>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</si>
  <si>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</si>
  <si>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úpravy a Zateplení objektu</t>
  </si>
  <si>
    <t>STA</t>
  </si>
  <si>
    <t>1</t>
  </si>
  <si>
    <t>{5484b53b-8459-47f0-b750-86b7b49eb02a}</t>
  </si>
  <si>
    <t>2</t>
  </si>
  <si>
    <t>02</t>
  </si>
  <si>
    <t>Zateplení stropu 1.PP</t>
  </si>
  <si>
    <t>{6d83dec9-e607-4fad-8666-1a355083f896}</t>
  </si>
  <si>
    <t>03</t>
  </si>
  <si>
    <t>ELEKTRO</t>
  </si>
  <si>
    <t>{d37b0bd1-3fb0-4a4a-8287-94ff11ff45c3}</t>
  </si>
  <si>
    <t>04</t>
  </si>
  <si>
    <t>VRN</t>
  </si>
  <si>
    <t>{d30e96c5-2c4d-42be-b9e1-4b9bfcfdfd1f}</t>
  </si>
  <si>
    <t>KRYCÍ LIST SOUPISU PRACÍ</t>
  </si>
  <si>
    <t>Objekt:</t>
  </si>
  <si>
    <t>01 - Stavební úpravy a Zateplení objektu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</si>
  <si>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</si>
  <si>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</si>
  <si>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</si>
  <si>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</si>
  <si>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</si>
  <si>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</si>
  <si>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</si>
  <si>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6 - Úpravy povrchů, podlahy a osazování výplní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</si>
  <si>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</si>
  <si>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</si>
  <si>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</si>
  <si>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</si>
  <si>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</si>
  <si>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</si>
  <si>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</si>
  <si>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</si>
  <si>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</si>
  <si>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777 - Podlahy lité</t>
  </si>
  <si>
    <t xml:space="preserve">    783 - Dokončovací práce - nátěry</t>
  </si>
  <si>
    <t xml:space="preserve">    784 - Dokončovací práce - malby a tapety</t>
  </si>
  <si>
    <t>D1 - Sanace balkónů a lodžií pomocí certifikovaného systému s hydroizolací a tepelnou izolací lepenou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</si>
  <si>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</si>
  <si>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</si>
  <si>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</si>
  <si>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</si>
  <si>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</si>
  <si>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</si>
  <si>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</si>
  <si>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</si>
  <si>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</si>
  <si>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</si>
  <si>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</si>
  <si>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</si>
  <si>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</si>
  <si>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</si>
  <si>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</si>
  <si>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</si>
  <si>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</si>
  <si>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</si>
  <si>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</si>
  <si>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</si>
  <si>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</si>
  <si>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CS ÚRS 2024 01</t>
  </si>
  <si>
    <t>4</t>
  </si>
  <si>
    <t>777146442</t>
  </si>
  <si>
    <t>PP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</si>
  <si>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</si>
  <si>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Online PSC</t>
  </si>
  <si>
    <t>https://podminky.urs.cz/item/CS_URS_2024_01/113106123</t>
  </si>
  <si>
    <t>129001101</t>
  </si>
  <si>
    <t>Příplatek za ztížení odkopávky nebo prokopávky v blízkosti inženýrských sítí</t>
  </si>
  <si>
    <t>m3</t>
  </si>
  <si>
    <t>1093463609</t>
  </si>
  <si>
    <t>Příplatek k cenám vykopávek za ztížení vykopávky v blízkosti podzemního vedení nebo výbušnin v horninách jakékoliv třídy</t>
  </si>
  <si>
    <t>https://podminky.urs.cz/item/CS_URS_2024_01/129001101</t>
  </si>
  <si>
    <t>3</t>
  </si>
  <si>
    <t>132212109</t>
  </si>
  <si>
    <t>Příplatek za lepivost u hloubení rýh š do 800 mm ručním nebo pneum nářadím v hornině tř. 3</t>
  </si>
  <si>
    <t>-954118449</t>
  </si>
  <si>
    <t>https://podminky.urs.cz/item/CS_URS_2024_01/132212109</t>
  </si>
  <si>
    <t>132212332</t>
  </si>
  <si>
    <t>Hloubení nezapažených rýh šířky do 2000 mm v nesoudržných horninách třídy těžitelnosti I skupiny 3 ručně</t>
  </si>
  <si>
    <t>-1061818568</t>
  </si>
  <si>
    <t>Hloubení nezapažených rýh šířky přes 800 do 2 000 mm ručně s urovnáním dna do předepsaného profilu a spádu v hornině třídy těžitelnosti I skupiny 3 nesoudržných</t>
  </si>
  <si>
    <t>https://podminky.urs.cz/item/CS_URS_2024_01/132212332</t>
  </si>
  <si>
    <t>VV</t>
  </si>
  <si>
    <t>88,5*0,3*0,8</t>
  </si>
  <si>
    <t>5</t>
  </si>
  <si>
    <t>162211311</t>
  </si>
  <si>
    <t>Vodorovné přemístění výkopku z horniny třídy těžitelnosti I skupiny 1 až 3 stavebním kolečkem do 10 m</t>
  </si>
  <si>
    <t>1945014252</t>
  </si>
  <si>
    <t>Vodorovné přemístění výkopku nebo sypaniny stavebním kolečkem s vyprázdněním kolečka na hromady nebo do dopravního prostředku na vzdálenost do 10 m z horniny třídy těžitelnosti I, skupiny 1 až 3</t>
  </si>
  <si>
    <t>https://podminky.urs.cz/item/CS_URS_2024_01/162211311</t>
  </si>
  <si>
    <t>6</t>
  </si>
  <si>
    <t>162211319</t>
  </si>
  <si>
    <t>Příplatek k vodorovnému přemístění výkopku z horniny třídy těžitelnosti I skupiny 1 až 3 stavebním kolečkem za každých dalších 10 m</t>
  </si>
  <si>
    <t>-1489866233</t>
  </si>
  <si>
    <t>Vodorovné přemístění výkopku nebo sypaniny stavebním kolečkem s vyprázdněním kolečka na hromady nebo do dopravního prostředku na vzdálenost do 10 m Příplatek za každých dalších 10 m k ceně -1311</t>
  </si>
  <si>
    <t>https://podminky.urs.cz/item/CS_URS_2024_01/162211319</t>
  </si>
  <si>
    <t>21,24*5</t>
  </si>
  <si>
    <t>7</t>
  </si>
  <si>
    <t>167111101</t>
  </si>
  <si>
    <t>Nakládání výkopku z hornin třídy těžitelnosti I skupiny 1 až 3 ručně</t>
  </si>
  <si>
    <t>-1702763442</t>
  </si>
  <si>
    <t>Nakládání, skládání a překládání neulehlého výkopku nebo sypaniny ručně nakládání, z hornin třídy těžitelnosti I, skupiny 1 až 3</t>
  </si>
  <si>
    <t>https://podminky.urs.cz/item/CS_URS_2024_01/167111101</t>
  </si>
  <si>
    <t>8</t>
  </si>
  <si>
    <t>174101101</t>
  </si>
  <si>
    <t>Zásyp jam, šachet rýh nebo kolem objektů sypaninou se zhutněním</t>
  </si>
  <si>
    <t>-1143041118</t>
  </si>
  <si>
    <t>https://podminky.urs.cz/item/CS_URS_2024_01/174101101</t>
  </si>
  <si>
    <t>9</t>
  </si>
  <si>
    <t>175111101</t>
  </si>
  <si>
    <t>Obsypání potrubí ručně sypaninou bez prohození, uloženou do 3 m</t>
  </si>
  <si>
    <t>613376762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</si>
  <si>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</si>
  <si>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https://podminky.urs.cz/item/CS_URS_2024_01/175111101</t>
  </si>
  <si>
    <t>10</t>
  </si>
  <si>
    <t>M</t>
  </si>
  <si>
    <t>58333674</t>
  </si>
  <si>
    <t>kamenivo těžené hrubé frakce 16/32</t>
  </si>
  <si>
    <t>t</t>
  </si>
  <si>
    <t>-920228236</t>
  </si>
  <si>
    <t>21,24*1,6</t>
  </si>
  <si>
    <t>Komunikace pozemní</t>
  </si>
  <si>
    <t>11</t>
  </si>
  <si>
    <t>564201111</t>
  </si>
  <si>
    <t>Podklad nebo podsyp z drceného kameniva s rozprostřením, vlhčením a zhutněním plochy přes 100 m2, po zhutnění tl. 40 mm</t>
  </si>
  <si>
    <t>-1685730473</t>
  </si>
  <si>
    <t>https://podminky.urs.cz/item/CS_URS_2024_01/564201111</t>
  </si>
  <si>
    <t>P</t>
  </si>
  <si>
    <t>Poznámka k položce:_x000d_
drcené kamenivo 0/4mm</t>
  </si>
  <si>
    <t>564771101</t>
  </si>
  <si>
    <t>Podklad z kameniva hrubého drceného vel. 32-63 mm plochy do 100 m2 tl 250 mm</t>
  </si>
  <si>
    <t>-952609617</t>
  </si>
  <si>
    <t>Podklad nebo kryt z kameniva hrubého drceného vel. 0-63 mm s rozprostřením a zhutněním plochy jednotlivě do 100 m2, po zhutnění tl. 250 mm</t>
  </si>
  <si>
    <t>https://podminky.urs.cz/item/CS_URS_2024_01/564771101</t>
  </si>
  <si>
    <t>Poznámka k položce:_x000d_
Sanace podloží</t>
  </si>
  <si>
    <t>13</t>
  </si>
  <si>
    <t>596211110</t>
  </si>
  <si>
    <t>Kladení zámkové dlažby komunikací pro pěší ručně tl 60 mm skupiny A pl do 50 m2</t>
  </si>
  <si>
    <t>-413102088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</si>
  <si>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</si>
  <si>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https://podminky.urs.cz/item/CS_URS_2024_01/596211110</t>
  </si>
  <si>
    <t>Poznámka k položce:_x000d_
zpětná pokládka původní dlažby - oprava chodníků</t>
  </si>
  <si>
    <t>14</t>
  </si>
  <si>
    <t>596811220</t>
  </si>
  <si>
    <t>Kladení betonové dlažby komunikací pro pěší do lože z kameniva velikosti přes 0,09 do 0,25 m2 pl do 50 m2</t>
  </si>
  <si>
    <t>-610990285</t>
  </si>
  <si>
    <t>Kladení dlažby z betonových nebo kameninových dlaždic komunikací pro pěší s vyplněním spár a se smetením přebytečného materiálu na vzdálenost do 3 m s ložem z kameniva těženého tl. do 30 mm velikosti dlaždic přes 0,09 m2 do 0,25 m2, pro plochy do 50 m2</t>
  </si>
  <si>
    <t>https://podminky.urs.cz/item/CS_URS_2024_01/596811220</t>
  </si>
  <si>
    <t>42*0,5</t>
  </si>
  <si>
    <t>15</t>
  </si>
  <si>
    <t>59246003</t>
  </si>
  <si>
    <t>dlažba plošná betonová terasová hladká 500x500x50mm</t>
  </si>
  <si>
    <t>348929888</t>
  </si>
  <si>
    <t>16</t>
  </si>
  <si>
    <t>58341341</t>
  </si>
  <si>
    <t>kamenivo drcené drobné frakce 0/4</t>
  </si>
  <si>
    <t>-1934248288</t>
  </si>
  <si>
    <t>(42*0,5*0,4)*1,8</t>
  </si>
  <si>
    <t>Úpravy povrchů, podlahy a osazování výplní - Úpravy povrchů, podlahy a osazování výplní</t>
  </si>
  <si>
    <t>17</t>
  </si>
  <si>
    <t>611321135</t>
  </si>
  <si>
    <t>Vápenocementový štuk vnitřních schodišťových konstrukcí tloušťky do 3 mm</t>
  </si>
  <si>
    <t>-231582057</t>
  </si>
  <si>
    <t>Vápenocementový štuk vnitřních ploch tloušťky do 3 mm schodišťových konstrukcí stropů, stěn, ramen nebo nosníků</t>
  </si>
  <si>
    <t>https://podminky.urs.cz/item/CS_URS_2024_01/611321135</t>
  </si>
  <si>
    <t>15*15*2+1,25*2,5*5</t>
  </si>
  <si>
    <t>18</t>
  </si>
  <si>
    <t>612142001</t>
  </si>
  <si>
    <t>Pletivo sklovláknité vnitřních stěn vtlačené do tmelu</t>
  </si>
  <si>
    <t>-1784440183</t>
  </si>
  <si>
    <t>Pletivo vnitřních ploch v ploše nebo pruzích, na plném podkladu sklovláknité vtlačené do tmelu včetně tmelu stěn</t>
  </si>
  <si>
    <t>https://podminky.urs.cz/item/CS_URS_2024_01/612142001</t>
  </si>
  <si>
    <t>19</t>
  </si>
  <si>
    <t>622142001</t>
  </si>
  <si>
    <t>Potažení vnějších stěn sklovláknitým pletivem vtlačeným do tenkovrstvé hmoty</t>
  </si>
  <si>
    <t>-780433515</t>
  </si>
  <si>
    <t>Potažení vnějších ploch pletivem v ploše nebo pruzích, na plném podkladu sklovláknitým vtlačením do tmelu stěn</t>
  </si>
  <si>
    <t>https://podminky.urs.cz/item/CS_URS_2024_01/622142001</t>
  </si>
  <si>
    <t>88,5*15</t>
  </si>
  <si>
    <t>20</t>
  </si>
  <si>
    <t>622151011</t>
  </si>
  <si>
    <t>Penetrační silikátový nátěr vnějších pastovitých tenkovrstvých omítek stěn</t>
  </si>
  <si>
    <t>645397860</t>
  </si>
  <si>
    <t>https://podminky.urs.cz/item/CS_URS_2024_01/622151011</t>
  </si>
  <si>
    <t>88,5*13,22</t>
  </si>
  <si>
    <t>622151021</t>
  </si>
  <si>
    <t>Penetrační akrylátový nátěr vnějších mozaikových tenkovrstvých omítek stěn</t>
  </si>
  <si>
    <t>-316453835</t>
  </si>
  <si>
    <t>https://podminky.urs.cz/item/CS_URS_2024_01/622151021</t>
  </si>
  <si>
    <t>88,5*1,8</t>
  </si>
  <si>
    <t>22</t>
  </si>
  <si>
    <t>622211041</t>
  </si>
  <si>
    <t>Montáž kontaktního zateplení lepením a mechanickým kotvením z polystyrenových desek na vnější stěny, na podklad betonový nebo z lehčeného betonu, z tvárnic keramických nebo vápenopískových, tloušťky desek přes 160 do 200 mm</t>
  </si>
  <si>
    <t>-1560283945</t>
  </si>
  <si>
    <t>https://podminky.urs.cz/item/CS_URS_2024_01/622211041</t>
  </si>
  <si>
    <t>23</t>
  </si>
  <si>
    <t>28375953</t>
  </si>
  <si>
    <t>deska EPS 70 fasádní λ=0,039 tl 180mm</t>
  </si>
  <si>
    <t>-288572384</t>
  </si>
  <si>
    <t>1169,97*1,2</t>
  </si>
  <si>
    <t>24</t>
  </si>
  <si>
    <t>622211031</t>
  </si>
  <si>
    <t>Montáž kontaktního zateplení vnějších stěn lepením a mechanickým kotvením polystyrénových desek do betonu a zdiva tl přes 120 do 160 mm</t>
  </si>
  <si>
    <t>-1542188579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</si>
  <si>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</si>
  <si>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https://podminky.urs.cz/item/CS_URS_2024_01/622211031</t>
  </si>
  <si>
    <t>88,5*(1,8+0,3)</t>
  </si>
  <si>
    <t>25</t>
  </si>
  <si>
    <t>28376445</t>
  </si>
  <si>
    <t>deska XPS hrana rovná a strukturovaný povrch 300kPA λ=0,035 tl 140mm</t>
  </si>
  <si>
    <t>-987110165</t>
  </si>
  <si>
    <t>185,85*1,2</t>
  </si>
  <si>
    <t>26</t>
  </si>
  <si>
    <t>622251101</t>
  </si>
  <si>
    <t>Příplatek k cenám kontaktního zateplení vnějších stěn za zápustnou montáž a použití tepelněizolačních zátek z polystyrenu</t>
  </si>
  <si>
    <t>-1567532024</t>
  </si>
  <si>
    <t>Montáž kontaktního zateplení lepením a mechanickým kotvením Příplatek k cenám za zápustnou montáž kotev s použitím tepelněizolačních zátek na vnější stěny z polystyrenu</t>
  </si>
  <si>
    <t>https://podminky.urs.cz/item/CS_URS_2024_01/622251101</t>
  </si>
  <si>
    <t>555,24+88,20</t>
  </si>
  <si>
    <t>27</t>
  </si>
  <si>
    <t>622212051</t>
  </si>
  <si>
    <t>Montáž kontaktního zateplení vnějšího ostění, nadpraží nebo parapetu hl. špalety do 400 mm lepením desek z polystyrenu tl do 40 mm</t>
  </si>
  <si>
    <t>m</t>
  </si>
  <si>
    <t>-1589003708</t>
  </si>
  <si>
    <t>Montáž kontaktního zateplení vnějšího ostění, nadpraží nebo parapetu lepením z polystyrenových desek (dodávka ve specifikaci) hloubky špalet přes 200 do 400 mm, tloušťky desek do 40 mm</t>
  </si>
  <si>
    <t>https://podminky.urs.cz/item/CS_URS_2024_01/622212051</t>
  </si>
  <si>
    <t>(6,35*20+4,8*46+5,1*26+2,1*9+6,4*4)*0,26</t>
  </si>
  <si>
    <t>(1,5*66+2,25*26+0,85*9)*0,26</t>
  </si>
  <si>
    <t>Součet</t>
  </si>
  <si>
    <t>28</t>
  </si>
  <si>
    <t>28375932</t>
  </si>
  <si>
    <t>deska EPS 70 fasádní λ=0,039 tl 40mm</t>
  </si>
  <si>
    <t>1093805030</t>
  </si>
  <si>
    <t>29</t>
  </si>
  <si>
    <t>28376439</t>
  </si>
  <si>
    <t>deska XPS hrana rovná a strukturovaný povrch 250kPa λ=0,032 tl 40mm</t>
  </si>
  <si>
    <t>-37678458</t>
  </si>
  <si>
    <t>30</t>
  </si>
  <si>
    <t>622252002</t>
  </si>
  <si>
    <t>Montáž profilů kontaktního zateplení lepených</t>
  </si>
  <si>
    <t>-53818327</t>
  </si>
  <si>
    <t>https://podminky.urs.cz/item/CS_URS_2024_01/622252002</t>
  </si>
  <si>
    <t>46,2+683,88+198,18+198,18+629,88</t>
  </si>
  <si>
    <t>31</t>
  </si>
  <si>
    <t>59051655</t>
  </si>
  <si>
    <t>profil zakládací Al tl 0,7mm pro ETICS pro izolant tl 180mm</t>
  </si>
  <si>
    <t>-2122819572</t>
  </si>
  <si>
    <t>42*1,1</t>
  </si>
  <si>
    <t>32</t>
  </si>
  <si>
    <t>63127464</t>
  </si>
  <si>
    <t>profil rohový Al 15x15mm s výztužnou tkaninou š 100mm pro ETICS</t>
  </si>
  <si>
    <t>-354811322</t>
  </si>
  <si>
    <t>(524,9+3*15)*1,2</t>
  </si>
  <si>
    <t>33</t>
  </si>
  <si>
    <t>59051510</t>
  </si>
  <si>
    <t>profil začišťovací s okapnicí PVC s výztužnou tkaninou pro nadpraží ETICS</t>
  </si>
  <si>
    <t>-2119569433</t>
  </si>
  <si>
    <t>(1,5*66+2,25*26+0,85*9)*1,2</t>
  </si>
  <si>
    <t>34</t>
  </si>
  <si>
    <t>59051512</t>
  </si>
  <si>
    <t>profil začišťovací s okapnicí PVC s výztužnou tkaninou pro parapet ETICS</t>
  </si>
  <si>
    <t>1431781748</t>
  </si>
  <si>
    <t>35</t>
  </si>
  <si>
    <t>28342205</t>
  </si>
  <si>
    <t>profil začišťovací PVC 6mm s výztužnou tkaninou pro ostění ETICS</t>
  </si>
  <si>
    <t>-1814963803</t>
  </si>
  <si>
    <t>524,9*1,2</t>
  </si>
  <si>
    <t>36</t>
  </si>
  <si>
    <t>622311101</t>
  </si>
  <si>
    <t>Omítka vápenná vnějších ploch nanášená ručně jednovrstvá, tloušťky do 15 mm hrubá nezatřená stěn</t>
  </si>
  <si>
    <t>-1784666893</t>
  </si>
  <si>
    <t>https://podminky.urs.cz/item/CS_URS_2024_01/622311101</t>
  </si>
  <si>
    <t>88,5*13*0,3</t>
  </si>
  <si>
    <t>37</t>
  </si>
  <si>
    <t>622321191</t>
  </si>
  <si>
    <t>Omítka vápenocementová vnějších ploch nanášená ručně Příplatek k cenám za každých dalších i započatých 5 mm tloušťky omítky přes 15 mm stěn</t>
  </si>
  <si>
    <t>1126472620</t>
  </si>
  <si>
    <t>https://podminky.urs.cz/item/CS_URS_2024_01/622321191</t>
  </si>
  <si>
    <t>345,15*3</t>
  </si>
  <si>
    <t>38</t>
  </si>
  <si>
    <t>622511102</t>
  </si>
  <si>
    <t>Tenkovrstvá akrylátová mozaiková jemnozrnná omítka vnějších stěn</t>
  </si>
  <si>
    <t>-1049738045</t>
  </si>
  <si>
    <t>https://podminky.urs.cz/item/CS_URS_2024_01/622511102</t>
  </si>
  <si>
    <t>39</t>
  </si>
  <si>
    <t>622531022</t>
  </si>
  <si>
    <t>Tenkovrstvá silikonová zrnitá omítka zrnitost 2,0 mm vnějších stěn</t>
  </si>
  <si>
    <t>-953985851</t>
  </si>
  <si>
    <t>https://podminky.urs.cz/item/CS_URS_2024_01/622531022</t>
  </si>
  <si>
    <t>40</t>
  </si>
  <si>
    <t>629135102</t>
  </si>
  <si>
    <t>Vyrovnávací vrstva z cementové malty pod klempířskými prvky šířky přes 150 do 300 mm</t>
  </si>
  <si>
    <t>1151056370</t>
  </si>
  <si>
    <t>https://podminky.urs.cz/item/CS_URS_2024_01/629135102</t>
  </si>
  <si>
    <t>41</t>
  </si>
  <si>
    <t>632682111</t>
  </si>
  <si>
    <t>Vyspravení betonových schodišťových stupňů a podest rychletuhnoucím polymerem tl do 10 mm</t>
  </si>
  <si>
    <t>1800260869</t>
  </si>
  <si>
    <t>Vyspravení povrchu betonových schodišť rychletuhnoucím polymerem s možností okamžitého zatížení stupňů a podest tl. do 10 mm</t>
  </si>
  <si>
    <t>https://podminky.urs.cz/item/CS_URS_2024_01/632682111</t>
  </si>
  <si>
    <t>1,75*5</t>
  </si>
  <si>
    <t>Ostatní konstrukce a práce, bourání</t>
  </si>
  <si>
    <t>42</t>
  </si>
  <si>
    <t>941211112</t>
  </si>
  <si>
    <t>Montáž lešení řadového rámového lehkého zatížení do 200 kg/m2 š od 0,6 do 0,9 m v přes 10 do 25 m</t>
  </si>
  <si>
    <t>123945115</t>
  </si>
  <si>
    <t>Lešení řadové rámové lehké pracovní s podlahami s provozním zatížením tř. 3 do 200 kg/m2 šířky tř. SW06 od 0,6 do 0,9 m výšky přes 10 do 25 m montáž</t>
  </si>
  <si>
    <t>https://podminky.urs.cz/item/CS_URS_2024_01/941211112</t>
  </si>
  <si>
    <t>95*16</t>
  </si>
  <si>
    <t>43</t>
  </si>
  <si>
    <t>941211212</t>
  </si>
  <si>
    <t>Příplatek k lešení řadovému rámovému lehkému do 200 kg/m2 š od 0,6 do 0,9 m v přes 10 do 25 m za každý den použití</t>
  </si>
  <si>
    <t>-2129113584</t>
  </si>
  <si>
    <t>Lešení řadové rámové lehké pracovní s podlahami s provozním zatížením tř. 3 do 200 kg/m2 šířky tř. SW06 od 0,6 do 0,9 m výšky přes 10 do 25 m příplatek za každý den použití</t>
  </si>
  <si>
    <t>https://podminky.urs.cz/item/CS_URS_2024_01/941211212</t>
  </si>
  <si>
    <t>1520*60</t>
  </si>
  <si>
    <t>44</t>
  </si>
  <si>
    <t>941211812</t>
  </si>
  <si>
    <t>Demontáž lešení řadového rámového lehkého zatížení do 200 kg/m2 š od 0,6 do 0,9 m v přes 10 do 25 m</t>
  </si>
  <si>
    <t>482432648</t>
  </si>
  <si>
    <t>Lešení řadové rámové lehké pracovní s podlahami s provozním zatížením tř. 3 do 200 kg/m2 šířky tř. SW06 od 0,6 do 0,9 m výšky přes 10 do 25 m demontáž</t>
  </si>
  <si>
    <t>https://podminky.urs.cz/item/CS_URS_2024_01/941211812</t>
  </si>
  <si>
    <t>45</t>
  </si>
  <si>
    <t>944511111</t>
  </si>
  <si>
    <t>Montáž ochranné sítě z textilie z umělých vláken</t>
  </si>
  <si>
    <t>-1215963346</t>
  </si>
  <si>
    <t>Síť ochranná zavěšená na konstrukci lešení z textilie z umělých vláken montáž</t>
  </si>
  <si>
    <t>https://podminky.urs.cz/item/CS_URS_2024_01/944511111</t>
  </si>
  <si>
    <t>46</t>
  </si>
  <si>
    <t>944511211</t>
  </si>
  <si>
    <t>Příplatek k ochranné síti za každý den použití</t>
  </si>
  <si>
    <t>1074395892</t>
  </si>
  <si>
    <t>Síť ochranná zavěšená na konstrukci lešení z textilie z umělých vláken příplatek k ceně za každý den použití</t>
  </si>
  <si>
    <t>https://podminky.urs.cz/item/CS_URS_2024_01/944511211</t>
  </si>
  <si>
    <t>47</t>
  </si>
  <si>
    <t>944511811</t>
  </si>
  <si>
    <t>Demontáž ochranné sítě z textilie z umělých vláken</t>
  </si>
  <si>
    <t>-1078205048</t>
  </si>
  <si>
    <t>Síť ochranná zavěšená na konstrukci lešení z textilie z umělých vláken demontáž</t>
  </si>
  <si>
    <t>https://podminky.urs.cz/item/CS_URS_2024_01/944511811</t>
  </si>
  <si>
    <t>48</t>
  </si>
  <si>
    <t>944711112</t>
  </si>
  <si>
    <t>Montáž záchytné stříšky š přes 1,5 do 2 m</t>
  </si>
  <si>
    <t>-941277095</t>
  </si>
  <si>
    <t>Stříška záchytná zřizovaná současně s lehkým nebo těžkým lešením šířky přes 1,5 do 2,0 m montáž</t>
  </si>
  <si>
    <t>https://podminky.urs.cz/item/CS_URS_2024_01/944711112</t>
  </si>
  <si>
    <t>2+2</t>
  </si>
  <si>
    <t>49</t>
  </si>
  <si>
    <t>944711212</t>
  </si>
  <si>
    <t>Příplatek k záchytné stříšce š do přes 1,5 do 2 m za každý den použití</t>
  </si>
  <si>
    <t>-1298714141</t>
  </si>
  <si>
    <t>Stříška záchytná zřizovaná současně s lehkým nebo těžkým lešením šířky přes 1,5 do 2,0 m příplatek k ceně za každý den použití</t>
  </si>
  <si>
    <t>https://podminky.urs.cz/item/CS_URS_2024_01/944711212</t>
  </si>
  <si>
    <t>4*60</t>
  </si>
  <si>
    <t>50</t>
  </si>
  <si>
    <t>944711812</t>
  </si>
  <si>
    <t>Demontáž záchytné stříšky š přes 1,5 do 2 m</t>
  </si>
  <si>
    <t>-1923530127</t>
  </si>
  <si>
    <t>Stříška záchytná zřizovaná současně s lehkým nebo těžkým lešením šířky přes 1,5 do 2,0 m demontáž</t>
  </si>
  <si>
    <t>https://podminky.urs.cz/item/CS_URS_2024_01/944711812</t>
  </si>
  <si>
    <t>51</t>
  </si>
  <si>
    <t>949101111</t>
  </si>
  <si>
    <t>Lešení pomocné pro objekty pozemních staveb s lešeňovou podlahou v do 1,9 m zatížení do 150 kg/m2</t>
  </si>
  <si>
    <t>-1801339490</t>
  </si>
  <si>
    <t>Lešení pomocné pracovní pro objekty pozemních staveb pro zatížení do 150 kg/m2, o výšce lešeňové podlahy do 1,9 m</t>
  </si>
  <si>
    <t>https://podminky.urs.cz/item/CS_URS_2024_01/949101111</t>
  </si>
  <si>
    <t>52</t>
  </si>
  <si>
    <t>965042131</t>
  </si>
  <si>
    <t>Bourání podkladů pod dlažby nebo mazanin betonových nebo z litého asfaltu tl do 100 mm pl do 4 m2</t>
  </si>
  <si>
    <t>-696505114</t>
  </si>
  <si>
    <t>Bourání mazanin betonových nebo z litého asfaltu tl. do 100 mm, plochy do 4 m2</t>
  </si>
  <si>
    <t>https://podminky.urs.cz/item/CS_URS_2024_01/965042131</t>
  </si>
  <si>
    <t>(2,4+2,4+3,2*3,2+2,4*20)*0,1</t>
  </si>
  <si>
    <t>53</t>
  </si>
  <si>
    <t>965046111</t>
  </si>
  <si>
    <t>Broušení stávajících betonových podlah úběr do 3 mm</t>
  </si>
  <si>
    <t>-394663783</t>
  </si>
  <si>
    <t>https://podminky.urs.cz/item/CS_URS_2024_01/965046111</t>
  </si>
  <si>
    <t>54</t>
  </si>
  <si>
    <t>965046119</t>
  </si>
  <si>
    <t>Příplatek k broušení stávajících betonových podlah za každý další 1 mm úběru</t>
  </si>
  <si>
    <t>1552120244</t>
  </si>
  <si>
    <t>Broušení stávajících betonových podlah Příplatek k ceně za každý další 1 mm úběru</t>
  </si>
  <si>
    <t>https://podminky.urs.cz/item/CS_URS_2024_01/965046119</t>
  </si>
  <si>
    <t>79,04*3</t>
  </si>
  <si>
    <t>55</t>
  </si>
  <si>
    <t>965081213</t>
  </si>
  <si>
    <t>Bourání podlah z dlaždic keramických nebo xylolitových tl do 10 mm plochy přes 1 m2</t>
  </si>
  <si>
    <t>1388242295</t>
  </si>
  <si>
    <t>Bourání podlah z dlaždic bez podkladního lože nebo mazaniny, s jakoukoliv výplní spár keramických nebo xylolitových tl. do 10 mm, plochy přes 1 m2</t>
  </si>
  <si>
    <t>https://podminky.urs.cz/item/CS_URS_2024_01/965081213</t>
  </si>
  <si>
    <t>56</t>
  </si>
  <si>
    <t>966084018</t>
  </si>
  <si>
    <t>Demontáž opláštění stěn odvětrávané fasády</t>
  </si>
  <si>
    <t>1308440011</t>
  </si>
  <si>
    <t>Demontáž opláštění předvěšené odvětrávané fasády stěn</t>
  </si>
  <si>
    <t>https://podminky.urs.cz/item/CS_URS_2024_01/966084018</t>
  </si>
  <si>
    <t>11,25*13,22</t>
  </si>
  <si>
    <t>57</t>
  </si>
  <si>
    <t>967031132</t>
  </si>
  <si>
    <t>Přisekání rovných ostění v cihelném zdivu na MV nebo MVC</t>
  </si>
  <si>
    <t>-472659240</t>
  </si>
  <si>
    <t>https://podminky.urs.cz/item/CS_URS_2024_01/967031132</t>
  </si>
  <si>
    <t>524,80*0,1</t>
  </si>
  <si>
    <t>58</t>
  </si>
  <si>
    <t>978019391</t>
  </si>
  <si>
    <t>Otlučení (osekání) vnější vápenné nebo vápenocementové omítky stupně členitosti 3 až 5 vrozsahu přes 80 do 100 %</t>
  </si>
  <si>
    <t>1854641357</t>
  </si>
  <si>
    <t>Otlučení vápenných nebo vápenocementových omítek vnějších ploch s vyškrabáním spar a s očištěním zdiva stupně členitosti 3 až 5, v rozsahu přes 80 do 100 %</t>
  </si>
  <si>
    <t>https://podminky.urs.cz/item/CS_URS_2024_01/978019391</t>
  </si>
  <si>
    <t>59</t>
  </si>
  <si>
    <t>985441323</t>
  </si>
  <si>
    <t>Přídavná šroubovitá nerezová výztuž 2 táhla D 8 mm v drážce v ŽB kci</t>
  </si>
  <si>
    <t>-1315438188</t>
  </si>
  <si>
    <t>Přídavná šroubovitá nerezová výztuž pro sanaci trhlin v drážce včetně vyfrézování a zalití kotevní maltou v železobetonových konstrukcích 2 táhla průměru 8 mm</t>
  </si>
  <si>
    <t>https://podminky.urs.cz/item/CS_URS_2024_01/985441323</t>
  </si>
  <si>
    <t>60</t>
  </si>
  <si>
    <t>985442291</t>
  </si>
  <si>
    <t>Příplatek k cenám přídavné šroubovité nerezové výztuže za práci ve stísněném prostoru</t>
  </si>
  <si>
    <t>685172781</t>
  </si>
  <si>
    <t>Přídavná šroubovitá nerezová výztuž pro sanaci trhlin Příplatek k cenám za práci ve stísněném prostoru</t>
  </si>
  <si>
    <t>https://podminky.urs.cz/item/CS_URS_2024_01/985442291</t>
  </si>
  <si>
    <t>61</t>
  </si>
  <si>
    <t>985442292</t>
  </si>
  <si>
    <t>Příplatek k cenám přídavné šroubovité nerezové výztuže za délku do 1 m jednotlivě</t>
  </si>
  <si>
    <t>-2073909030</t>
  </si>
  <si>
    <t>Přídavná šroubovitá nerezová výztuž pro sanaci trhlin Příplatek k cenám za délku do 1 m jednotlivě</t>
  </si>
  <si>
    <t>https://podminky.urs.cz/item/CS_URS_2024_01/985442292</t>
  </si>
  <si>
    <t>997</t>
  </si>
  <si>
    <t>Přesun sutě</t>
  </si>
  <si>
    <t>62</t>
  </si>
  <si>
    <t>997013152</t>
  </si>
  <si>
    <t>Vnitrostaveništní doprava suti a vybouraných hmot pro budovy v přes 6 do 9 m s omezením mechanizace</t>
  </si>
  <si>
    <t>-1171243857</t>
  </si>
  <si>
    <t>https://podminky.urs.cz/item/CS_URS_2024_01/997013152</t>
  </si>
  <si>
    <t>63</t>
  </si>
  <si>
    <t>997013501</t>
  </si>
  <si>
    <t>Odvoz suti a vybouraných hmot na skládku nebo meziskládku do 1 km se složením</t>
  </si>
  <si>
    <t>-301533221</t>
  </si>
  <si>
    <t>https://podminky.urs.cz/item/CS_URS_2024_01/997013501</t>
  </si>
  <si>
    <t>64</t>
  </si>
  <si>
    <t>997013509</t>
  </si>
  <si>
    <t>Příplatek k odvozu suti a vybouraných hmot na skládku ZKD 1 km přes 1 km</t>
  </si>
  <si>
    <t>-688425480</t>
  </si>
  <si>
    <t>https://podminky.urs.cz/item/CS_URS_2024_01/997013509</t>
  </si>
  <si>
    <t>56,315*30</t>
  </si>
  <si>
    <t>65</t>
  </si>
  <si>
    <t>997013871</t>
  </si>
  <si>
    <t>Poplatek za uložení stavebního odpadu na recyklační skládce (skládkovné) směsného stavebního a demoličního kód odpadu 17 09 04</t>
  </si>
  <si>
    <t>-869188282</t>
  </si>
  <si>
    <t>https://podminky.urs.cz/item/CS_URS_2024_01/997013871</t>
  </si>
  <si>
    <t>998</t>
  </si>
  <si>
    <t>Přesun hmot</t>
  </si>
  <si>
    <t>66</t>
  </si>
  <si>
    <t>998011002</t>
  </si>
  <si>
    <t>Přesun hmot pro budovy občanské výstavby, bydlení, výrobu a služby s nosnou svislou konstrukcí zděnou z cihel, tvárnic nebo kamene vodorovná dopravní vzdálenost do 100 m pro budovy výšky přes 6 do 12 m</t>
  </si>
  <si>
    <t>-409537155</t>
  </si>
  <si>
    <t>https://podminky.urs.cz/item/CS_URS_2024_01/998011002</t>
  </si>
  <si>
    <t>67</t>
  </si>
  <si>
    <t>998223011</t>
  </si>
  <si>
    <t>Přesun hmot pro pozemní komunikace s krytem dlážděným</t>
  </si>
  <si>
    <t>-360056237</t>
  </si>
  <si>
    <t>Přesun hmot pro pozemní komunikace s krytem dlážděným dopravní vzdálenost do 200 m jakékoliv délky objektu</t>
  </si>
  <si>
    <t>https://podminky.urs.cz/item/CS_URS_2024_01/998223011</t>
  </si>
  <si>
    <t>PSV</t>
  </si>
  <si>
    <t>Práce a dodávky PSV</t>
  </si>
  <si>
    <t>711</t>
  </si>
  <si>
    <t>Izolace proti vodě, vlhkosti a plynům</t>
  </si>
  <si>
    <t>68</t>
  </si>
  <si>
    <t>711161212</t>
  </si>
  <si>
    <t>Izolace proti zemní vlhkosti nopovou fólií svislá, nopek v 8,0 mm, tl do 0,6 mm</t>
  </si>
  <si>
    <t>-25118240</t>
  </si>
  <si>
    <t>Izolace proti zemní vlhkosti a beztlakové vodě nopovými fóliemi na ploše svislé S vrstva ochranná, odvětrávací a drenážní výška nopku 8,0 mm, tl. fólie do 0,6 mm</t>
  </si>
  <si>
    <t>https://podminky.urs.cz/item/CS_URS_2024_01/711161212</t>
  </si>
  <si>
    <t>42*1</t>
  </si>
  <si>
    <t>69</t>
  </si>
  <si>
    <t>69311081</t>
  </si>
  <si>
    <t>geotextilie netkaná separační, ochranná, filtrační, drenážní PES 300g/m2</t>
  </si>
  <si>
    <t>380080445</t>
  </si>
  <si>
    <t>713</t>
  </si>
  <si>
    <t>Izolace tepelné</t>
  </si>
  <si>
    <t>70</t>
  </si>
  <si>
    <t>713130853</t>
  </si>
  <si>
    <t>Odstranění tepelné izolace stěn lepené z polystyrenu tl přes 100 mm</t>
  </si>
  <si>
    <t>-1535306403</t>
  </si>
  <si>
    <t>Odstranění tepelné izolace stěn a příček z rohoží, pásů, dílců, desek, bloků připevněných lepením z polystyrenu, tloušťka izolace přes 100 mm</t>
  </si>
  <si>
    <t>https://podminky.urs.cz/item/CS_URS_2024_01/713130853</t>
  </si>
  <si>
    <t>42*1,2</t>
  </si>
  <si>
    <t>71</t>
  </si>
  <si>
    <t>713131151</t>
  </si>
  <si>
    <t>Montáž izolace tepelné stěn volně vloženými rohožemi, pásy, dílci, deskami 1 vrstva</t>
  </si>
  <si>
    <t>-1968524616</t>
  </si>
  <si>
    <t>Montáž tepelné izolace stěn rohožemi, pásy, deskami, dílci, bloky (izolační materiál ve specifikaci) vložením jednovrstvě</t>
  </si>
  <si>
    <t>https://podminky.urs.cz/item/CS_URS_2024_01/713131151</t>
  </si>
  <si>
    <t>Poznámka k položce:_x000d_
vyrovnání/podlepení KZS</t>
  </si>
  <si>
    <t>72</t>
  </si>
  <si>
    <t>28375988</t>
  </si>
  <si>
    <t>deska EPS 70 fasádní λ=0,039</t>
  </si>
  <si>
    <t>-1648181340</t>
  </si>
  <si>
    <t>0,05*(88,5*13,22)</t>
  </si>
  <si>
    <t>58,499*1,05 'Přepočtené koeficientem množství</t>
  </si>
  <si>
    <t>764</t>
  </si>
  <si>
    <t>Konstrukce klempířské</t>
  </si>
  <si>
    <t>73</t>
  </si>
  <si>
    <t>764001811</t>
  </si>
  <si>
    <t>Demontáž dilatační lišty do suti</t>
  </si>
  <si>
    <t>1321306378</t>
  </si>
  <si>
    <t>Demontáž klempířských konstrukcí dilatační lišty do suti</t>
  </si>
  <si>
    <t>https://podminky.urs.cz/item/CS_URS_2024_01/764001811</t>
  </si>
  <si>
    <t>15*1,2</t>
  </si>
  <si>
    <t>74</t>
  </si>
  <si>
    <t>764001123</t>
  </si>
  <si>
    <t>Montáž dilatační připojovací lišty rš přes 100 mm</t>
  </si>
  <si>
    <t>1563023735</t>
  </si>
  <si>
    <t>Montáž dilatační lišty připojovací, rozvinuté šířky přes 100 mm</t>
  </si>
  <si>
    <t>https://podminky.urs.cz/item/CS_URS_2024_01/764001123</t>
  </si>
  <si>
    <t>75</t>
  </si>
  <si>
    <t>764002841</t>
  </si>
  <si>
    <t>Demontáž oplechování horních ploch zdí a nadezdívek do suti</t>
  </si>
  <si>
    <t>-1547947271</t>
  </si>
  <si>
    <t>Demontáž klempířských konstrukcí oplechování horních ploch zdí a nadezdívek do suti</t>
  </si>
  <si>
    <t>https://podminky.urs.cz/item/CS_URS_2024_01/764002841</t>
  </si>
  <si>
    <t>88,5*1,2</t>
  </si>
  <si>
    <t>76</t>
  </si>
  <si>
    <t>764204109</t>
  </si>
  <si>
    <t>Montáž oplechování horních ploch a atik bez rohů rš přes 400 do 800 mm</t>
  </si>
  <si>
    <t>-2102939374</t>
  </si>
  <si>
    <t>Montáž oplechování horních ploch zdí a nadezdívek (atik) rozvinuté šířky přes 400 do 800 mm</t>
  </si>
  <si>
    <t>https://podminky.urs.cz/item/CS_URS_2024_01/764204109</t>
  </si>
  <si>
    <t>77</t>
  </si>
  <si>
    <t>764002851</t>
  </si>
  <si>
    <t>Demontáž oplechování parapetů do suti</t>
  </si>
  <si>
    <t>2131478902</t>
  </si>
  <si>
    <t>Demontáž klempířských konstrukcí oplechování parapetů do suti</t>
  </si>
  <si>
    <t>https://podminky.urs.cz/item/CS_URS_2024_01/764002851</t>
  </si>
  <si>
    <t>78</t>
  </si>
  <si>
    <t>764206107</t>
  </si>
  <si>
    <t>Montáž oplechování parapetů rovných, bez rohů, rozvinuté šířky přes 400 mm</t>
  </si>
  <si>
    <t>-641176489</t>
  </si>
  <si>
    <t>https://podminky.urs.cz/item/CS_URS_2024_01/764206107</t>
  </si>
  <si>
    <t>79</t>
  </si>
  <si>
    <t>764002871</t>
  </si>
  <si>
    <t>Demontáž lemování zdí do suti</t>
  </si>
  <si>
    <t>1459752156</t>
  </si>
  <si>
    <t>Demontáž klempířských konstrukcí lemování zdí do suti</t>
  </si>
  <si>
    <t>https://podminky.urs.cz/item/CS_URS_2024_01/764002871</t>
  </si>
  <si>
    <t>8,4*1,2</t>
  </si>
  <si>
    <t>80</t>
  </si>
  <si>
    <t>764202105</t>
  </si>
  <si>
    <t>Montáž oplechování štítu závětrnou lištou</t>
  </si>
  <si>
    <t>-197669997</t>
  </si>
  <si>
    <t>Montáž oplechování střešních prvků závětrnou lištou</t>
  </si>
  <si>
    <t>https://podminky.urs.cz/item/CS_URS_2024_01/764202105</t>
  </si>
  <si>
    <t>Poznámka k položce:_x000d_
specifikace obsahu položky včetně dodávky přidruženého materiálu dle PD: K13</t>
  </si>
  <si>
    <t>81</t>
  </si>
  <si>
    <t>19112357</t>
  </si>
  <si>
    <t>plech poplastovaný „leskle válcovaný“ svitek, tl 0,7mm</t>
  </si>
  <si>
    <t>-53739045</t>
  </si>
  <si>
    <t>(18+106,2+198,18+10,08)*0,6</t>
  </si>
  <si>
    <t>766</t>
  </si>
  <si>
    <t>Konstrukce truhlářské</t>
  </si>
  <si>
    <t>82</t>
  </si>
  <si>
    <t>766417833</t>
  </si>
  <si>
    <t>Demontáž podkladového roštu dvojitého pro montáž dřevěných svislých profilů provětrávané fasády</t>
  </si>
  <si>
    <t>1073059488</t>
  </si>
  <si>
    <t>Demontáž provětrávané fasády z dřevěných profilů podkladového roštu dvojitého pro svislé profily</t>
  </si>
  <si>
    <t>https://podminky.urs.cz/item/CS_URS_2024_01/766417833</t>
  </si>
  <si>
    <t>83</t>
  </si>
  <si>
    <t>54917250</t>
  </si>
  <si>
    <t>samozavírač dveří hydraulický</t>
  </si>
  <si>
    <t>kus</t>
  </si>
  <si>
    <t>1543513218</t>
  </si>
  <si>
    <t>84</t>
  </si>
  <si>
    <t>766662811</t>
  </si>
  <si>
    <t>Demontáž dveřních konstrukcí (ocelové nebo obložkové zárubně) vč. prahu</t>
  </si>
  <si>
    <t>8042402</t>
  </si>
  <si>
    <t>https://podminky.urs.cz/item/CS_URS_2024_01/766662811</t>
  </si>
  <si>
    <t>85</t>
  </si>
  <si>
    <t>766691914</t>
  </si>
  <si>
    <t>Vyvěšení nebo zavěšení dřevěných křídel dveří pl do 2 m2</t>
  </si>
  <si>
    <t>-1608291571</t>
  </si>
  <si>
    <t>Ostatní práce vyvěšení nebo zavěšení křídel s případným uložením a opětovným zavěšením po provedení stavebních změn dřevěných dveřních, plochy do 2 m2</t>
  </si>
  <si>
    <t>https://podminky.urs.cz/item/CS_URS_2024_01/766691914</t>
  </si>
  <si>
    <t>86</t>
  </si>
  <si>
    <t>998766102</t>
  </si>
  <si>
    <t>Přesun hmot tonážní pro kce truhlářské v objektech v přes 6 do 12 m</t>
  </si>
  <si>
    <t>512</t>
  </si>
  <si>
    <t>-733560899</t>
  </si>
  <si>
    <t>Přesun hmot pro konstrukce truhlářské stanovený z hmotnosti přesunovaného materiálu vodorovná dopravní vzdálenost do 50 m v objektech výšky přes 6 do 12 m</t>
  </si>
  <si>
    <t>https://podminky.urs.cz/item/CS_URS_2024_01/998766102</t>
  </si>
  <si>
    <t>87</t>
  </si>
  <si>
    <t>54914622</t>
  </si>
  <si>
    <t>kování dveřní vrchní klika včetně štítu a montážního materiálu</t>
  </si>
  <si>
    <t>873450008</t>
  </si>
  <si>
    <t xml:space="preserve">kování dveřní vrchní klika včetně štítu a montážního materiálu </t>
  </si>
  <si>
    <t>Poznámka k položce:_x000d_
u dveří s požární odolností zámek v souladu s ČSN 179_x000d_
El.zámek - T19 - úprava stávajících dveří_x000d_
Specifikace obsahu položek dle PD: T1 - T19</t>
  </si>
  <si>
    <t>88</t>
  </si>
  <si>
    <t>54925801</t>
  </si>
  <si>
    <t>zámek dveřní</t>
  </si>
  <si>
    <t>164890816</t>
  </si>
  <si>
    <t>Poznámka k položce:_x000d_
u dveří s požární odolností zámek v souladu s ČSN 179_x000d_
Specifikace obsahu položek dle PD: T1 - T19</t>
  </si>
  <si>
    <t>767</t>
  </si>
  <si>
    <t>Konstrukce zámečnické</t>
  </si>
  <si>
    <t>89</t>
  </si>
  <si>
    <t>767162812</t>
  </si>
  <si>
    <t>Demontáž zábradlí balkonového nebo lodžiového, délky přes 3,0 do 6,0 m</t>
  </si>
  <si>
    <t>1539398069</t>
  </si>
  <si>
    <t>https://podminky.urs.cz/item/CS_URS_2024_01/767162812</t>
  </si>
  <si>
    <t>20*4+2,25*4</t>
  </si>
  <si>
    <t>90</t>
  </si>
  <si>
    <t>767162114</t>
  </si>
  <si>
    <t>Montáž ocelového zábradlí balkónového nebo lodžiového rovného délky do 3,0m s boky délky do 1,1m, výška 1,1m, sloupková výplň</t>
  </si>
  <si>
    <t>-1886626488</t>
  </si>
  <si>
    <t>https://podminky.urs.cz/item/CS_URS_2024_01/767162114</t>
  </si>
  <si>
    <t>Poznámka k položce:_x000d_
včetně kotvícího materiálu_x000d_
Sopecifikace položky dle PD: Z2</t>
  </si>
  <si>
    <t>91</t>
  </si>
  <si>
    <t>767163221</t>
  </si>
  <si>
    <t>Montáž ocelového zábradlí schodišťového rovného délky do 3,0m s boky délky do 1,1m, výška 1,1m, sloupková výplň</t>
  </si>
  <si>
    <t>1462082804</t>
  </si>
  <si>
    <t>https://podminky.urs.cz/item/CS_URS_2024_01/767163221</t>
  </si>
  <si>
    <t>Poznámka k položce:_x000d_
včetně kotvícího materiálu_x000d_
Specifikace položky dle PD: Z3</t>
  </si>
  <si>
    <t>2,25*4</t>
  </si>
  <si>
    <t>92</t>
  </si>
  <si>
    <t>55342285</t>
  </si>
  <si>
    <t>zábradlí s plochým sloupkem, prutovou výplní a horním kotvením</t>
  </si>
  <si>
    <t>415416564</t>
  </si>
  <si>
    <t>93</t>
  </si>
  <si>
    <t>767531121</t>
  </si>
  <si>
    <t>Osazení zapuštěného rámu z L profilů k čisticím rohožím</t>
  </si>
  <si>
    <t>-689094772</t>
  </si>
  <si>
    <t>Montáž vstupních čisticích zón z rohoží osazení rámu mosazného nebo hliníkového zapuštěného z L profilů</t>
  </si>
  <si>
    <t>https://podminky.urs.cz/item/CS_URS_2024_01/767531121</t>
  </si>
  <si>
    <t>4,7*4</t>
  </si>
  <si>
    <t>94</t>
  </si>
  <si>
    <t>69752160</t>
  </si>
  <si>
    <t>rám pro zapuštění profil L-30/30 25/25 20/30 15/30-Al</t>
  </si>
  <si>
    <t>1146300208</t>
  </si>
  <si>
    <t>18,8*1,1 'Přepočtené koeficientem množství</t>
  </si>
  <si>
    <t>95</t>
  </si>
  <si>
    <t>767531213</t>
  </si>
  <si>
    <t>Montáž vstupních kovových nebo plastových rohoží čisticích zón plochy přes 1 do 1,5 m2</t>
  </si>
  <si>
    <t>-1600869964</t>
  </si>
  <si>
    <t>Montáž vstupních čisticích zón z rohoží kovových nebo plastových plochy přes 1 do 1,5 m2</t>
  </si>
  <si>
    <t>https://podminky.urs.cz/item/CS_URS_2024_01/767531213</t>
  </si>
  <si>
    <t>96</t>
  </si>
  <si>
    <t>69752001</t>
  </si>
  <si>
    <t>rohož vstupní provedení hliník standard 27 mm</t>
  </si>
  <si>
    <t>-2057633022</t>
  </si>
  <si>
    <t>4*1,1 'Přepočtené koeficientem množství</t>
  </si>
  <si>
    <t>97</t>
  </si>
  <si>
    <t>767640322</t>
  </si>
  <si>
    <t>Montáž dveří ocelových nebo hliníkových vnitřních dvoukřídlových</t>
  </si>
  <si>
    <t>-1596168363</t>
  </si>
  <si>
    <t>https://podminky.urs.cz/item/CS_URS_2024_01/767640322</t>
  </si>
  <si>
    <t>Poznámka k položce:_x000d_
Specifikace dle PD: H1</t>
  </si>
  <si>
    <t>98</t>
  </si>
  <si>
    <t>55341335</t>
  </si>
  <si>
    <t>dveře dvoukřídlé Al prosklené max rozměru otvoru 4,84m2 bezpečnostní třídy RC2</t>
  </si>
  <si>
    <t>490866317</t>
  </si>
  <si>
    <t>2*1,3*2,0</t>
  </si>
  <si>
    <t>99</t>
  </si>
  <si>
    <t>767661811</t>
  </si>
  <si>
    <t>Demontáž mříží pevných nebo otevíravých</t>
  </si>
  <si>
    <t>-751599601</t>
  </si>
  <si>
    <t>https://podminky.urs.cz/item/CS_URS_2024_01/767661811</t>
  </si>
  <si>
    <t>1,1*0,8*9</t>
  </si>
  <si>
    <t>100</t>
  </si>
  <si>
    <t>767662110</t>
  </si>
  <si>
    <t>Montáž mříží pevných šroubovaných</t>
  </si>
  <si>
    <t>53275201</t>
  </si>
  <si>
    <t>Montáž mříží pevných, připevněných šroubováním</t>
  </si>
  <si>
    <t>https://podminky.urs.cz/item/CS_URS_2024_01/767662110</t>
  </si>
  <si>
    <t>Poznámka k položce:_x000d_
Specifikace položky dle PD:Z7, Z5</t>
  </si>
  <si>
    <t>1,1*0,8*9+1,2*4</t>
  </si>
  <si>
    <t>101</t>
  </si>
  <si>
    <t>54912001</t>
  </si>
  <si>
    <t>mříž pro stavební otvory pevná</t>
  </si>
  <si>
    <t>1881279160</t>
  </si>
  <si>
    <t>102</t>
  </si>
  <si>
    <t>767810113</t>
  </si>
  <si>
    <t>Montáž mřížek větracích čtyřhranných průřezu přes 0,04 do 0,09 m2</t>
  </si>
  <si>
    <t>-1187471084</t>
  </si>
  <si>
    <t>Montáž větracích mřížek ocelových čtyřhranných, průřezu přes 0,04 do 0,09 m2</t>
  </si>
  <si>
    <t>https://podminky.urs.cz/item/CS_URS_2024_01/767810113</t>
  </si>
  <si>
    <t>103</t>
  </si>
  <si>
    <t>55341427</t>
  </si>
  <si>
    <t>mřížka větrací nerezová se síťovinou 300x150mm</t>
  </si>
  <si>
    <t>-893102388</t>
  </si>
  <si>
    <t>Poznámka k položce:_x000d_
Specifikace položky dle PD: Z1</t>
  </si>
  <si>
    <t>104</t>
  </si>
  <si>
    <t>767810811</t>
  </si>
  <si>
    <t>Demontáž mřížek větracích ocelových čtyřhranných nebo kruhových</t>
  </si>
  <si>
    <t>268937264</t>
  </si>
  <si>
    <t>Demontáž větracích mřížek ocelových čtyřhranných neho kruhových</t>
  </si>
  <si>
    <t>https://podminky.urs.cz/item/CS_URS_2024_01/767810811</t>
  </si>
  <si>
    <t>105</t>
  </si>
  <si>
    <t>767893114</t>
  </si>
  <si>
    <t>Montáž stříšek nad vstupy kotvených pomocí závěsů obloukových, výplň z umělých hmot š přes 1,50 do 2,00 m</t>
  </si>
  <si>
    <t>-1574980315</t>
  </si>
  <si>
    <t>Montáž stříšek nad venkovními vstupy z kovových profilů kotvených k nosné konstrukci pomocí závěsů, výplň z umělých hmot oblouková, šířky přes 1,50 do 2,00 m</t>
  </si>
  <si>
    <t>https://podminky.urs.cz/item/CS_URS_2024_01/767893114</t>
  </si>
  <si>
    <t>Poznámka k položce:_x000d_
Specifikace položky dle PD: Z4</t>
  </si>
  <si>
    <t>106</t>
  </si>
  <si>
    <t>28315010</t>
  </si>
  <si>
    <t>stříška vchodová oblouková, kotvená pomocí táhel, hliníkový rám, výplň akrylové sklo 1500x950mm</t>
  </si>
  <si>
    <t>-1373726460</t>
  </si>
  <si>
    <t>107</t>
  </si>
  <si>
    <t>767893811</t>
  </si>
  <si>
    <t>Demontáž stříšek nad vstupy s výplní z umělých hmot</t>
  </si>
  <si>
    <t>-1756647978</t>
  </si>
  <si>
    <t>Demontáž stříšek nad venkovními vstupy z kovových profilů, výplň z umělých hmot</t>
  </si>
  <si>
    <t>https://podminky.urs.cz/item/CS_URS_2024_01/767893811</t>
  </si>
  <si>
    <t>4*2</t>
  </si>
  <si>
    <t>777</t>
  </si>
  <si>
    <t>Podlahy lité</t>
  </si>
  <si>
    <t>108</t>
  </si>
  <si>
    <t>777131101</t>
  </si>
  <si>
    <t>Penetrační epoxidový nátěr podlahy na suchý a vyzrálý podklad</t>
  </si>
  <si>
    <t>2141475566</t>
  </si>
  <si>
    <t>Penetrační nátěr podlahy epoxidový na podklad suchý a vyzrálý</t>
  </si>
  <si>
    <t>https://podminky.urs.cz/item/CS_URS_2024_01/777131101</t>
  </si>
  <si>
    <t>3,2*2</t>
  </si>
  <si>
    <t>109</t>
  </si>
  <si>
    <t>777611121</t>
  </si>
  <si>
    <t>Krycí epoxidový průmyslový nátěr podlahy</t>
  </si>
  <si>
    <t>-1698185523</t>
  </si>
  <si>
    <t>Krycí nátěr podlahy průmyslový epoxidový</t>
  </si>
  <si>
    <t>https://podminky.urs.cz/item/CS_URS_2024_01/777611121</t>
  </si>
  <si>
    <t>110</t>
  </si>
  <si>
    <t>777211213</t>
  </si>
  <si>
    <t>Podlahy z epoxidové pryskyřice a oblázků mramorových frakce 4 až 7 mm tl. 20 mm</t>
  </si>
  <si>
    <t>-485155096</t>
  </si>
  <si>
    <t>Podlahy z epoxidové pryskyřice a oblázků (kamenný koberec) mramorových frakce 4 až 7 mm, tl. 20 mm</t>
  </si>
  <si>
    <t>https://podminky.urs.cz/item/CS_URS_2024_01/777211213</t>
  </si>
  <si>
    <t>Poznámka k položce:_x000d_
TopStone</t>
  </si>
  <si>
    <t>4+4+2+2</t>
  </si>
  <si>
    <t>111</t>
  </si>
  <si>
    <t>777211713</t>
  </si>
  <si>
    <t>Nátěr pro vytvoření protiskluzového povrchu</t>
  </si>
  <si>
    <t>951698290</t>
  </si>
  <si>
    <t>Podlahy z epoxidové pryskyřice a oblázků (kamenný koberec) ostatní práce nátěr pro vytvoření protiskluzového povrchu</t>
  </si>
  <si>
    <t>https://podminky.urs.cz/item/CS_URS_2024_01/777211713</t>
  </si>
  <si>
    <t>112</t>
  </si>
  <si>
    <t>777312155</t>
  </si>
  <si>
    <t>Podlahy z epoxidové pryskyřice a oblázků frakce 4 až 7 mm mramorových na stupnice šířky přes 300 mm</t>
  </si>
  <si>
    <t>2145806578</t>
  </si>
  <si>
    <t>Podlahy na schodišťové stupně z epoxidové pryskyřice a oblázků (kamenný koberec) mramorových frakce 4 až 7 mm stupnice, šířky přes 300 mm</t>
  </si>
  <si>
    <t>https://podminky.urs.cz/item/CS_URS_2024_01/777312155</t>
  </si>
  <si>
    <t>1,5*(5+5)*1,2</t>
  </si>
  <si>
    <t>113</t>
  </si>
  <si>
    <t>777312163</t>
  </si>
  <si>
    <t>Podlahy z epoxidové pryskyřice a oblázků frakce 4 až 7 mm mramorových na podstupnice výšky do 200 mm</t>
  </si>
  <si>
    <t>2131024627</t>
  </si>
  <si>
    <t>Podlahy na schodišťové stupně z epoxidové pryskyřice a oblázků (kamenný koberec) mramorových frakce 4 až 7 mm podstupnice, výšky do 200 mm</t>
  </si>
  <si>
    <t>https://podminky.urs.cz/item/CS_URS_2024_01/777312163</t>
  </si>
  <si>
    <t>1,5*(6+6+1+1+0,6+0,6+0,6+0,6)*1,2</t>
  </si>
  <si>
    <t>114</t>
  </si>
  <si>
    <t>777313155</t>
  </si>
  <si>
    <t>Nátěr pro vytvoření protiskluzového povrchu schodišť stupnice šířky přes 300 mm</t>
  </si>
  <si>
    <t>-1120146022</t>
  </si>
  <si>
    <t>Podlahy na schodišťové stupně z epoxidové pryskyřice a oblázků (kamenný koberec) ostatní práce nátěr pro vytvoření protiskluzového povrchu schodišť stupnice, šířky přes 300 mm</t>
  </si>
  <si>
    <t>https://podminky.urs.cz/item/CS_URS_2024_01/777313155</t>
  </si>
  <si>
    <t>115</t>
  </si>
  <si>
    <t>777313163</t>
  </si>
  <si>
    <t>Nátěr pro vytvoření protiskluzového povrchu schodišť podstupnice výšky do 200 mm</t>
  </si>
  <si>
    <t>709059294</t>
  </si>
  <si>
    <t>Podlahy na schodišťové stupně z epoxidové pryskyřice a oblázků (kamenný koberec) ostatní práce nátěr pro vytvoření protiskluzového povrchu schodišť podstupnice, výšky do 200 mm</t>
  </si>
  <si>
    <t>https://podminky.urs.cz/item/CS_URS_2024_01/777313163</t>
  </si>
  <si>
    <t>783</t>
  </si>
  <si>
    <t>Dokončovací práce - nátěry</t>
  </si>
  <si>
    <t>116</t>
  </si>
  <si>
    <t>783301303</t>
  </si>
  <si>
    <t>Bezoplachové odrezivění zámečnických konstrukcí</t>
  </si>
  <si>
    <t>1927629951</t>
  </si>
  <si>
    <t>Příprava podkladu zámečnických konstrukcí před provedením nátěru odrezivění odrezovačem bezoplachovým</t>
  </si>
  <si>
    <t>https://podminky.urs.cz/item/CS_URS_2024_01/783301303</t>
  </si>
  <si>
    <t>117</t>
  </si>
  <si>
    <t>783301401</t>
  </si>
  <si>
    <t>Ometení zámečnických konstrukcí</t>
  </si>
  <si>
    <t>1113356844</t>
  </si>
  <si>
    <t>Příprava podkladu zámečnických konstrukcí před provedením nátěru ometení</t>
  </si>
  <si>
    <t>https://podminky.urs.cz/item/CS_URS_2024_01/783301401</t>
  </si>
  <si>
    <t>118</t>
  </si>
  <si>
    <t>783314101</t>
  </si>
  <si>
    <t>Základní jednonásobný syntetický nátěr zámečnických konstrukcí</t>
  </si>
  <si>
    <t>-391480313</t>
  </si>
  <si>
    <t>Základní nátěr zámečnických konstrukcí jednonásobný syntetický</t>
  </si>
  <si>
    <t>https://podminky.urs.cz/item/CS_URS_2024_01/783314101</t>
  </si>
  <si>
    <t>119</t>
  </si>
  <si>
    <t>783315101</t>
  </si>
  <si>
    <t>Mezinátěr jednonásobný syntetický standardní zámečnických konstrukcí</t>
  </si>
  <si>
    <t>-277154494</t>
  </si>
  <si>
    <t>Mezinátěr zámečnických konstrukcí jednonásobný syntetický standardní</t>
  </si>
  <si>
    <t>https://podminky.urs.cz/item/CS_URS_2024_01/783315101</t>
  </si>
  <si>
    <t>120</t>
  </si>
  <si>
    <t>783317101</t>
  </si>
  <si>
    <t>Krycí jednonásobný syntetický standardní nátěr zámečnických konstrukcí</t>
  </si>
  <si>
    <t>1839847785</t>
  </si>
  <si>
    <t>Krycí nátěr (email) zámečnických konstrukcí jednonásobný syntetický standardní</t>
  </si>
  <si>
    <t>https://podminky.urs.cz/item/CS_URS_2024_01/783317101</t>
  </si>
  <si>
    <t>121</t>
  </si>
  <si>
    <t>783343101</t>
  </si>
  <si>
    <t>Základní jednonásobný impregnační polyuretanový nátěr zámečnických konstrukcí</t>
  </si>
  <si>
    <t>-109287363</t>
  </si>
  <si>
    <t>Základní impregnační nátěr zámečnických konstrukcí aktivátorem rzi na zkorodovaný povrch jednonásobný polyuretanový</t>
  </si>
  <si>
    <t>https://podminky.urs.cz/item/CS_URS_2024_01/783343101</t>
  </si>
  <si>
    <t>784</t>
  </si>
  <si>
    <t>Dokončovací práce - malby a tapety</t>
  </si>
  <si>
    <t>122</t>
  </si>
  <si>
    <t>784121007</t>
  </si>
  <si>
    <t>Oškrabání malby na schodišti podlaží v do 3,80 m</t>
  </si>
  <si>
    <t>-1290458432</t>
  </si>
  <si>
    <t>Oškrabání malby na schodišti o výšce podlaží do 3,80 m</t>
  </si>
  <si>
    <t>https://podminky.urs.cz/item/CS_URS_2024_01/784121007</t>
  </si>
  <si>
    <t>123</t>
  </si>
  <si>
    <t>784171101</t>
  </si>
  <si>
    <t>Zakrytí vnitřních podlah včetně pozdějšího odkrytí</t>
  </si>
  <si>
    <t>1346333647</t>
  </si>
  <si>
    <t>Zakrytí nemalovaných ploch (materiál ve specifikaci) včetně pozdějšího odkrytí podlah</t>
  </si>
  <si>
    <t>https://podminky.urs.cz/item/CS_URS_2024_01/784171101</t>
  </si>
  <si>
    <t>124</t>
  </si>
  <si>
    <t>58124842</t>
  </si>
  <si>
    <t>fólie pro malířské potřeby zakrývací tl 7µ 4x5m</t>
  </si>
  <si>
    <t>-370808929</t>
  </si>
  <si>
    <t>125</t>
  </si>
  <si>
    <t>784171111</t>
  </si>
  <si>
    <t>Zakrytí vnitřních ploch stěn v místnostech v do 3,80 m</t>
  </si>
  <si>
    <t>-230765122</t>
  </si>
  <si>
    <t>Zakrytí nemalovaných ploch (materiál ve specifikaci) včetně pozdějšího odkrytí svislých ploch např. stěn, oken, dveří v místnostech výšky do 3,80</t>
  </si>
  <si>
    <t>https://podminky.urs.cz/item/CS_URS_2024_01/784171111</t>
  </si>
  <si>
    <t>126</t>
  </si>
  <si>
    <t>784171121</t>
  </si>
  <si>
    <t>Zakrytí vnitřních ploch konstrukcí nebo prvků v místnostech v do 3,80 m</t>
  </si>
  <si>
    <t>-1735012165</t>
  </si>
  <si>
    <t>Zakrytí nemalovaných ploch (materiál ve specifikaci) včetně pozdějšího odkrytí konstrukcí nebo samostatných prvků např. schodišť, nábytku, radiátorů, zábradlí v místnostech výšky do 3,80</t>
  </si>
  <si>
    <t>https://podminky.urs.cz/item/CS_URS_2024_01/784171121</t>
  </si>
  <si>
    <t>127</t>
  </si>
  <si>
    <t>784181107</t>
  </si>
  <si>
    <t>Základní akrylátová jednonásobná bezbarvá penetrace podkladu na schodišti podlaží v do 3,80 m</t>
  </si>
  <si>
    <t>2084996005</t>
  </si>
  <si>
    <t>Penetrace podkladu jednonásobná základní akrylátová bezbarvá na schodišti o výšce podlaží do 3,80 m</t>
  </si>
  <si>
    <t>https://podminky.urs.cz/item/CS_URS_2024_01/784181107</t>
  </si>
  <si>
    <t>128</t>
  </si>
  <si>
    <t>784221107</t>
  </si>
  <si>
    <t>Dvojnásobné bílé malby ze směsí za sucha dobře otěruvzdorných na schodišti do 3,80 m</t>
  </si>
  <si>
    <t>-413642004</t>
  </si>
  <si>
    <t>Malby z malířských směsí otěruvzdorných za sucha dvojnásobné, bílé za sucha otěruvzdorné dobře na schodišti o výšce podlaží do 3,80 m</t>
  </si>
  <si>
    <t>https://podminky.urs.cz/item/CS_URS_2024_01/784221107</t>
  </si>
  <si>
    <t>465,625-124,560</t>
  </si>
  <si>
    <t>129</t>
  </si>
  <si>
    <t>784221131</t>
  </si>
  <si>
    <t>Příplatek k cenám 2x maleb za sucha otěruvzdorných za provádění pl do 5 m2</t>
  </si>
  <si>
    <t>724266376</t>
  </si>
  <si>
    <t>Malby z malířských směsí otěruvzdorných za sucha Příplatek k cenám dvojnásobných maleb za zvýšenou pracnost při provádění malého rozsahu plochy do 5 m2</t>
  </si>
  <si>
    <t>https://podminky.urs.cz/item/CS_URS_2024_01/784221131</t>
  </si>
  <si>
    <t>130</t>
  </si>
  <si>
    <t>784660107</t>
  </si>
  <si>
    <t>Linkrustace s vrchním nátěrem latexovým na schodišti podlaží v do 3,80 m</t>
  </si>
  <si>
    <t>-1742696334</t>
  </si>
  <si>
    <t>Linkrustace s vrchním nátěrem latexovým na schodišti o výšce podlaží do 3,80 m</t>
  </si>
  <si>
    <t>https://podminky.urs.cz/item/CS_URS_2024_01/784660107</t>
  </si>
  <si>
    <t>1,2*(4,7*9+30*2+1,5)</t>
  </si>
  <si>
    <t>D1</t>
  </si>
  <si>
    <t>Sanace balkónů a lodžií pomocí certifikovaného systému s hydroizolací a tepelnou izolací lepenou</t>
  </si>
  <si>
    <t>131</t>
  </si>
  <si>
    <t>632452511</t>
  </si>
  <si>
    <t>Cementový rychletuhnoucí potěr ze suchých směsí tl 10 mm</t>
  </si>
  <si>
    <t>599285439</t>
  </si>
  <si>
    <t>https://podminky.urs.cz/item/CS_URS_2024_01/632452511</t>
  </si>
  <si>
    <t>2,4*20*1,1</t>
  </si>
  <si>
    <t>132</t>
  </si>
  <si>
    <t>771121011</t>
  </si>
  <si>
    <t>Nátěr penetrační na podlahu</t>
  </si>
  <si>
    <t>719261411</t>
  </si>
  <si>
    <t>https://podminky.urs.cz/item/CS_URS_2024_01/771121011</t>
  </si>
  <si>
    <t>133</t>
  </si>
  <si>
    <t>771574416</t>
  </si>
  <si>
    <t>Montáž podlah keramických hladkých lepených cementovým flexibilním lepidlem přes 9 do 12 ks/m2</t>
  </si>
  <si>
    <t>1349053980</t>
  </si>
  <si>
    <t>Montáž podlah z dlaždic keramických lepených cementovým flexibilním lepidlem hladkých, tloušťky do 10 mm přes 9 do 12 ks/m2</t>
  </si>
  <si>
    <t>https://podminky.urs.cz/item/CS_URS_2024_01/771574416</t>
  </si>
  <si>
    <t>134</t>
  </si>
  <si>
    <t>59761127</t>
  </si>
  <si>
    <t>dlažba keramická slinutá mrazuvzdorná R10/B povrch hladký/matný tl do 10mm přes 9 do 12ks/m2</t>
  </si>
  <si>
    <t>87398439</t>
  </si>
  <si>
    <t>52,8*1,1 'Přepočtené koeficientem množství</t>
  </si>
  <si>
    <t>135</t>
  </si>
  <si>
    <t>771591207</t>
  </si>
  <si>
    <t>Montáž izolace pod dlažbu nátěrem nebo stěrkou ve dvou vrstvách</t>
  </si>
  <si>
    <t>-571711639</t>
  </si>
  <si>
    <t>https://podminky.urs.cz/item/CS_URS_2024_01/771591207</t>
  </si>
  <si>
    <t>136</t>
  </si>
  <si>
    <t>632.Rpol.WB.B</t>
  </si>
  <si>
    <t>Potěr balkonový vyrovnávací ze suchých směsí o průměrné (střední) tl.50 mm</t>
  </si>
  <si>
    <t>262144</t>
  </si>
  <si>
    <t>1689166483</t>
  </si>
  <si>
    <t>https://podminky.urs.cz/item/CS_URS_2024_01/632.Rpol.WB.B</t>
  </si>
  <si>
    <t>137</t>
  </si>
  <si>
    <t>WBR.761445.1</t>
  </si>
  <si>
    <t>Hydroizolace na balkony</t>
  </si>
  <si>
    <t>kg</t>
  </si>
  <si>
    <t>188328518</t>
  </si>
  <si>
    <t>52,8*0,5</t>
  </si>
  <si>
    <t>138</t>
  </si>
  <si>
    <t>622211011</t>
  </si>
  <si>
    <t>Montáž kontaktního zateplení vnějších stěn lepením a mechanickým kotvením polystyrénových desek do betonu a zdiva tl přes 40 do 80 mm</t>
  </si>
  <si>
    <t>553895188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</si>
  <si>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40 do 80 mm</t>
  </si>
  <si>
    <t>https://podminky.urs.cz/item/CS_URS_2024_01/622211011</t>
  </si>
  <si>
    <t>(2,4*2+4,4*0,3)*20</t>
  </si>
  <si>
    <t>139</t>
  </si>
  <si>
    <t>28376441</t>
  </si>
  <si>
    <t>deska XPS hrana rovná a strukturovaný povrch 300kPA λ=0,035 tl 60mm</t>
  </si>
  <si>
    <t>-259193214</t>
  </si>
  <si>
    <t>140</t>
  </si>
  <si>
    <t>621142001</t>
  </si>
  <si>
    <t>Sklovláknité pletivo vnějších podhledů vtlačené do tmelu</t>
  </si>
  <si>
    <t>1573853933</t>
  </si>
  <si>
    <t>Pletivo vnějších ploch v ploše nebo pruzích, na plném podkladu sklovláknité vtlačené do tmelu podhledů</t>
  </si>
  <si>
    <t>https://podminky.urs.cz/item/CS_URS_2024_01/621142001</t>
  </si>
  <si>
    <t>(2,4*1+4,4*0,3)*20</t>
  </si>
  <si>
    <t>141</t>
  </si>
  <si>
    <t>621531022</t>
  </si>
  <si>
    <t>Tenkovrstvá silikonová zatíraná omítka zrnitost 2,0 mm vnějších podhledů</t>
  </si>
  <si>
    <t>-686196227</t>
  </si>
  <si>
    <t>Omítka tenkovrstvá silikonová vnějších ploch probarvená bez penetrace zatíraná (škrábaná), zrnitost 2,0 mm podhledů</t>
  </si>
  <si>
    <t>https://podminky.urs.cz/item/CS_URS_2024_01/621531022</t>
  </si>
  <si>
    <t>02 - Zateplení stropu 1.PP</t>
  </si>
  <si>
    <t xml:space="preserve">    6 - Úpravy povrchů, podlahy a osazování výplní</t>
  </si>
  <si>
    <t>Úpravy povrchů, podlahy a osazování výplní</t>
  </si>
  <si>
    <t>611142001</t>
  </si>
  <si>
    <t>Pletivo sklovláknité vnitřních stropů vtlačené do tmelu</t>
  </si>
  <si>
    <t>2129487710</t>
  </si>
  <si>
    <t>Pletivo vnitřních ploch v ploše nebo pruzích, na plném podkladu sklovláknité vtlačené do tmelu včetně tmelu stropů</t>
  </si>
  <si>
    <t>https://podminky.urs.cz/item/CS_URS_2024_01/611142001</t>
  </si>
  <si>
    <t>160,22+177,94</t>
  </si>
  <si>
    <t>611311131</t>
  </si>
  <si>
    <t>Vápenný štuk vnitřních rovných stropů tloušťky do 3 mm</t>
  </si>
  <si>
    <t>731404479</t>
  </si>
  <si>
    <t>Vápenný štuk vnitřních ploch tloušťky do 3 mm vodorovných konstrukcí stropů rovných</t>
  </si>
  <si>
    <t>https://podminky.urs.cz/item/CS_URS_2024_01/611311131</t>
  </si>
  <si>
    <t>1012379589</t>
  </si>
  <si>
    <t>713111128</t>
  </si>
  <si>
    <t>Montáž izolace tepelné spodem stropů lepením celoplošně s mechanickým kotvením rohoží, pásů, dílců, desek</t>
  </si>
  <si>
    <t>-1280123646</t>
  </si>
  <si>
    <t>Montáž tepelné izolace stropů rohožemi, pásy, dílci, deskami, bloky (izolační materiál ve specifikaci) rovných spodem lepením celoplošně s mechanickým kotvením</t>
  </si>
  <si>
    <t>https://podminky.urs.cz/item/CS_URS_2024_01/713111128</t>
  </si>
  <si>
    <t>63148104</t>
  </si>
  <si>
    <t>deska tepelně izolační minerální univerzální λ=0,038-0,039 tl 100mm</t>
  </si>
  <si>
    <t>1881911439</t>
  </si>
  <si>
    <t>338,16*1,05 'Přepočtené koeficientem množství</t>
  </si>
  <si>
    <t>03 - ELEKTRO</t>
  </si>
  <si>
    <t xml:space="preserve">    741 - Elektroinstalace - silnoproud</t>
  </si>
  <si>
    <t xml:space="preserve">    742 - Elektroinstalace - slaboproud</t>
  </si>
  <si>
    <t>M - Práce a dodávky M</t>
  </si>
  <si>
    <t xml:space="preserve">    46-M - Zemní práce při extr.mont.pracích</t>
  </si>
  <si>
    <t>HZS - Hodinové zúčtovací sazby</t>
  </si>
  <si>
    <t>741</t>
  </si>
  <si>
    <t>Elektroinstalace - silnoproud</t>
  </si>
  <si>
    <t>741110511</t>
  </si>
  <si>
    <t>Montáž lišta a kanálek vkládací šířky do 60 mm s víčkem</t>
  </si>
  <si>
    <t>620889897</t>
  </si>
  <si>
    <t>(7+12+5+7+12+17)*2</t>
  </si>
  <si>
    <t>34571015</t>
  </si>
  <si>
    <t>lišta elektroinstalační hranatá bezhalogenová 40x20mm</t>
  </si>
  <si>
    <t>-853526411</t>
  </si>
  <si>
    <t>120*1,05 "Přepočtené koeficientem množství</t>
  </si>
  <si>
    <t>-601770390</t>
  </si>
  <si>
    <t>((17*1,4)*2)+(3*4)</t>
  </si>
  <si>
    <t>34571014</t>
  </si>
  <si>
    <t>lišta elektroinstalační hranatá bezhalogenová 20x20mm</t>
  </si>
  <si>
    <t>-904000055</t>
  </si>
  <si>
    <t>59,6*1,05 "Přepočtené koeficientem množství</t>
  </si>
  <si>
    <t>741112071</t>
  </si>
  <si>
    <t>Montáž krabice přístrojová lištová plast jednoduchá</t>
  </si>
  <si>
    <t>240026180</t>
  </si>
  <si>
    <t>34571476</t>
  </si>
  <si>
    <t>krabice lištová PVC přístrojová čtvercová 80x80mm hluboká</t>
  </si>
  <si>
    <t>1240252275</t>
  </si>
  <si>
    <t>741120105</t>
  </si>
  <si>
    <t>Montáž vodič Cu izolovaný plný a laněný s PVC pláštěm žíla 50-70 mm2 zatažený (např. CY, CHAH-V)</t>
  </si>
  <si>
    <t>-1207360588</t>
  </si>
  <si>
    <t>34141032</t>
  </si>
  <si>
    <t>vodič propojovací flexibilní jádro Cu lanované izolace PVC 450/750V (H07V-K) 1x50mm2</t>
  </si>
  <si>
    <t>-910047121</t>
  </si>
  <si>
    <t>Poznámka k položce:_x000d_
H07V-K CYA, průměr vodiče 13,9mm</t>
  </si>
  <si>
    <t>60*1,15 "Přepočtené koeficientem množství</t>
  </si>
  <si>
    <t>741122137</t>
  </si>
  <si>
    <t>Montáž kabel Cu plný kulatý žíla 3x50+35 až 95+50 mm2 zatažený v trubkách (např. CYKY)</t>
  </si>
  <si>
    <t>265863658</t>
  </si>
  <si>
    <t>34111136</t>
  </si>
  <si>
    <t>kabel silový oheň retardující bezhalogenový bez funkční schopnosti při požáru třída reakce na oheň B2cas1d1a1 jádro Cu 0,6/1kV (1-CXKH-R B2) 3x50+35mm2</t>
  </si>
  <si>
    <t>-1066997927</t>
  </si>
  <si>
    <t>Poznámka k položce:_x000d_
1-CXKH-R B2 B2cas1d1a1, průměr kabelu 28,1mm</t>
  </si>
  <si>
    <t>14*1,15 "Přepočtené koeficientem množství</t>
  </si>
  <si>
    <t>741210001</t>
  </si>
  <si>
    <t>Montáž rozvodnice oceloplechová nebo plastová běžná do 20 kg</t>
  </si>
  <si>
    <t>1823083003</t>
  </si>
  <si>
    <t>35711015</t>
  </si>
  <si>
    <t>rozvodnice nástěnná, plné dveře, IP41, 24 modulárních jednotek, vč. N/pE</t>
  </si>
  <si>
    <t>-250194848</t>
  </si>
  <si>
    <t>1298190623</t>
  </si>
  <si>
    <t>35713131</t>
  </si>
  <si>
    <t>rozvodnice zapuštěná, neprůhledné dveře, 1 řada, šířka 8 modulárních jednotek</t>
  </si>
  <si>
    <t>-1494484233</t>
  </si>
  <si>
    <t>741210002</t>
  </si>
  <si>
    <t>Montáž rozvodnice oceloplechová nebo plastová běžná do 50 kg</t>
  </si>
  <si>
    <t>-2016009046</t>
  </si>
  <si>
    <t>RMAT0001</t>
  </si>
  <si>
    <t>Rozvaděč elektroměrový,4 OM,IP30/20C,EI30, viz PD</t>
  </si>
  <si>
    <t>1169136204</t>
  </si>
  <si>
    <t>741210813</t>
  </si>
  <si>
    <t>Demontáž rozvodnic plastových pod omítkou s krytím do IPx4 plochou přes 0,2 m2</t>
  </si>
  <si>
    <t>-494018582</t>
  </si>
  <si>
    <t>4+4+2</t>
  </si>
  <si>
    <t>741213813</t>
  </si>
  <si>
    <t>Demontáž kabelu silového z rozvodnice průřezu žil přes 4 do 10 mm2 bez zachování funkčnosti</t>
  </si>
  <si>
    <t>1758997342</t>
  </si>
  <si>
    <t>6+6+6+8+12+3</t>
  </si>
  <si>
    <t>741310001</t>
  </si>
  <si>
    <t>Montáž spínač nástěnný 1-jednopólový prostředí normální se zapojením vodičů</t>
  </si>
  <si>
    <t>-2106496825</t>
  </si>
  <si>
    <t>34535015</t>
  </si>
  <si>
    <t>spínač nástěnný jednopólový, řazení 1, IP44, šroubové svorky</t>
  </si>
  <si>
    <t>-571597003</t>
  </si>
  <si>
    <t>741310022</t>
  </si>
  <si>
    <t>Montáž přepínač nástěnný 6-střídavý prostředí normální se zapojením vodičů</t>
  </si>
  <si>
    <t>799091605</t>
  </si>
  <si>
    <t>34535018</t>
  </si>
  <si>
    <t>přepínač nástěnný střídavý, řazení 6, IP44, šroubové svorky</t>
  </si>
  <si>
    <t>-188801722</t>
  </si>
  <si>
    <t>741310502</t>
  </si>
  <si>
    <t>Montáž spínač tří/čtyřpólový v krytu vačkový 25 A, 3 až 6 svorek se zapojením vodičů</t>
  </si>
  <si>
    <t>-956297858</t>
  </si>
  <si>
    <t>RMAT0004</t>
  </si>
  <si>
    <t>spínač třípólový 32A/3</t>
  </si>
  <si>
    <t>-896190112</t>
  </si>
  <si>
    <t>741311813</t>
  </si>
  <si>
    <t>Demontáž spínačů nástěnných normálních do 10 A šroubových bez zachování funkčnosti do 2 svorek</t>
  </si>
  <si>
    <t>-1573525383</t>
  </si>
  <si>
    <t>(16+4)*2</t>
  </si>
  <si>
    <t>741311815</t>
  </si>
  <si>
    <t>Demontáž spínačů nástěnných normálních do 10 A šroubových bez zachování funkčnosti přes 2 do 4 svorek</t>
  </si>
  <si>
    <t>-399013578</t>
  </si>
  <si>
    <t>(4+4+12)*2</t>
  </si>
  <si>
    <t>741313032</t>
  </si>
  <si>
    <t>Montáž zásuvka vestavná šroubové připojení 2P se zapojením vodičů</t>
  </si>
  <si>
    <t>-1728093162</t>
  </si>
  <si>
    <t>RMAT0005</t>
  </si>
  <si>
    <t>zásuvka kompletní na DIN lištu</t>
  </si>
  <si>
    <t>783900981</t>
  </si>
  <si>
    <t>741320105</t>
  </si>
  <si>
    <t>Montáž jističů jednopólových nn do 25 A ve skříni se zapojením vodičů</t>
  </si>
  <si>
    <t>-1231335145</t>
  </si>
  <si>
    <t>RMAT0002</t>
  </si>
  <si>
    <t>jistič jednopólový 6A</t>
  </si>
  <si>
    <t>1945371473</t>
  </si>
  <si>
    <t>-854725003</t>
  </si>
  <si>
    <t>35822111</t>
  </si>
  <si>
    <t>jistič 1-pólový 16 A vypínací charakteristika B vypínací schopnost 10 kA</t>
  </si>
  <si>
    <t>1847896869</t>
  </si>
  <si>
    <t>-1946458820</t>
  </si>
  <si>
    <t>35822127</t>
  </si>
  <si>
    <t>jistič 1-pólový 20 A vypínací charakteristika B vypínací schopnost 10 kA</t>
  </si>
  <si>
    <t>1912234046</t>
  </si>
  <si>
    <t>1907019671</t>
  </si>
  <si>
    <t>35822131</t>
  </si>
  <si>
    <t>jistič 1-pólový 25 A vypínací charakteristika B vypínací schopnost 10 kA</t>
  </si>
  <si>
    <t>-2104221485</t>
  </si>
  <si>
    <t>741320165</t>
  </si>
  <si>
    <t>Montáž jističů třípólových nn do 25 A ve skříni se zapojením vodičů</t>
  </si>
  <si>
    <t>-1003070564</t>
  </si>
  <si>
    <t>35822402</t>
  </si>
  <si>
    <t>jistič 3-pólový 20 A vypínací charakteristika B vypínací schopnost 10 kA</t>
  </si>
  <si>
    <t>1587940665</t>
  </si>
  <si>
    <t>741321003</t>
  </si>
  <si>
    <t>Montáž proudových chráničů dvoupólových nn do 25 A ve skříni se zapojením vodičů</t>
  </si>
  <si>
    <t>-1074237643</t>
  </si>
  <si>
    <t>RMAT0003</t>
  </si>
  <si>
    <t>B10/1/N/30mA,typ A</t>
  </si>
  <si>
    <t>-92450109</t>
  </si>
  <si>
    <t>741322022</t>
  </si>
  <si>
    <t>Montáž svodiče bleskových proudů nn typ 1 čtyřpólových impulzní proud o 100 kA se zapojením vodičů</t>
  </si>
  <si>
    <t>855615915</t>
  </si>
  <si>
    <t>1030038529</t>
  </si>
  <si>
    <t xml:space="preserve">DEHN 900120  Svodič bleskových proudů bloc 3 DEHN DEHN</t>
  </si>
  <si>
    <t>1241597547</t>
  </si>
  <si>
    <t>741370032</t>
  </si>
  <si>
    <t>Montáž svítidlo žárovkové bytové nástěnné přisazené 1 zdroj se sklem</t>
  </si>
  <si>
    <t>-508693731</t>
  </si>
  <si>
    <t>34821275</t>
  </si>
  <si>
    <t>svítidlo interiérové žárovkové IP44 max. 60W E27</t>
  </si>
  <si>
    <t>1648290019</t>
  </si>
  <si>
    <t>741371841</t>
  </si>
  <si>
    <t>Demontáž svítidla interiérového se standardní paticí nebo int. zdrojem LED přisazeného stropního do 0,09 m2 bez zachování funkčnosti</t>
  </si>
  <si>
    <t>-1158889668</t>
  </si>
  <si>
    <t>(17+4+10+2)*2</t>
  </si>
  <si>
    <t>741372027</t>
  </si>
  <si>
    <t>Montáž svítidlo LED interiérové přisazené nástěnné hranaté nebo kruhové přes 0,09 do 0,36 m2 s pohybovým čidlem se zapojením vodičů</t>
  </si>
  <si>
    <t>-1259625244</t>
  </si>
  <si>
    <t>34825055</t>
  </si>
  <si>
    <t>svítidlo interiérové stropní přisazené kruhové D 300-450mm 1200-1900lm s pohybovým čidlem</t>
  </si>
  <si>
    <t>1686548342</t>
  </si>
  <si>
    <t>741372062</t>
  </si>
  <si>
    <t>Montáž svítidlo LED interiérové přisazené stropní hranaté nebo kruhové přes 0,09 do 0,36 m2 se zapojením vodičů</t>
  </si>
  <si>
    <t>147931761</t>
  </si>
  <si>
    <t>RMAT0007</t>
  </si>
  <si>
    <t xml:space="preserve">Svítidlo stropní přisazené  hranaté d.1200 mm,IP65</t>
  </si>
  <si>
    <t>-983535237</t>
  </si>
  <si>
    <t>741372111</t>
  </si>
  <si>
    <t>Montáž svítidlo LED interiérové vestavné panelové hranaté nebo kruhové do 0,09 m2 se zapojením vodičů</t>
  </si>
  <si>
    <t>-433381608</t>
  </si>
  <si>
    <t>RMAT0006</t>
  </si>
  <si>
    <t>Svítidlo LEDNO s vl.baterií</t>
  </si>
  <si>
    <t>1029379414</t>
  </si>
  <si>
    <t>741420001</t>
  </si>
  <si>
    <t>Montáž drát nebo lano hromosvodné svodové D do 10 mm s podpěrou</t>
  </si>
  <si>
    <t>1432413480</t>
  </si>
  <si>
    <t>35441077</t>
  </si>
  <si>
    <t>drát D 8mm AlMgSi</t>
  </si>
  <si>
    <t>-1291738236</t>
  </si>
  <si>
    <t>846100002</t>
  </si>
  <si>
    <t>35442136</t>
  </si>
  <si>
    <t>drát D 8/11mm AlMgSi + PVC</t>
  </si>
  <si>
    <t>-19156783</t>
  </si>
  <si>
    <t>28*1,15 "Přepočtené koeficientem množství</t>
  </si>
  <si>
    <t>741420022</t>
  </si>
  <si>
    <t>Montáž svorka hromosvodná se 3 a více šrouby</t>
  </si>
  <si>
    <t>294175455</t>
  </si>
  <si>
    <t>35441996</t>
  </si>
  <si>
    <t>svorka odbočovací a spojovací pro spojování kruhových a páskových vodičů, FeZn</t>
  </si>
  <si>
    <t>1180729636</t>
  </si>
  <si>
    <t>741420051</t>
  </si>
  <si>
    <t>Montáž vedení hromosvodné-úhelník nebo trubka s držáky do zdiva</t>
  </si>
  <si>
    <t>661605229</t>
  </si>
  <si>
    <t>35441830</t>
  </si>
  <si>
    <t>úhelník ochranný na ochranu svodu - 1700mm, FeZn</t>
  </si>
  <si>
    <t>135961990</t>
  </si>
  <si>
    <t>741421813</t>
  </si>
  <si>
    <t>Demontáž drátu nebo lana svodového vedení D přes 8 mm kolmý svod</t>
  </si>
  <si>
    <t>1568606916</t>
  </si>
  <si>
    <t>741421823</t>
  </si>
  <si>
    <t>Demontáž drátu nebo lana svodového vedení D přes 8 mm rovná střecha</t>
  </si>
  <si>
    <t>809604925</t>
  </si>
  <si>
    <t>37*2+11,3*2+10</t>
  </si>
  <si>
    <t>741810002</t>
  </si>
  <si>
    <t>Celková prohlídka elektrického rozvodu a zařízení přes 100 000 do 500 000,- Kč</t>
  </si>
  <si>
    <t>-1145184634</t>
  </si>
  <si>
    <t>741811011</t>
  </si>
  <si>
    <t>Kontrola rozvaděč nn silový hmotnosti do 200 kg</t>
  </si>
  <si>
    <t>1728040760</t>
  </si>
  <si>
    <t>998741102</t>
  </si>
  <si>
    <t>Přesun hmot tonážní pro silnoproud v objektech v přes 6 do 12 m</t>
  </si>
  <si>
    <t>-705468592</t>
  </si>
  <si>
    <t>742</t>
  </si>
  <si>
    <t>Elektroinstalace - slaboproud</t>
  </si>
  <si>
    <t>742110002</t>
  </si>
  <si>
    <t>Montáž trubek pro slaboproud plastových ohebných uložených pod omítku</t>
  </si>
  <si>
    <t>-1811167760</t>
  </si>
  <si>
    <t>34571063</t>
  </si>
  <si>
    <t>trubka elektroinstalační ohebná z PVC (ČSN) 2323</t>
  </si>
  <si>
    <t>1338088112</t>
  </si>
  <si>
    <t>36*1,05 "Přepočtené koeficientem množství</t>
  </si>
  <si>
    <t>742124002</t>
  </si>
  <si>
    <t>Montáž kabelů datových FTP, UTP, STP pro vnitřní rozvody do trubky</t>
  </si>
  <si>
    <t>2131092485</t>
  </si>
  <si>
    <t>34121263</t>
  </si>
  <si>
    <t>kabel datový jádro Cu plné plášť PVC (U/UTP) kategorie 6</t>
  </si>
  <si>
    <t>872220641</t>
  </si>
  <si>
    <t>Poznámka k položce:_x000d_
U/UTP, průměr kabelu 6,3mm</t>
  </si>
  <si>
    <t>36*1,2 "Přepočtené koeficientem množství</t>
  </si>
  <si>
    <t>742310002</t>
  </si>
  <si>
    <t>Montáž komunikačního tabla k domácímu telefonu</t>
  </si>
  <si>
    <t>1533242431</t>
  </si>
  <si>
    <t>Poznámka k položce:_x000d_
Komunikační tablo musí kompaktibilní se stávajícím systémem DT</t>
  </si>
  <si>
    <t>38226003</t>
  </si>
  <si>
    <t>sestava domovního telefonu bez el otvírače do 12 účastníků</t>
  </si>
  <si>
    <t>-1534657</t>
  </si>
  <si>
    <t>742310003</t>
  </si>
  <si>
    <t>Montáž klimatického krytu pro komunikační tablo domácího telefonu</t>
  </si>
  <si>
    <t>1739625107</t>
  </si>
  <si>
    <t>ADI.0070794.URS</t>
  </si>
  <si>
    <t>Rám pro zápust. instalaci modul. interkom systému, 2 moduly, nerez</t>
  </si>
  <si>
    <t>-2085480561</t>
  </si>
  <si>
    <t>742310004</t>
  </si>
  <si>
    <t>Montáž elektroinstalační krabice pod tablo domácího telefonu</t>
  </si>
  <si>
    <t>-138816727</t>
  </si>
  <si>
    <t>34571141</t>
  </si>
  <si>
    <t>krabice instalační pod omítku kov pro panely domovního telefonu š 105 v do 180mm</t>
  </si>
  <si>
    <t>325575478</t>
  </si>
  <si>
    <t>742320012</t>
  </si>
  <si>
    <t>Montáž elektromechanického zámku včetně trasy dveřmi a přechodové krabice</t>
  </si>
  <si>
    <t>509678048</t>
  </si>
  <si>
    <t>54978001</t>
  </si>
  <si>
    <t>zámek elektrický s aretací</t>
  </si>
  <si>
    <t>-1916712747</t>
  </si>
  <si>
    <t>Práce a dodávky M</t>
  </si>
  <si>
    <t>46-M</t>
  </si>
  <si>
    <t>Zemní práce při extr.mont.pracích</t>
  </si>
  <si>
    <t>468081311</t>
  </si>
  <si>
    <t>Vybourání otvorů pro elektroinstalace ve zdivu cihelném pl do 0,0225 m2 tl do 15 cm</t>
  </si>
  <si>
    <t>1032827362</t>
  </si>
  <si>
    <t>6+3+3+3+15</t>
  </si>
  <si>
    <t>468081412</t>
  </si>
  <si>
    <t>Vybourání otvorů pro elektroinstalace ve zdivu betonovém pl do 0,02 m2 tl přes 15 do 30 cm</t>
  </si>
  <si>
    <t>244199905</t>
  </si>
  <si>
    <t>4+4</t>
  </si>
  <si>
    <t>-1670274883</t>
  </si>
  <si>
    <t>468101111</t>
  </si>
  <si>
    <t>Vysekání rýh pro montáž trubek a kabelů ve zdivu betonovém hl do 3 cm a š do 3 cm</t>
  </si>
  <si>
    <t>1694778763</t>
  </si>
  <si>
    <t>7,5+5,3+2,6+7,5+5,3+2,6</t>
  </si>
  <si>
    <t>12+12</t>
  </si>
  <si>
    <t>2,5+3+2+7,5+7,5+7,5</t>
  </si>
  <si>
    <t>468101114</t>
  </si>
  <si>
    <t>Vysekání rýh pro montáž trubek a kabelů ve zdivu betonovém hl do 3 cm a š přes 7 do 10 cm</t>
  </si>
  <si>
    <t>-13018726</t>
  </si>
  <si>
    <t>7,5*2</t>
  </si>
  <si>
    <t>469971111</t>
  </si>
  <si>
    <t>Svislá doprava suti a vybouraných hmot při elektromontážích za první podlaží</t>
  </si>
  <si>
    <t>1176638086</t>
  </si>
  <si>
    <t>469971121</t>
  </si>
  <si>
    <t>Příplatek ke svislé dopravě suti a vybouraných hmot při elektromontážích za každé další podlaží</t>
  </si>
  <si>
    <t>-130401929</t>
  </si>
  <si>
    <t>469972111</t>
  </si>
  <si>
    <t>Odvoz suti a vybouraných hmot při elektromontážích do 1 km</t>
  </si>
  <si>
    <t>999668265</t>
  </si>
  <si>
    <t>469972121</t>
  </si>
  <si>
    <t>Příplatek k odvozu suti a vybouraných hmot při elektromontážích za každý další 1 km</t>
  </si>
  <si>
    <t>-238613628</t>
  </si>
  <si>
    <t>0,710*10</t>
  </si>
  <si>
    <t>469973116</t>
  </si>
  <si>
    <t>Poplatek za uložení na skládce (skládkovné) stavebního odpadu směsného kód odpadu 17 09 04</t>
  </si>
  <si>
    <t>1581282677</t>
  </si>
  <si>
    <t>469981111</t>
  </si>
  <si>
    <t>Přesun hmot pro pomocné stavební práce při elektromotážích</t>
  </si>
  <si>
    <t>421369361</t>
  </si>
  <si>
    <t>HZS</t>
  </si>
  <si>
    <t>Hodinové zúčtovací sazby</t>
  </si>
  <si>
    <t>HZS2231</t>
  </si>
  <si>
    <t>Hodinová zúčtovací sazba elektrikář</t>
  </si>
  <si>
    <t>hod</t>
  </si>
  <si>
    <t>-1340035526</t>
  </si>
  <si>
    <t>Poznámka k položce:_x000d_
Zapojování v BR 12*0,5*2_x000d_
Spolupráce s ČEZ 2_x000d_
Odpojení a připojení v PS 2</t>
  </si>
  <si>
    <t>(12*0,5*2)+2*2+2*2+20</t>
  </si>
  <si>
    <t>04 - VRN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</si>
  <si>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</si>
  <si>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</si>
  <si>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</si>
  <si>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</si>
  <si>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</si>
  <si>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>Vedlejší rozpočtové náklady</t>
  </si>
  <si>
    <t>VRN1</t>
  </si>
  <si>
    <t>Průzkumné, geodetické a projektové práce</t>
  </si>
  <si>
    <t>010001000</t>
  </si>
  <si>
    <t>soubor</t>
  </si>
  <si>
    <t>1024</t>
  </si>
  <si>
    <t>-1473866301</t>
  </si>
  <si>
    <t>https://podminky.urs.cz/item/CS_URS_2024_01/010001000</t>
  </si>
  <si>
    <t>VRN2</t>
  </si>
  <si>
    <t>Příprava staveniště</t>
  </si>
  <si>
    <t>020001000</t>
  </si>
  <si>
    <t>Příprava staveniště, vytýčení IS</t>
  </si>
  <si>
    <t>1023511480</t>
  </si>
  <si>
    <t>https://podminky.urs.cz/item/CS_URS_2024_01/020001000</t>
  </si>
  <si>
    <t>VRN3</t>
  </si>
  <si>
    <t>Zařízení staveniště</t>
  </si>
  <si>
    <t>030001000</t>
  </si>
  <si>
    <t>Zařízení staveniště, sklady</t>
  </si>
  <si>
    <t>1004929394</t>
  </si>
  <si>
    <t>https://podminky.urs.cz/item/CS_URS_2024_01/030001000</t>
  </si>
  <si>
    <t>034103000</t>
  </si>
  <si>
    <t>Oplocení staveniště, zabezpečení výkopu</t>
  </si>
  <si>
    <t>1544602976</t>
  </si>
  <si>
    <t>https://podminky.urs.cz/item/CS_URS_2024_01/034103000</t>
  </si>
  <si>
    <t>039203000</t>
  </si>
  <si>
    <t>Úprava terénu po zrušení zařízení staveniště, uvedení ploch do původního stavu</t>
  </si>
  <si>
    <t>539417482</t>
  </si>
  <si>
    <t>https://podminky.urs.cz/item/CS_URS_2024_01/039203000</t>
  </si>
  <si>
    <t>VRN4</t>
  </si>
  <si>
    <t>Inženýrská činnost</t>
  </si>
  <si>
    <t>040001000</t>
  </si>
  <si>
    <t>Inženýrská činnost, náklady na zábor veřejného prostranství</t>
  </si>
  <si>
    <t>-873077</t>
  </si>
  <si>
    <t>https://podminky.urs.cz/item/CS_URS_2024_01/040001000</t>
  </si>
  <si>
    <t>SEZNAM FIGUR</t>
  </si>
  <si>
    <t>Výměra</t>
  </si>
  <si>
    <t>F0001</t>
  </si>
  <si>
    <t>WEBER Sanace balkónů a lodžií pomocí certifikovaného systému WEBER s hydroizolací TERIZOL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</si>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</sst>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/>
    </xf>
    <xf numFmtId="167" fontId="40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6123" TargetMode="External" /><Relationship Id="rId2" Type="http://schemas.openxmlformats.org/officeDocument/2006/relationships/hyperlink" Target="https://podminky.urs.cz/item/CS_URS_2024_01/129001101" TargetMode="External" /><Relationship Id="rId3" Type="http://schemas.openxmlformats.org/officeDocument/2006/relationships/hyperlink" Target="https://podminky.urs.cz/item/CS_URS_2024_01/132212109" TargetMode="External" /><Relationship Id="rId4" Type="http://schemas.openxmlformats.org/officeDocument/2006/relationships/hyperlink" Target="https://podminky.urs.cz/item/CS_URS_2024_01/132212332" TargetMode="External" /><Relationship Id="rId5" Type="http://schemas.openxmlformats.org/officeDocument/2006/relationships/hyperlink" Target="https://podminky.urs.cz/item/CS_URS_2024_01/162211311" TargetMode="External" /><Relationship Id="rId6" Type="http://schemas.openxmlformats.org/officeDocument/2006/relationships/hyperlink" Target="https://podminky.urs.cz/item/CS_URS_2024_01/162211319" TargetMode="External" /><Relationship Id="rId7" Type="http://schemas.openxmlformats.org/officeDocument/2006/relationships/hyperlink" Target="https://podminky.urs.cz/item/CS_URS_2024_01/167111101" TargetMode="External" /><Relationship Id="rId8" Type="http://schemas.openxmlformats.org/officeDocument/2006/relationships/hyperlink" Target="https://podminky.urs.cz/item/CS_URS_2024_01/174101101" TargetMode="External" /><Relationship Id="rId9" Type="http://schemas.openxmlformats.org/officeDocument/2006/relationships/hyperlink" Target="https://podminky.urs.cz/item/CS_URS_2024_01/175111101" TargetMode="External" /><Relationship Id="rId10" Type="http://schemas.openxmlformats.org/officeDocument/2006/relationships/hyperlink" Target="https://podminky.urs.cz/item/CS_URS_2024_01/564201111" TargetMode="External" /><Relationship Id="rId11" Type="http://schemas.openxmlformats.org/officeDocument/2006/relationships/hyperlink" Target="https://podminky.urs.cz/item/CS_URS_2024_01/564771101" TargetMode="External" /><Relationship Id="rId12" Type="http://schemas.openxmlformats.org/officeDocument/2006/relationships/hyperlink" Target="https://podminky.urs.cz/item/CS_URS_2024_01/596211110" TargetMode="External" /><Relationship Id="rId13" Type="http://schemas.openxmlformats.org/officeDocument/2006/relationships/hyperlink" Target="https://podminky.urs.cz/item/CS_URS_2024_01/596811220" TargetMode="External" /><Relationship Id="rId14" Type="http://schemas.openxmlformats.org/officeDocument/2006/relationships/hyperlink" Target="https://podminky.urs.cz/item/CS_URS_2024_01/611321135" TargetMode="External" /><Relationship Id="rId15" Type="http://schemas.openxmlformats.org/officeDocument/2006/relationships/hyperlink" Target="https://podminky.urs.cz/item/CS_URS_2024_01/612142001" TargetMode="External" /><Relationship Id="rId16" Type="http://schemas.openxmlformats.org/officeDocument/2006/relationships/hyperlink" Target="https://podminky.urs.cz/item/CS_URS_2024_01/622142001" TargetMode="External" /><Relationship Id="rId17" Type="http://schemas.openxmlformats.org/officeDocument/2006/relationships/hyperlink" Target="https://podminky.urs.cz/item/CS_URS_2024_01/622151011" TargetMode="External" /><Relationship Id="rId18" Type="http://schemas.openxmlformats.org/officeDocument/2006/relationships/hyperlink" Target="https://podminky.urs.cz/item/CS_URS_2024_01/622151021" TargetMode="External" /><Relationship Id="rId19" Type="http://schemas.openxmlformats.org/officeDocument/2006/relationships/hyperlink" Target="https://podminky.urs.cz/item/CS_URS_2024_01/622211041" TargetMode="External" /><Relationship Id="rId20" Type="http://schemas.openxmlformats.org/officeDocument/2006/relationships/hyperlink" Target="https://podminky.urs.cz/item/CS_URS_2024_01/622211031" TargetMode="External" /><Relationship Id="rId21" Type="http://schemas.openxmlformats.org/officeDocument/2006/relationships/hyperlink" Target="https://podminky.urs.cz/item/CS_URS_2024_01/622251101" TargetMode="External" /><Relationship Id="rId22" Type="http://schemas.openxmlformats.org/officeDocument/2006/relationships/hyperlink" Target="https://podminky.urs.cz/item/CS_URS_2024_01/622212051" TargetMode="External" /><Relationship Id="rId23" Type="http://schemas.openxmlformats.org/officeDocument/2006/relationships/hyperlink" Target="https://podminky.urs.cz/item/CS_URS_2024_01/622252002" TargetMode="External" /><Relationship Id="rId24" Type="http://schemas.openxmlformats.org/officeDocument/2006/relationships/hyperlink" Target="https://podminky.urs.cz/item/CS_URS_2024_01/622311101" TargetMode="External" /><Relationship Id="rId25" Type="http://schemas.openxmlformats.org/officeDocument/2006/relationships/hyperlink" Target="https://podminky.urs.cz/item/CS_URS_2024_01/622321191" TargetMode="External" /><Relationship Id="rId26" Type="http://schemas.openxmlformats.org/officeDocument/2006/relationships/hyperlink" Target="https://podminky.urs.cz/item/CS_URS_2024_01/622511102" TargetMode="External" /><Relationship Id="rId27" Type="http://schemas.openxmlformats.org/officeDocument/2006/relationships/hyperlink" Target="https://podminky.urs.cz/item/CS_URS_2024_01/622531022" TargetMode="External" /><Relationship Id="rId28" Type="http://schemas.openxmlformats.org/officeDocument/2006/relationships/hyperlink" Target="https://podminky.urs.cz/item/CS_URS_2024_01/629135102" TargetMode="External" /><Relationship Id="rId29" Type="http://schemas.openxmlformats.org/officeDocument/2006/relationships/hyperlink" Target="https://podminky.urs.cz/item/CS_URS_2024_01/632682111" TargetMode="External" /><Relationship Id="rId30" Type="http://schemas.openxmlformats.org/officeDocument/2006/relationships/hyperlink" Target="https://podminky.urs.cz/item/CS_URS_2024_01/941211112" TargetMode="External" /><Relationship Id="rId31" Type="http://schemas.openxmlformats.org/officeDocument/2006/relationships/hyperlink" Target="https://podminky.urs.cz/item/CS_URS_2024_01/941211212" TargetMode="External" /><Relationship Id="rId32" Type="http://schemas.openxmlformats.org/officeDocument/2006/relationships/hyperlink" Target="https://podminky.urs.cz/item/CS_URS_2024_01/941211812" TargetMode="External" /><Relationship Id="rId33" Type="http://schemas.openxmlformats.org/officeDocument/2006/relationships/hyperlink" Target="https://podminky.urs.cz/item/CS_URS_2024_01/944511111" TargetMode="External" /><Relationship Id="rId34" Type="http://schemas.openxmlformats.org/officeDocument/2006/relationships/hyperlink" Target="https://podminky.urs.cz/item/CS_URS_2024_01/944511211" TargetMode="External" /><Relationship Id="rId35" Type="http://schemas.openxmlformats.org/officeDocument/2006/relationships/hyperlink" Target="https://podminky.urs.cz/item/CS_URS_2024_01/944511811" TargetMode="External" /><Relationship Id="rId36" Type="http://schemas.openxmlformats.org/officeDocument/2006/relationships/hyperlink" Target="https://podminky.urs.cz/item/CS_URS_2024_01/944711112" TargetMode="External" /><Relationship Id="rId37" Type="http://schemas.openxmlformats.org/officeDocument/2006/relationships/hyperlink" Target="https://podminky.urs.cz/item/CS_URS_2024_01/944711212" TargetMode="External" /><Relationship Id="rId38" Type="http://schemas.openxmlformats.org/officeDocument/2006/relationships/hyperlink" Target="https://podminky.urs.cz/item/CS_URS_2024_01/944711812" TargetMode="External" /><Relationship Id="rId39" Type="http://schemas.openxmlformats.org/officeDocument/2006/relationships/hyperlink" Target="https://podminky.urs.cz/item/CS_URS_2024_01/949101111" TargetMode="External" /><Relationship Id="rId40" Type="http://schemas.openxmlformats.org/officeDocument/2006/relationships/hyperlink" Target="https://podminky.urs.cz/item/CS_URS_2024_01/965042131" TargetMode="External" /><Relationship Id="rId41" Type="http://schemas.openxmlformats.org/officeDocument/2006/relationships/hyperlink" Target="https://podminky.urs.cz/item/CS_URS_2024_01/965046111" TargetMode="External" /><Relationship Id="rId42" Type="http://schemas.openxmlformats.org/officeDocument/2006/relationships/hyperlink" Target="https://podminky.urs.cz/item/CS_URS_2024_01/965046119" TargetMode="External" /><Relationship Id="rId43" Type="http://schemas.openxmlformats.org/officeDocument/2006/relationships/hyperlink" Target="https://podminky.urs.cz/item/CS_URS_2024_01/965081213" TargetMode="External" /><Relationship Id="rId44" Type="http://schemas.openxmlformats.org/officeDocument/2006/relationships/hyperlink" Target="https://podminky.urs.cz/item/CS_URS_2024_01/966084018" TargetMode="External" /><Relationship Id="rId45" Type="http://schemas.openxmlformats.org/officeDocument/2006/relationships/hyperlink" Target="https://podminky.urs.cz/item/CS_URS_2024_01/967031132" TargetMode="External" /><Relationship Id="rId46" Type="http://schemas.openxmlformats.org/officeDocument/2006/relationships/hyperlink" Target="https://podminky.urs.cz/item/CS_URS_2024_01/978019391" TargetMode="External" /><Relationship Id="rId47" Type="http://schemas.openxmlformats.org/officeDocument/2006/relationships/hyperlink" Target="https://podminky.urs.cz/item/CS_URS_2024_01/985441323" TargetMode="External" /><Relationship Id="rId48" Type="http://schemas.openxmlformats.org/officeDocument/2006/relationships/hyperlink" Target="https://podminky.urs.cz/item/CS_URS_2024_01/985442291" TargetMode="External" /><Relationship Id="rId49" Type="http://schemas.openxmlformats.org/officeDocument/2006/relationships/hyperlink" Target="https://podminky.urs.cz/item/CS_URS_2024_01/985442292" TargetMode="External" /><Relationship Id="rId50" Type="http://schemas.openxmlformats.org/officeDocument/2006/relationships/hyperlink" Target="https://podminky.urs.cz/item/CS_URS_2024_01/997013152" TargetMode="External" /><Relationship Id="rId51" Type="http://schemas.openxmlformats.org/officeDocument/2006/relationships/hyperlink" Target="https://podminky.urs.cz/item/CS_URS_2024_01/997013501" TargetMode="External" /><Relationship Id="rId52" Type="http://schemas.openxmlformats.org/officeDocument/2006/relationships/hyperlink" Target="https://podminky.urs.cz/item/CS_URS_2024_01/997013509" TargetMode="External" /><Relationship Id="rId53" Type="http://schemas.openxmlformats.org/officeDocument/2006/relationships/hyperlink" Target="https://podminky.urs.cz/item/CS_URS_2024_01/997013871" TargetMode="External" /><Relationship Id="rId54" Type="http://schemas.openxmlformats.org/officeDocument/2006/relationships/hyperlink" Target="https://podminky.urs.cz/item/CS_URS_2024_01/998011002" TargetMode="External" /><Relationship Id="rId55" Type="http://schemas.openxmlformats.org/officeDocument/2006/relationships/hyperlink" Target="https://podminky.urs.cz/item/CS_URS_2024_01/998223011" TargetMode="External" /><Relationship Id="rId56" Type="http://schemas.openxmlformats.org/officeDocument/2006/relationships/hyperlink" Target="https://podminky.urs.cz/item/CS_URS_2024_01/711161212" TargetMode="External" /><Relationship Id="rId57" Type="http://schemas.openxmlformats.org/officeDocument/2006/relationships/hyperlink" Target="https://podminky.urs.cz/item/CS_URS_2024_01/713130853" TargetMode="External" /><Relationship Id="rId58" Type="http://schemas.openxmlformats.org/officeDocument/2006/relationships/hyperlink" Target="https://podminky.urs.cz/item/CS_URS_2024_01/713131151" TargetMode="External" /><Relationship Id="rId59" Type="http://schemas.openxmlformats.org/officeDocument/2006/relationships/hyperlink" Target="https://podminky.urs.cz/item/CS_URS_2024_01/764001811" TargetMode="External" /><Relationship Id="rId60" Type="http://schemas.openxmlformats.org/officeDocument/2006/relationships/hyperlink" Target="https://podminky.urs.cz/item/CS_URS_2024_01/764001123" TargetMode="External" /><Relationship Id="rId61" Type="http://schemas.openxmlformats.org/officeDocument/2006/relationships/hyperlink" Target="https://podminky.urs.cz/item/CS_URS_2024_01/764002841" TargetMode="External" /><Relationship Id="rId62" Type="http://schemas.openxmlformats.org/officeDocument/2006/relationships/hyperlink" Target="https://podminky.urs.cz/item/CS_URS_2024_01/764204109" TargetMode="External" /><Relationship Id="rId63" Type="http://schemas.openxmlformats.org/officeDocument/2006/relationships/hyperlink" Target="https://podminky.urs.cz/item/CS_URS_2024_01/764002851" TargetMode="External" /><Relationship Id="rId64" Type="http://schemas.openxmlformats.org/officeDocument/2006/relationships/hyperlink" Target="https://podminky.urs.cz/item/CS_URS_2024_01/764206107" TargetMode="External" /><Relationship Id="rId65" Type="http://schemas.openxmlformats.org/officeDocument/2006/relationships/hyperlink" Target="https://podminky.urs.cz/item/CS_URS_2024_01/764002871" TargetMode="External" /><Relationship Id="rId66" Type="http://schemas.openxmlformats.org/officeDocument/2006/relationships/hyperlink" Target="https://podminky.urs.cz/item/CS_URS_2024_01/764202105" TargetMode="External" /><Relationship Id="rId67" Type="http://schemas.openxmlformats.org/officeDocument/2006/relationships/hyperlink" Target="https://podminky.urs.cz/item/CS_URS_2024_01/766417833" TargetMode="External" /><Relationship Id="rId68" Type="http://schemas.openxmlformats.org/officeDocument/2006/relationships/hyperlink" Target="https://podminky.urs.cz/item/CS_URS_2024_01/766662811" TargetMode="External" /><Relationship Id="rId69" Type="http://schemas.openxmlformats.org/officeDocument/2006/relationships/hyperlink" Target="https://podminky.urs.cz/item/CS_URS_2024_01/766691914" TargetMode="External" /><Relationship Id="rId70" Type="http://schemas.openxmlformats.org/officeDocument/2006/relationships/hyperlink" Target="https://podminky.urs.cz/item/CS_URS_2024_01/998766102" TargetMode="External" /><Relationship Id="rId71" Type="http://schemas.openxmlformats.org/officeDocument/2006/relationships/hyperlink" Target="https://podminky.urs.cz/item/CS_URS_2024_01/767162812" TargetMode="External" /><Relationship Id="rId72" Type="http://schemas.openxmlformats.org/officeDocument/2006/relationships/hyperlink" Target="https://podminky.urs.cz/item/CS_URS_2024_01/767162114" TargetMode="External" /><Relationship Id="rId73" Type="http://schemas.openxmlformats.org/officeDocument/2006/relationships/hyperlink" Target="https://podminky.urs.cz/item/CS_URS_2024_01/767163221" TargetMode="External" /><Relationship Id="rId74" Type="http://schemas.openxmlformats.org/officeDocument/2006/relationships/hyperlink" Target="https://podminky.urs.cz/item/CS_URS_2024_01/767531121" TargetMode="External" /><Relationship Id="rId75" Type="http://schemas.openxmlformats.org/officeDocument/2006/relationships/hyperlink" Target="https://podminky.urs.cz/item/CS_URS_2024_01/767531213" TargetMode="External" /><Relationship Id="rId76" Type="http://schemas.openxmlformats.org/officeDocument/2006/relationships/hyperlink" Target="https://podminky.urs.cz/item/CS_URS_2024_01/767640322" TargetMode="External" /><Relationship Id="rId77" Type="http://schemas.openxmlformats.org/officeDocument/2006/relationships/hyperlink" Target="https://podminky.urs.cz/item/CS_URS_2024_01/767661811" TargetMode="External" /><Relationship Id="rId78" Type="http://schemas.openxmlformats.org/officeDocument/2006/relationships/hyperlink" Target="https://podminky.urs.cz/item/CS_URS_2024_01/767662110" TargetMode="External" /><Relationship Id="rId79" Type="http://schemas.openxmlformats.org/officeDocument/2006/relationships/hyperlink" Target="https://podminky.urs.cz/item/CS_URS_2024_01/767810113" TargetMode="External" /><Relationship Id="rId80" Type="http://schemas.openxmlformats.org/officeDocument/2006/relationships/hyperlink" Target="https://podminky.urs.cz/item/CS_URS_2024_01/767810811" TargetMode="External" /><Relationship Id="rId81" Type="http://schemas.openxmlformats.org/officeDocument/2006/relationships/hyperlink" Target="https://podminky.urs.cz/item/CS_URS_2024_01/767893114" TargetMode="External" /><Relationship Id="rId82" Type="http://schemas.openxmlformats.org/officeDocument/2006/relationships/hyperlink" Target="https://podminky.urs.cz/item/CS_URS_2024_01/767893811" TargetMode="External" /><Relationship Id="rId83" Type="http://schemas.openxmlformats.org/officeDocument/2006/relationships/hyperlink" Target="https://podminky.urs.cz/item/CS_URS_2024_01/777131101" TargetMode="External" /><Relationship Id="rId84" Type="http://schemas.openxmlformats.org/officeDocument/2006/relationships/hyperlink" Target="https://podminky.urs.cz/item/CS_URS_2024_01/777611121" TargetMode="External" /><Relationship Id="rId85" Type="http://schemas.openxmlformats.org/officeDocument/2006/relationships/hyperlink" Target="https://podminky.urs.cz/item/CS_URS_2024_01/777211213" TargetMode="External" /><Relationship Id="rId86" Type="http://schemas.openxmlformats.org/officeDocument/2006/relationships/hyperlink" Target="https://podminky.urs.cz/item/CS_URS_2024_01/777211713" TargetMode="External" /><Relationship Id="rId87" Type="http://schemas.openxmlformats.org/officeDocument/2006/relationships/hyperlink" Target="https://podminky.urs.cz/item/CS_URS_2024_01/777312155" TargetMode="External" /><Relationship Id="rId88" Type="http://schemas.openxmlformats.org/officeDocument/2006/relationships/hyperlink" Target="https://podminky.urs.cz/item/CS_URS_2024_01/777312163" TargetMode="External" /><Relationship Id="rId89" Type="http://schemas.openxmlformats.org/officeDocument/2006/relationships/hyperlink" Target="https://podminky.urs.cz/item/CS_URS_2024_01/777313155" TargetMode="External" /><Relationship Id="rId90" Type="http://schemas.openxmlformats.org/officeDocument/2006/relationships/hyperlink" Target="https://podminky.urs.cz/item/CS_URS_2024_01/777313163" TargetMode="External" /><Relationship Id="rId91" Type="http://schemas.openxmlformats.org/officeDocument/2006/relationships/hyperlink" Target="https://podminky.urs.cz/item/CS_URS_2024_01/783301303" TargetMode="External" /><Relationship Id="rId92" Type="http://schemas.openxmlformats.org/officeDocument/2006/relationships/hyperlink" Target="https://podminky.urs.cz/item/CS_URS_2024_01/783301401" TargetMode="External" /><Relationship Id="rId93" Type="http://schemas.openxmlformats.org/officeDocument/2006/relationships/hyperlink" Target="https://podminky.urs.cz/item/CS_URS_2024_01/783314101" TargetMode="External" /><Relationship Id="rId94" Type="http://schemas.openxmlformats.org/officeDocument/2006/relationships/hyperlink" Target="https://podminky.urs.cz/item/CS_URS_2024_01/783315101" TargetMode="External" /><Relationship Id="rId95" Type="http://schemas.openxmlformats.org/officeDocument/2006/relationships/hyperlink" Target="https://podminky.urs.cz/item/CS_URS_2024_01/783317101" TargetMode="External" /><Relationship Id="rId96" Type="http://schemas.openxmlformats.org/officeDocument/2006/relationships/hyperlink" Target="https://podminky.urs.cz/item/CS_URS_2024_01/783343101" TargetMode="External" /><Relationship Id="rId97" Type="http://schemas.openxmlformats.org/officeDocument/2006/relationships/hyperlink" Target="https://podminky.urs.cz/item/CS_URS_2024_01/784121007" TargetMode="External" /><Relationship Id="rId98" Type="http://schemas.openxmlformats.org/officeDocument/2006/relationships/hyperlink" Target="https://podminky.urs.cz/item/CS_URS_2024_01/784171101" TargetMode="External" /><Relationship Id="rId99" Type="http://schemas.openxmlformats.org/officeDocument/2006/relationships/hyperlink" Target="https://podminky.urs.cz/item/CS_URS_2024_01/784171111" TargetMode="External" /><Relationship Id="rId100" Type="http://schemas.openxmlformats.org/officeDocument/2006/relationships/hyperlink" Target="https://podminky.urs.cz/item/CS_URS_2024_01/784171121" TargetMode="External" /><Relationship Id="rId101" Type="http://schemas.openxmlformats.org/officeDocument/2006/relationships/hyperlink" Target="https://podminky.urs.cz/item/CS_URS_2024_01/784181107" TargetMode="External" /><Relationship Id="rId102" Type="http://schemas.openxmlformats.org/officeDocument/2006/relationships/hyperlink" Target="https://podminky.urs.cz/item/CS_URS_2024_01/784221107" TargetMode="External" /><Relationship Id="rId103" Type="http://schemas.openxmlformats.org/officeDocument/2006/relationships/hyperlink" Target="https://podminky.urs.cz/item/CS_URS_2024_01/784221131" TargetMode="External" /><Relationship Id="rId104" Type="http://schemas.openxmlformats.org/officeDocument/2006/relationships/hyperlink" Target="https://podminky.urs.cz/item/CS_URS_2024_01/784660107" TargetMode="External" /><Relationship Id="rId105" Type="http://schemas.openxmlformats.org/officeDocument/2006/relationships/hyperlink" Target="https://podminky.urs.cz/item/CS_URS_2024_01/632452511" TargetMode="External" /><Relationship Id="rId106" Type="http://schemas.openxmlformats.org/officeDocument/2006/relationships/hyperlink" Target="https://podminky.urs.cz/item/CS_URS_2024_01/771121011" TargetMode="External" /><Relationship Id="rId107" Type="http://schemas.openxmlformats.org/officeDocument/2006/relationships/hyperlink" Target="https://podminky.urs.cz/item/CS_URS_2024_01/771574416" TargetMode="External" /><Relationship Id="rId108" Type="http://schemas.openxmlformats.org/officeDocument/2006/relationships/hyperlink" Target="https://podminky.urs.cz/item/CS_URS_2024_01/771591207" TargetMode="External" /><Relationship Id="rId109" Type="http://schemas.openxmlformats.org/officeDocument/2006/relationships/hyperlink" Target="https://podminky.urs.cz/item/CS_URS_2024_01/632.Rpol.WB.B" TargetMode="External" /><Relationship Id="rId110" Type="http://schemas.openxmlformats.org/officeDocument/2006/relationships/hyperlink" Target="https://podminky.urs.cz/item/CS_URS_2024_01/622211011" TargetMode="External" /><Relationship Id="rId111" Type="http://schemas.openxmlformats.org/officeDocument/2006/relationships/hyperlink" Target="https://podminky.urs.cz/item/CS_URS_2024_01/621142001" TargetMode="External" /><Relationship Id="rId112" Type="http://schemas.openxmlformats.org/officeDocument/2006/relationships/hyperlink" Target="https://podminky.urs.cz/item/CS_URS_2024_01/621531022" TargetMode="External" /><Relationship Id="rId11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611142001" TargetMode="External" /><Relationship Id="rId2" Type="http://schemas.openxmlformats.org/officeDocument/2006/relationships/hyperlink" Target="https://podminky.urs.cz/item/CS_URS_2024_01/611311131" TargetMode="External" /><Relationship Id="rId3" Type="http://schemas.openxmlformats.org/officeDocument/2006/relationships/hyperlink" Target="https://podminky.urs.cz/item/CS_URS_2024_01/949101111" TargetMode="External" /><Relationship Id="rId4" Type="http://schemas.openxmlformats.org/officeDocument/2006/relationships/hyperlink" Target="https://podminky.urs.cz/item/CS_URS_2024_01/713111128" TargetMode="External" /><Relationship Id="rId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0001000" TargetMode="External" /><Relationship Id="rId2" Type="http://schemas.openxmlformats.org/officeDocument/2006/relationships/hyperlink" Target="https://podminky.urs.cz/item/CS_URS_2024_01/020001000" TargetMode="External" /><Relationship Id="rId3" Type="http://schemas.openxmlformats.org/officeDocument/2006/relationships/hyperlink" Target="https://podminky.urs.cz/item/CS_URS_2024_01/030001000" TargetMode="External" /><Relationship Id="rId4" Type="http://schemas.openxmlformats.org/officeDocument/2006/relationships/hyperlink" Target="https://podminky.urs.cz/item/CS_URS_2024_01/034103000" TargetMode="External" /><Relationship Id="rId5" Type="http://schemas.openxmlformats.org/officeDocument/2006/relationships/hyperlink" Target="https://podminky.urs.cz/item/CS_URS_2024_01/039203000" TargetMode="External" /><Relationship Id="rId6" Type="http://schemas.openxmlformats.org/officeDocument/2006/relationships/hyperlink" Target="https://podminky.urs.cz/item/CS_URS_2024_01/040001000" TargetMode="External" /><Relationship Id="rId7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34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36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40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41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42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43</v>
      </c>
      <c r="E29" s="48"/>
      <c r="F29" s="33" t="s">
        <v>44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45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46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47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48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50</v>
      </c>
      <c r="U35" s="55"/>
      <c r="V35" s="55"/>
      <c r="W35" s="55"/>
      <c r="X35" s="57" t="s">
        <v>51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SBD_10_24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Zateplení a výměna elektroinstalace BD, Kosmonautů 33, 35, Havířov - Podlesí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Kosmonautů 33, 35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30. 5. 2024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 xml:space="preserve"> 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53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33</v>
      </c>
      <c r="AJ50" s="41"/>
      <c r="AK50" s="41"/>
      <c r="AL50" s="41"/>
      <c r="AM50" s="74" t="str">
        <f>IF(E20="","",E20)</f>
        <v>Amun Pro s.r.o.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54</v>
      </c>
      <c r="D52" s="88"/>
      <c r="E52" s="88"/>
      <c r="F52" s="88"/>
      <c r="G52" s="88"/>
      <c r="H52" s="89"/>
      <c r="I52" s="90" t="s">
        <v>55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56</v>
      </c>
      <c r="AH52" s="88"/>
      <c r="AI52" s="88"/>
      <c r="AJ52" s="88"/>
      <c r="AK52" s="88"/>
      <c r="AL52" s="88"/>
      <c r="AM52" s="88"/>
      <c r="AN52" s="90" t="s">
        <v>57</v>
      </c>
      <c r="AO52" s="88"/>
      <c r="AP52" s="88"/>
      <c r="AQ52" s="92" t="s">
        <v>58</v>
      </c>
      <c r="AR52" s="45"/>
      <c r="AS52" s="93" t="s">
        <v>59</v>
      </c>
      <c r="AT52" s="94" t="s">
        <v>60</v>
      </c>
      <c r="AU52" s="94" t="s">
        <v>61</v>
      </c>
      <c r="AV52" s="94" t="s">
        <v>62</v>
      </c>
      <c r="AW52" s="94" t="s">
        <v>63</v>
      </c>
      <c r="AX52" s="94" t="s">
        <v>64</v>
      </c>
      <c r="AY52" s="94" t="s">
        <v>65</v>
      </c>
      <c r="AZ52" s="94" t="s">
        <v>66</v>
      </c>
      <c r="BA52" s="94" t="s">
        <v>67</v>
      </c>
      <c r="BB52" s="94" t="s">
        <v>68</v>
      </c>
      <c r="BC52" s="94" t="s">
        <v>69</v>
      </c>
      <c r="BD52" s="95" t="s">
        <v>70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71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ROUND(SUM(AG55:AG58),2)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ROUND(SUM(AS55:AS58),2)</f>
        <v>0</v>
      </c>
      <c r="AT54" s="107">
        <f>ROUND(SUM(AV54:AW54),2)</f>
        <v>0</v>
      </c>
      <c r="AU54" s="108">
        <f>ROUND(SUM(AU55:AU58),5)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ROUND(SUM(AZ55:AZ58),2)</f>
        <v>0</v>
      </c>
      <c r="BA54" s="107">
        <f>ROUND(SUM(BA55:BA58),2)</f>
        <v>0</v>
      </c>
      <c r="BB54" s="107">
        <f>ROUND(SUM(BB55:BB58),2)</f>
        <v>0</v>
      </c>
      <c r="BC54" s="107">
        <f>ROUND(SUM(BC55:BC58),2)</f>
        <v>0</v>
      </c>
      <c r="BD54" s="109">
        <f>ROUND(SUM(BD55:BD58),2)</f>
        <v>0</v>
      </c>
      <c r="BE54" s="6"/>
      <c r="BS54" s="110" t="s">
        <v>72</v>
      </c>
      <c r="BT54" s="110" t="s">
        <v>73</v>
      </c>
      <c r="BU54" s="111" t="s">
        <v>74</v>
      </c>
      <c r="BV54" s="110" t="s">
        <v>75</v>
      </c>
      <c r="BW54" s="110" t="s">
        <v>5</v>
      </c>
      <c r="BX54" s="110" t="s">
        <v>76</v>
      </c>
      <c r="CL54" s="110" t="s">
        <v>19</v>
      </c>
    </row>
    <row r="55" s="7" customFormat="1" ht="16.5" customHeight="1">
      <c r="A55" s="112" t="s">
        <v>77</v>
      </c>
      <c r="B55" s="113"/>
      <c r="C55" s="114"/>
      <c r="D55" s="115" t="s">
        <v>78</v>
      </c>
      <c r="E55" s="115"/>
      <c r="F55" s="115"/>
      <c r="G55" s="115"/>
      <c r="H55" s="115"/>
      <c r="I55" s="116"/>
      <c r="J55" s="115" t="s">
        <v>79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Stavební úpravy a Za...'!J30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80</v>
      </c>
      <c r="AR55" s="119"/>
      <c r="AS55" s="120">
        <v>0</v>
      </c>
      <c r="AT55" s="121">
        <f>ROUND(SUM(AV55:AW55),2)</f>
        <v>0</v>
      </c>
      <c r="AU55" s="122">
        <f>'01 - Stavební úpravy a Za...'!P96</f>
        <v>0</v>
      </c>
      <c r="AV55" s="121">
        <f>'01 - Stavební úpravy a Za...'!J33</f>
        <v>0</v>
      </c>
      <c r="AW55" s="121">
        <f>'01 - Stavební úpravy a Za...'!J34</f>
        <v>0</v>
      </c>
      <c r="AX55" s="121">
        <f>'01 - Stavební úpravy a Za...'!J35</f>
        <v>0</v>
      </c>
      <c r="AY55" s="121">
        <f>'01 - Stavební úpravy a Za...'!J36</f>
        <v>0</v>
      </c>
      <c r="AZ55" s="121">
        <f>'01 - Stavební úpravy a Za...'!F33</f>
        <v>0</v>
      </c>
      <c r="BA55" s="121">
        <f>'01 - Stavební úpravy a Za...'!F34</f>
        <v>0</v>
      </c>
      <c r="BB55" s="121">
        <f>'01 - Stavební úpravy a Za...'!F35</f>
        <v>0</v>
      </c>
      <c r="BC55" s="121">
        <f>'01 - Stavební úpravy a Za...'!F36</f>
        <v>0</v>
      </c>
      <c r="BD55" s="123">
        <f>'01 - Stavební úpravy a Za...'!F37</f>
        <v>0</v>
      </c>
      <c r="BE55" s="7"/>
      <c r="BT55" s="124" t="s">
        <v>81</v>
      </c>
      <c r="BV55" s="124" t="s">
        <v>75</v>
      </c>
      <c r="BW55" s="124" t="s">
        <v>82</v>
      </c>
      <c r="BX55" s="124" t="s">
        <v>5</v>
      </c>
      <c r="CL55" s="124" t="s">
        <v>19</v>
      </c>
      <c r="CM55" s="124" t="s">
        <v>83</v>
      </c>
    </row>
    <row r="56" s="7" customFormat="1" ht="16.5" customHeight="1">
      <c r="A56" s="112" t="s">
        <v>77</v>
      </c>
      <c r="B56" s="113"/>
      <c r="C56" s="114"/>
      <c r="D56" s="115" t="s">
        <v>84</v>
      </c>
      <c r="E56" s="115"/>
      <c r="F56" s="115"/>
      <c r="G56" s="115"/>
      <c r="H56" s="115"/>
      <c r="I56" s="116"/>
      <c r="J56" s="115" t="s">
        <v>85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'02 - Zateplení stropu 1.PP'!J30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80</v>
      </c>
      <c r="AR56" s="119"/>
      <c r="AS56" s="120">
        <v>0</v>
      </c>
      <c r="AT56" s="121">
        <f>ROUND(SUM(AV56:AW56),2)</f>
        <v>0</v>
      </c>
      <c r="AU56" s="122">
        <f>'02 - Zateplení stropu 1.PP'!P84</f>
        <v>0</v>
      </c>
      <c r="AV56" s="121">
        <f>'02 - Zateplení stropu 1.PP'!J33</f>
        <v>0</v>
      </c>
      <c r="AW56" s="121">
        <f>'02 - Zateplení stropu 1.PP'!J34</f>
        <v>0</v>
      </c>
      <c r="AX56" s="121">
        <f>'02 - Zateplení stropu 1.PP'!J35</f>
        <v>0</v>
      </c>
      <c r="AY56" s="121">
        <f>'02 - Zateplení stropu 1.PP'!J36</f>
        <v>0</v>
      </c>
      <c r="AZ56" s="121">
        <f>'02 - Zateplení stropu 1.PP'!F33</f>
        <v>0</v>
      </c>
      <c r="BA56" s="121">
        <f>'02 - Zateplení stropu 1.PP'!F34</f>
        <v>0</v>
      </c>
      <c r="BB56" s="121">
        <f>'02 - Zateplení stropu 1.PP'!F35</f>
        <v>0</v>
      </c>
      <c r="BC56" s="121">
        <f>'02 - Zateplení stropu 1.PP'!F36</f>
        <v>0</v>
      </c>
      <c r="BD56" s="123">
        <f>'02 - Zateplení stropu 1.PP'!F37</f>
        <v>0</v>
      </c>
      <c r="BE56" s="7"/>
      <c r="BT56" s="124" t="s">
        <v>81</v>
      </c>
      <c r="BV56" s="124" t="s">
        <v>75</v>
      </c>
      <c r="BW56" s="124" t="s">
        <v>86</v>
      </c>
      <c r="BX56" s="124" t="s">
        <v>5</v>
      </c>
      <c r="CL56" s="124" t="s">
        <v>19</v>
      </c>
      <c r="CM56" s="124" t="s">
        <v>83</v>
      </c>
    </row>
    <row r="57" s="7" customFormat="1" ht="16.5" customHeight="1">
      <c r="A57" s="112" t="s">
        <v>77</v>
      </c>
      <c r="B57" s="113"/>
      <c r="C57" s="114"/>
      <c r="D57" s="115" t="s">
        <v>87</v>
      </c>
      <c r="E57" s="115"/>
      <c r="F57" s="115"/>
      <c r="G57" s="115"/>
      <c r="H57" s="115"/>
      <c r="I57" s="116"/>
      <c r="J57" s="115" t="s">
        <v>88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'03 - ELEKTRO'!J30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80</v>
      </c>
      <c r="AR57" s="119"/>
      <c r="AS57" s="120">
        <v>0</v>
      </c>
      <c r="AT57" s="121">
        <f>ROUND(SUM(AV57:AW57),2)</f>
        <v>0</v>
      </c>
      <c r="AU57" s="122">
        <f>'03 - ELEKTRO'!P85</f>
        <v>0</v>
      </c>
      <c r="AV57" s="121">
        <f>'03 - ELEKTRO'!J33</f>
        <v>0</v>
      </c>
      <c r="AW57" s="121">
        <f>'03 - ELEKTRO'!J34</f>
        <v>0</v>
      </c>
      <c r="AX57" s="121">
        <f>'03 - ELEKTRO'!J35</f>
        <v>0</v>
      </c>
      <c r="AY57" s="121">
        <f>'03 - ELEKTRO'!J36</f>
        <v>0</v>
      </c>
      <c r="AZ57" s="121">
        <f>'03 - ELEKTRO'!F33</f>
        <v>0</v>
      </c>
      <c r="BA57" s="121">
        <f>'03 - ELEKTRO'!F34</f>
        <v>0</v>
      </c>
      <c r="BB57" s="121">
        <f>'03 - ELEKTRO'!F35</f>
        <v>0</v>
      </c>
      <c r="BC57" s="121">
        <f>'03 - ELEKTRO'!F36</f>
        <v>0</v>
      </c>
      <c r="BD57" s="123">
        <f>'03 - ELEKTRO'!F37</f>
        <v>0</v>
      </c>
      <c r="BE57" s="7"/>
      <c r="BT57" s="124" t="s">
        <v>81</v>
      </c>
      <c r="BV57" s="124" t="s">
        <v>75</v>
      </c>
      <c r="BW57" s="124" t="s">
        <v>89</v>
      </c>
      <c r="BX57" s="124" t="s">
        <v>5</v>
      </c>
      <c r="CL57" s="124" t="s">
        <v>19</v>
      </c>
      <c r="CM57" s="124" t="s">
        <v>83</v>
      </c>
    </row>
    <row r="58" s="7" customFormat="1" ht="16.5" customHeight="1">
      <c r="A58" s="112" t="s">
        <v>77</v>
      </c>
      <c r="B58" s="113"/>
      <c r="C58" s="114"/>
      <c r="D58" s="115" t="s">
        <v>90</v>
      </c>
      <c r="E58" s="115"/>
      <c r="F58" s="115"/>
      <c r="G58" s="115"/>
      <c r="H58" s="115"/>
      <c r="I58" s="116"/>
      <c r="J58" s="115" t="s">
        <v>91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'04 - VRN'!J30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80</v>
      </c>
      <c r="AR58" s="119"/>
      <c r="AS58" s="125">
        <v>0</v>
      </c>
      <c r="AT58" s="126">
        <f>ROUND(SUM(AV58:AW58),2)</f>
        <v>0</v>
      </c>
      <c r="AU58" s="127">
        <f>'04 - VRN'!P84</f>
        <v>0</v>
      </c>
      <c r="AV58" s="126">
        <f>'04 - VRN'!J33</f>
        <v>0</v>
      </c>
      <c r="AW58" s="126">
        <f>'04 - VRN'!J34</f>
        <v>0</v>
      </c>
      <c r="AX58" s="126">
        <f>'04 - VRN'!J35</f>
        <v>0</v>
      </c>
      <c r="AY58" s="126">
        <f>'04 - VRN'!J36</f>
        <v>0</v>
      </c>
      <c r="AZ58" s="126">
        <f>'04 - VRN'!F33</f>
        <v>0</v>
      </c>
      <c r="BA58" s="126">
        <f>'04 - VRN'!F34</f>
        <v>0</v>
      </c>
      <c r="BB58" s="126">
        <f>'04 - VRN'!F35</f>
        <v>0</v>
      </c>
      <c r="BC58" s="126">
        <f>'04 - VRN'!F36</f>
        <v>0</v>
      </c>
      <c r="BD58" s="128">
        <f>'04 - VRN'!F37</f>
        <v>0</v>
      </c>
      <c r="BE58" s="7"/>
      <c r="BT58" s="124" t="s">
        <v>81</v>
      </c>
      <c r="BV58" s="124" t="s">
        <v>75</v>
      </c>
      <c r="BW58" s="124" t="s">
        <v>92</v>
      </c>
      <c r="BX58" s="124" t="s">
        <v>5</v>
      </c>
      <c r="CL58" s="124" t="s">
        <v>19</v>
      </c>
      <c r="CM58" s="124" t="s">
        <v>83</v>
      </c>
    </row>
    <row r="59" s="2" customFormat="1" ht="30" customHeight="1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  <row r="60" s="2" customFormat="1" ht="6.96" customHeight="1">
      <c r="A60" s="39"/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45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</row>
  </sheetData>
  <sheetProtection sheet="1" formatColumns="0" formatRows="0" objects="1" scenarios="1" spinCount="100000" saltValue="kksp+i9XSAzEmFA7oUT4Mcp0bJG4OlOcsL4MCdJyi4UFz7Y7hP4piE7nR1qnevF35r4YPDid/k64xLCo+ROV9g==" hashValue="spiS1XptJboZcSJY1DZyFECTDSGUOIefAOhtRuvFkDS2/lNFDfUyJj8+6SAbl9pysNqsbOCI/YWYNMxZrVr0Tg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Stavební úpravy a Za...'!C2" display="/"/>
    <hyperlink ref="A56" location="'02 - Zateplení stropu 1.PP'!C2" display="/"/>
    <hyperlink ref="A57" location="'03 - ELEKTRO'!C2" display="/"/>
    <hyperlink ref="A58" location="'04 - VRN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82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Zateplení a výměna elektroinstalace BD, Kosmonautů 33, 35, Havířov - Podlesí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95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30. 5. 2024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33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36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9"/>
      <c r="B27" s="140"/>
      <c r="C27" s="139"/>
      <c r="D27" s="139"/>
      <c r="E27" s="141" t="s">
        <v>38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ROUND(J96,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ROUND((SUM(BE96:BE602)),  2)</f>
        <v>0</v>
      </c>
      <c r="G33" s="39"/>
      <c r="H33" s="39"/>
      <c r="I33" s="149">
        <v>0.20999999999999999</v>
      </c>
      <c r="J33" s="148">
        <f>ROUND(((SUM(BE96:BE602))*I33),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ROUND((SUM(BF96:BF602)),  2)</f>
        <v>0</v>
      </c>
      <c r="G34" s="39"/>
      <c r="H34" s="39"/>
      <c r="I34" s="149">
        <v>0.12</v>
      </c>
      <c r="J34" s="148">
        <f>ROUND(((SUM(BF96:BF602))*I34),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ROUND((SUM(BG96:BG602)),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ROUND((SUM(BH96:BH602)),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ROUND((SUM(BI96:BI602)),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Zateplení a výměna elektroinstalace BD, Kosmonautů 33, 35, Havířov - Podlesí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Stavební úpravy a Zateplení objektu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Kosmonautů 33, 35</v>
      </c>
      <c r="G52" s="41"/>
      <c r="H52" s="41"/>
      <c r="I52" s="33" t="s">
        <v>23</v>
      </c>
      <c r="J52" s="73" t="str">
        <f>IF(J12="","",J12)</f>
        <v>30. 5. 2024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31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33</v>
      </c>
      <c r="J55" s="37" t="str">
        <f>E24</f>
        <v>Amun Pro s.r.o.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J96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100</v>
      </c>
      <c r="E60" s="169"/>
      <c r="F60" s="169"/>
      <c r="G60" s="169"/>
      <c r="H60" s="169"/>
      <c r="I60" s="169"/>
      <c r="J60" s="170">
        <f>J97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101</v>
      </c>
      <c r="E61" s="175"/>
      <c r="F61" s="175"/>
      <c r="G61" s="175"/>
      <c r="H61" s="175"/>
      <c r="I61" s="175"/>
      <c r="J61" s="176">
        <f>J98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102</v>
      </c>
      <c r="E62" s="175"/>
      <c r="F62" s="175"/>
      <c r="G62" s="175"/>
      <c r="H62" s="175"/>
      <c r="I62" s="175"/>
      <c r="J62" s="176">
        <f>J131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103</v>
      </c>
      <c r="E63" s="175"/>
      <c r="F63" s="175"/>
      <c r="G63" s="175"/>
      <c r="H63" s="175"/>
      <c r="I63" s="175"/>
      <c r="J63" s="176">
        <f>J153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104</v>
      </c>
      <c r="E64" s="175"/>
      <c r="F64" s="175"/>
      <c r="G64" s="175"/>
      <c r="H64" s="175"/>
      <c r="I64" s="175"/>
      <c r="J64" s="176">
        <f>J245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105</v>
      </c>
      <c r="E65" s="175"/>
      <c r="F65" s="175"/>
      <c r="G65" s="175"/>
      <c r="H65" s="175"/>
      <c r="I65" s="175"/>
      <c r="J65" s="176">
        <f>J315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106</v>
      </c>
      <c r="E66" s="175"/>
      <c r="F66" s="175"/>
      <c r="G66" s="175"/>
      <c r="H66" s="175"/>
      <c r="I66" s="175"/>
      <c r="J66" s="176">
        <f>J329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6"/>
      <c r="C67" s="167"/>
      <c r="D67" s="168" t="s">
        <v>107</v>
      </c>
      <c r="E67" s="169"/>
      <c r="F67" s="169"/>
      <c r="G67" s="169"/>
      <c r="H67" s="169"/>
      <c r="I67" s="169"/>
      <c r="J67" s="170">
        <f>J336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2"/>
      <c r="C68" s="173"/>
      <c r="D68" s="174" t="s">
        <v>108</v>
      </c>
      <c r="E68" s="175"/>
      <c r="F68" s="175"/>
      <c r="G68" s="175"/>
      <c r="H68" s="175"/>
      <c r="I68" s="175"/>
      <c r="J68" s="176">
        <f>J337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2"/>
      <c r="C69" s="173"/>
      <c r="D69" s="174" t="s">
        <v>109</v>
      </c>
      <c r="E69" s="175"/>
      <c r="F69" s="175"/>
      <c r="G69" s="175"/>
      <c r="H69" s="175"/>
      <c r="I69" s="175"/>
      <c r="J69" s="176">
        <f>J344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2"/>
      <c r="C70" s="173"/>
      <c r="D70" s="174" t="s">
        <v>110</v>
      </c>
      <c r="E70" s="175"/>
      <c r="F70" s="175"/>
      <c r="G70" s="175"/>
      <c r="H70" s="175"/>
      <c r="I70" s="175"/>
      <c r="J70" s="176">
        <f>J358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2"/>
      <c r="C71" s="173"/>
      <c r="D71" s="174" t="s">
        <v>111</v>
      </c>
      <c r="E71" s="175"/>
      <c r="F71" s="175"/>
      <c r="G71" s="175"/>
      <c r="H71" s="175"/>
      <c r="I71" s="175"/>
      <c r="J71" s="176">
        <f>J391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112</v>
      </c>
      <c r="E72" s="175"/>
      <c r="F72" s="175"/>
      <c r="G72" s="175"/>
      <c r="H72" s="175"/>
      <c r="I72" s="175"/>
      <c r="J72" s="176">
        <f>J413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2"/>
      <c r="C73" s="173"/>
      <c r="D73" s="174" t="s">
        <v>113</v>
      </c>
      <c r="E73" s="175"/>
      <c r="F73" s="175"/>
      <c r="G73" s="175"/>
      <c r="H73" s="175"/>
      <c r="I73" s="175"/>
      <c r="J73" s="176">
        <f>J482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2"/>
      <c r="C74" s="173"/>
      <c r="D74" s="174" t="s">
        <v>114</v>
      </c>
      <c r="E74" s="175"/>
      <c r="F74" s="175"/>
      <c r="G74" s="175"/>
      <c r="H74" s="175"/>
      <c r="I74" s="175"/>
      <c r="J74" s="176">
        <f>J517</f>
        <v>0</v>
      </c>
      <c r="K74" s="173"/>
      <c r="L74" s="17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2"/>
      <c r="C75" s="173"/>
      <c r="D75" s="174" t="s">
        <v>115</v>
      </c>
      <c r="E75" s="175"/>
      <c r="F75" s="175"/>
      <c r="G75" s="175"/>
      <c r="H75" s="175"/>
      <c r="I75" s="175"/>
      <c r="J75" s="176">
        <f>J536</f>
        <v>0</v>
      </c>
      <c r="K75" s="173"/>
      <c r="L75" s="17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9" customFormat="1" ht="24.96" customHeight="1">
      <c r="A76" s="9"/>
      <c r="B76" s="166"/>
      <c r="C76" s="167"/>
      <c r="D76" s="168" t="s">
        <v>116</v>
      </c>
      <c r="E76" s="169"/>
      <c r="F76" s="169"/>
      <c r="G76" s="169"/>
      <c r="H76" s="169"/>
      <c r="I76" s="169"/>
      <c r="J76" s="170">
        <f>J566</f>
        <v>0</v>
      </c>
      <c r="K76" s="167"/>
      <c r="L76" s="171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2" customFormat="1" ht="21.84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82" s="2" customFormat="1" ht="6.96" customHeight="1">
      <c r="A82" s="39"/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24.96" customHeight="1">
      <c r="A83" s="39"/>
      <c r="B83" s="40"/>
      <c r="C83" s="24" t="s">
        <v>117</v>
      </c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16</v>
      </c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161" t="str">
        <f>E7</f>
        <v>Zateplení a výměna elektroinstalace BD, Kosmonautů 33, 35, Havířov - Podlesí</v>
      </c>
      <c r="F86" s="33"/>
      <c r="G86" s="33"/>
      <c r="H86" s="33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94</v>
      </c>
      <c r="D87" s="41"/>
      <c r="E87" s="41"/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6.5" customHeight="1">
      <c r="A88" s="39"/>
      <c r="B88" s="40"/>
      <c r="C88" s="41"/>
      <c r="D88" s="41"/>
      <c r="E88" s="70" t="str">
        <f>E9</f>
        <v>01 - Stavební úpravy a Zateplení objektu</v>
      </c>
      <c r="F88" s="41"/>
      <c r="G88" s="41"/>
      <c r="H88" s="41"/>
      <c r="I88" s="41"/>
      <c r="J88" s="41"/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21</v>
      </c>
      <c r="D90" s="41"/>
      <c r="E90" s="41"/>
      <c r="F90" s="28" t="str">
        <f>F12</f>
        <v>Kosmonautů 33, 35</v>
      </c>
      <c r="G90" s="41"/>
      <c r="H90" s="41"/>
      <c r="I90" s="33" t="s">
        <v>23</v>
      </c>
      <c r="J90" s="73" t="str">
        <f>IF(J12="","",J12)</f>
        <v>30. 5. 2024</v>
      </c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6.96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25</v>
      </c>
      <c r="D92" s="41"/>
      <c r="E92" s="41"/>
      <c r="F92" s="28" t="str">
        <f>E15</f>
        <v xml:space="preserve"> </v>
      </c>
      <c r="G92" s="41"/>
      <c r="H92" s="41"/>
      <c r="I92" s="33" t="s">
        <v>31</v>
      </c>
      <c r="J92" s="37" t="str">
        <f>E21</f>
        <v xml:space="preserve"> </v>
      </c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29</v>
      </c>
      <c r="D93" s="41"/>
      <c r="E93" s="41"/>
      <c r="F93" s="28" t="str">
        <f>IF(E18="","",E18)</f>
        <v>Vyplň údaj</v>
      </c>
      <c r="G93" s="41"/>
      <c r="H93" s="41"/>
      <c r="I93" s="33" t="s">
        <v>33</v>
      </c>
      <c r="J93" s="37" t="str">
        <f>E24</f>
        <v>Amun Pro s.r.o.</v>
      </c>
      <c r="K93" s="41"/>
      <c r="L93" s="13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0.32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13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11" customFormat="1" ht="29.28" customHeight="1">
      <c r="A95" s="178"/>
      <c r="B95" s="179"/>
      <c r="C95" s="180" t="s">
        <v>118</v>
      </c>
      <c r="D95" s="181" t="s">
        <v>58</v>
      </c>
      <c r="E95" s="181" t="s">
        <v>54</v>
      </c>
      <c r="F95" s="181" t="s">
        <v>55</v>
      </c>
      <c r="G95" s="181" t="s">
        <v>119</v>
      </c>
      <c r="H95" s="181" t="s">
        <v>120</v>
      </c>
      <c r="I95" s="181" t="s">
        <v>121</v>
      </c>
      <c r="J95" s="181" t="s">
        <v>98</v>
      </c>
      <c r="K95" s="182" t="s">
        <v>122</v>
      </c>
      <c r="L95" s="183"/>
      <c r="M95" s="93" t="s">
        <v>19</v>
      </c>
      <c r="N95" s="94" t="s">
        <v>43</v>
      </c>
      <c r="O95" s="94" t="s">
        <v>123</v>
      </c>
      <c r="P95" s="94" t="s">
        <v>124</v>
      </c>
      <c r="Q95" s="94" t="s">
        <v>125</v>
      </c>
      <c r="R95" s="94" t="s">
        <v>126</v>
      </c>
      <c r="S95" s="94" t="s">
        <v>127</v>
      </c>
      <c r="T95" s="95" t="s">
        <v>128</v>
      </c>
      <c r="U95" s="178"/>
      <c r="V95" s="178"/>
      <c r="W95" s="178"/>
      <c r="X95" s="178"/>
      <c r="Y95" s="178"/>
      <c r="Z95" s="178"/>
      <c r="AA95" s="178"/>
      <c r="AB95" s="178"/>
      <c r="AC95" s="178"/>
      <c r="AD95" s="178"/>
      <c r="AE95" s="178"/>
    </row>
    <row r="96" s="2" customFormat="1" ht="22.8" customHeight="1">
      <c r="A96" s="39"/>
      <c r="B96" s="40"/>
      <c r="C96" s="100" t="s">
        <v>129</v>
      </c>
      <c r="D96" s="41"/>
      <c r="E96" s="41"/>
      <c r="F96" s="41"/>
      <c r="G96" s="41"/>
      <c r="H96" s="41"/>
      <c r="I96" s="41"/>
      <c r="J96" s="184">
        <f>BK96</f>
        <v>0</v>
      </c>
      <c r="K96" s="41"/>
      <c r="L96" s="45"/>
      <c r="M96" s="96"/>
      <c r="N96" s="185"/>
      <c r="O96" s="97"/>
      <c r="P96" s="186">
        <f>P97+P336+P566</f>
        <v>0</v>
      </c>
      <c r="Q96" s="97"/>
      <c r="R96" s="186">
        <f>R97+R336+R566</f>
        <v>110.75193573</v>
      </c>
      <c r="S96" s="97"/>
      <c r="T96" s="187">
        <f>T97+T336+T566</f>
        <v>56.45949135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72</v>
      </c>
      <c r="AU96" s="18" t="s">
        <v>99</v>
      </c>
      <c r="BK96" s="188">
        <f>BK97+BK336+BK566</f>
        <v>0</v>
      </c>
    </row>
    <row r="97" s="12" customFormat="1" ht="25.92" customHeight="1">
      <c r="A97" s="12"/>
      <c r="B97" s="189"/>
      <c r="C97" s="190"/>
      <c r="D97" s="191" t="s">
        <v>72</v>
      </c>
      <c r="E97" s="192" t="s">
        <v>130</v>
      </c>
      <c r="F97" s="192" t="s">
        <v>131</v>
      </c>
      <c r="G97" s="190"/>
      <c r="H97" s="190"/>
      <c r="I97" s="193"/>
      <c r="J97" s="194">
        <f>BK97</f>
        <v>0</v>
      </c>
      <c r="K97" s="190"/>
      <c r="L97" s="195"/>
      <c r="M97" s="196"/>
      <c r="N97" s="197"/>
      <c r="O97" s="197"/>
      <c r="P97" s="198">
        <f>P98+P131+P153+P245+P315+P329</f>
        <v>0</v>
      </c>
      <c r="Q97" s="197"/>
      <c r="R97" s="198">
        <f>R98+R131+R153+R245+R315+R329</f>
        <v>101.34900924</v>
      </c>
      <c r="S97" s="197"/>
      <c r="T97" s="199">
        <f>T98+T131+T153+T245+T315+T329</f>
        <v>44.815950000000001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0" t="s">
        <v>81</v>
      </c>
      <c r="AT97" s="201" t="s">
        <v>72</v>
      </c>
      <c r="AU97" s="201" t="s">
        <v>73</v>
      </c>
      <c r="AY97" s="200" t="s">
        <v>132</v>
      </c>
      <c r="BK97" s="202">
        <f>BK98+BK131+BK153+BK245+BK315+BK329</f>
        <v>0</v>
      </c>
    </row>
    <row r="98" s="12" customFormat="1" ht="22.8" customHeight="1">
      <c r="A98" s="12"/>
      <c r="B98" s="189"/>
      <c r="C98" s="190"/>
      <c r="D98" s="191" t="s">
        <v>72</v>
      </c>
      <c r="E98" s="203" t="s">
        <v>81</v>
      </c>
      <c r="F98" s="203" t="s">
        <v>133</v>
      </c>
      <c r="G98" s="190"/>
      <c r="H98" s="190"/>
      <c r="I98" s="193"/>
      <c r="J98" s="204">
        <f>BK98</f>
        <v>0</v>
      </c>
      <c r="K98" s="190"/>
      <c r="L98" s="195"/>
      <c r="M98" s="196"/>
      <c r="N98" s="197"/>
      <c r="O98" s="197"/>
      <c r="P98" s="198">
        <f>SUM(P99:P130)</f>
        <v>0</v>
      </c>
      <c r="Q98" s="197"/>
      <c r="R98" s="198">
        <f>SUM(R99:R130)</f>
        <v>33.984000000000002</v>
      </c>
      <c r="S98" s="197"/>
      <c r="T98" s="199">
        <f>SUM(T99:T130)</f>
        <v>14.300000000000001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0" t="s">
        <v>81</v>
      </c>
      <c r="AT98" s="201" t="s">
        <v>72</v>
      </c>
      <c r="AU98" s="201" t="s">
        <v>81</v>
      </c>
      <c r="AY98" s="200" t="s">
        <v>132</v>
      </c>
      <c r="BK98" s="202">
        <f>SUM(BK99:BK130)</f>
        <v>0</v>
      </c>
    </row>
    <row r="99" s="2" customFormat="1" ht="16.5" customHeight="1">
      <c r="A99" s="39"/>
      <c r="B99" s="40"/>
      <c r="C99" s="205" t="s">
        <v>81</v>
      </c>
      <c r="D99" s="205" t="s">
        <v>134</v>
      </c>
      <c r="E99" s="206" t="s">
        <v>135</v>
      </c>
      <c r="F99" s="207" t="s">
        <v>136</v>
      </c>
      <c r="G99" s="208" t="s">
        <v>137</v>
      </c>
      <c r="H99" s="209">
        <v>55</v>
      </c>
      <c r="I99" s="210"/>
      <c r="J99" s="211">
        <f>ROUND(I99*H99,2)</f>
        <v>0</v>
      </c>
      <c r="K99" s="207" t="s">
        <v>138</v>
      </c>
      <c r="L99" s="45"/>
      <c r="M99" s="212" t="s">
        <v>19</v>
      </c>
      <c r="N99" s="213" t="s">
        <v>44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0.26000000000000001</v>
      </c>
      <c r="T99" s="215">
        <f>S99*H99</f>
        <v>14.300000000000001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139</v>
      </c>
      <c r="AT99" s="216" t="s">
        <v>134</v>
      </c>
      <c r="AU99" s="216" t="s">
        <v>83</v>
      </c>
      <c r="AY99" s="18" t="s">
        <v>132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81</v>
      </c>
      <c r="BK99" s="217">
        <f>ROUND(I99*H99,2)</f>
        <v>0</v>
      </c>
      <c r="BL99" s="18" t="s">
        <v>139</v>
      </c>
      <c r="BM99" s="216" t="s">
        <v>140</v>
      </c>
    </row>
    <row r="100" s="2" customFormat="1">
      <c r="A100" s="39"/>
      <c r="B100" s="40"/>
      <c r="C100" s="41"/>
      <c r="D100" s="218" t="s">
        <v>141</v>
      </c>
      <c r="E100" s="41"/>
      <c r="F100" s="219" t="s">
        <v>142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141</v>
      </c>
      <c r="AU100" s="18" t="s">
        <v>83</v>
      </c>
    </row>
    <row r="101" s="2" customFormat="1">
      <c r="A101" s="39"/>
      <c r="B101" s="40"/>
      <c r="C101" s="41"/>
      <c r="D101" s="223" t="s">
        <v>143</v>
      </c>
      <c r="E101" s="41"/>
      <c r="F101" s="224" t="s">
        <v>144</v>
      </c>
      <c r="G101" s="41"/>
      <c r="H101" s="41"/>
      <c r="I101" s="220"/>
      <c r="J101" s="41"/>
      <c r="K101" s="41"/>
      <c r="L101" s="45"/>
      <c r="M101" s="221"/>
      <c r="N101" s="222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143</v>
      </c>
      <c r="AU101" s="18" t="s">
        <v>83</v>
      </c>
    </row>
    <row r="102" s="2" customFormat="1" ht="16.5" customHeight="1">
      <c r="A102" s="39"/>
      <c r="B102" s="40"/>
      <c r="C102" s="205" t="s">
        <v>83</v>
      </c>
      <c r="D102" s="205" t="s">
        <v>134</v>
      </c>
      <c r="E102" s="206" t="s">
        <v>145</v>
      </c>
      <c r="F102" s="207" t="s">
        <v>146</v>
      </c>
      <c r="G102" s="208" t="s">
        <v>147</v>
      </c>
      <c r="H102" s="209">
        <v>21.239999999999998</v>
      </c>
      <c r="I102" s="210"/>
      <c r="J102" s="211">
        <f>ROUND(I102*H102,2)</f>
        <v>0</v>
      </c>
      <c r="K102" s="207" t="s">
        <v>138</v>
      </c>
      <c r="L102" s="45"/>
      <c r="M102" s="212" t="s">
        <v>19</v>
      </c>
      <c r="N102" s="213" t="s">
        <v>44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139</v>
      </c>
      <c r="AT102" s="216" t="s">
        <v>134</v>
      </c>
      <c r="AU102" s="216" t="s">
        <v>83</v>
      </c>
      <c r="AY102" s="18" t="s">
        <v>132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81</v>
      </c>
      <c r="BK102" s="217">
        <f>ROUND(I102*H102,2)</f>
        <v>0</v>
      </c>
      <c r="BL102" s="18" t="s">
        <v>139</v>
      </c>
      <c r="BM102" s="216" t="s">
        <v>148</v>
      </c>
    </row>
    <row r="103" s="2" customFormat="1">
      <c r="A103" s="39"/>
      <c r="B103" s="40"/>
      <c r="C103" s="41"/>
      <c r="D103" s="218" t="s">
        <v>141</v>
      </c>
      <c r="E103" s="41"/>
      <c r="F103" s="219" t="s">
        <v>149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141</v>
      </c>
      <c r="AU103" s="18" t="s">
        <v>83</v>
      </c>
    </row>
    <row r="104" s="2" customFormat="1">
      <c r="A104" s="39"/>
      <c r="B104" s="40"/>
      <c r="C104" s="41"/>
      <c r="D104" s="223" t="s">
        <v>143</v>
      </c>
      <c r="E104" s="41"/>
      <c r="F104" s="224" t="s">
        <v>150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143</v>
      </c>
      <c r="AU104" s="18" t="s">
        <v>83</v>
      </c>
    </row>
    <row r="105" s="2" customFormat="1" ht="21.75" customHeight="1">
      <c r="A105" s="39"/>
      <c r="B105" s="40"/>
      <c r="C105" s="205" t="s">
        <v>151</v>
      </c>
      <c r="D105" s="205" t="s">
        <v>134</v>
      </c>
      <c r="E105" s="206" t="s">
        <v>152</v>
      </c>
      <c r="F105" s="207" t="s">
        <v>153</v>
      </c>
      <c r="G105" s="208" t="s">
        <v>147</v>
      </c>
      <c r="H105" s="209">
        <v>21.239999999999998</v>
      </c>
      <c r="I105" s="210"/>
      <c r="J105" s="211">
        <f>ROUND(I105*H105,2)</f>
        <v>0</v>
      </c>
      <c r="K105" s="207" t="s">
        <v>138</v>
      </c>
      <c r="L105" s="45"/>
      <c r="M105" s="212" t="s">
        <v>19</v>
      </c>
      <c r="N105" s="213" t="s">
        <v>44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139</v>
      </c>
      <c r="AT105" s="216" t="s">
        <v>134</v>
      </c>
      <c r="AU105" s="216" t="s">
        <v>83</v>
      </c>
      <c r="AY105" s="18" t="s">
        <v>132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81</v>
      </c>
      <c r="BK105" s="217">
        <f>ROUND(I105*H105,2)</f>
        <v>0</v>
      </c>
      <c r="BL105" s="18" t="s">
        <v>139</v>
      </c>
      <c r="BM105" s="216" t="s">
        <v>154</v>
      </c>
    </row>
    <row r="106" s="2" customFormat="1">
      <c r="A106" s="39"/>
      <c r="B106" s="40"/>
      <c r="C106" s="41"/>
      <c r="D106" s="218" t="s">
        <v>141</v>
      </c>
      <c r="E106" s="41"/>
      <c r="F106" s="219" t="s">
        <v>153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141</v>
      </c>
      <c r="AU106" s="18" t="s">
        <v>83</v>
      </c>
    </row>
    <row r="107" s="2" customFormat="1">
      <c r="A107" s="39"/>
      <c r="B107" s="40"/>
      <c r="C107" s="41"/>
      <c r="D107" s="223" t="s">
        <v>143</v>
      </c>
      <c r="E107" s="41"/>
      <c r="F107" s="224" t="s">
        <v>155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143</v>
      </c>
      <c r="AU107" s="18" t="s">
        <v>83</v>
      </c>
    </row>
    <row r="108" s="2" customFormat="1" ht="21.75" customHeight="1">
      <c r="A108" s="39"/>
      <c r="B108" s="40"/>
      <c r="C108" s="205" t="s">
        <v>139</v>
      </c>
      <c r="D108" s="205" t="s">
        <v>134</v>
      </c>
      <c r="E108" s="206" t="s">
        <v>156</v>
      </c>
      <c r="F108" s="207" t="s">
        <v>157</v>
      </c>
      <c r="G108" s="208" t="s">
        <v>147</v>
      </c>
      <c r="H108" s="209">
        <v>21.239999999999998</v>
      </c>
      <c r="I108" s="210"/>
      <c r="J108" s="211">
        <f>ROUND(I108*H108,2)</f>
        <v>0</v>
      </c>
      <c r="K108" s="207" t="s">
        <v>138</v>
      </c>
      <c r="L108" s="45"/>
      <c r="M108" s="212" t="s">
        <v>19</v>
      </c>
      <c r="N108" s="213" t="s">
        <v>44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139</v>
      </c>
      <c r="AT108" s="216" t="s">
        <v>134</v>
      </c>
      <c r="AU108" s="216" t="s">
        <v>83</v>
      </c>
      <c r="AY108" s="18" t="s">
        <v>132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81</v>
      </c>
      <c r="BK108" s="217">
        <f>ROUND(I108*H108,2)</f>
        <v>0</v>
      </c>
      <c r="BL108" s="18" t="s">
        <v>139</v>
      </c>
      <c r="BM108" s="216" t="s">
        <v>158</v>
      </c>
    </row>
    <row r="109" s="2" customFormat="1">
      <c r="A109" s="39"/>
      <c r="B109" s="40"/>
      <c r="C109" s="41"/>
      <c r="D109" s="218" t="s">
        <v>141</v>
      </c>
      <c r="E109" s="41"/>
      <c r="F109" s="219" t="s">
        <v>159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141</v>
      </c>
      <c r="AU109" s="18" t="s">
        <v>83</v>
      </c>
    </row>
    <row r="110" s="2" customFormat="1">
      <c r="A110" s="39"/>
      <c r="B110" s="40"/>
      <c r="C110" s="41"/>
      <c r="D110" s="223" t="s">
        <v>143</v>
      </c>
      <c r="E110" s="41"/>
      <c r="F110" s="224" t="s">
        <v>160</v>
      </c>
      <c r="G110" s="41"/>
      <c r="H110" s="41"/>
      <c r="I110" s="220"/>
      <c r="J110" s="41"/>
      <c r="K110" s="41"/>
      <c r="L110" s="45"/>
      <c r="M110" s="221"/>
      <c r="N110" s="222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143</v>
      </c>
      <c r="AU110" s="18" t="s">
        <v>83</v>
      </c>
    </row>
    <row r="111" s="13" customFormat="1">
      <c r="A111" s="13"/>
      <c r="B111" s="225"/>
      <c r="C111" s="226"/>
      <c r="D111" s="218" t="s">
        <v>161</v>
      </c>
      <c r="E111" s="227" t="s">
        <v>19</v>
      </c>
      <c r="F111" s="228" t="s">
        <v>162</v>
      </c>
      <c r="G111" s="226"/>
      <c r="H111" s="229">
        <v>21.239999999999998</v>
      </c>
      <c r="I111" s="230"/>
      <c r="J111" s="226"/>
      <c r="K111" s="226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161</v>
      </c>
      <c r="AU111" s="235" t="s">
        <v>83</v>
      </c>
      <c r="AV111" s="13" t="s">
        <v>83</v>
      </c>
      <c r="AW111" s="13" t="s">
        <v>32</v>
      </c>
      <c r="AX111" s="13" t="s">
        <v>81</v>
      </c>
      <c r="AY111" s="235" t="s">
        <v>132</v>
      </c>
    </row>
    <row r="112" s="2" customFormat="1" ht="21.75" customHeight="1">
      <c r="A112" s="39"/>
      <c r="B112" s="40"/>
      <c r="C112" s="205" t="s">
        <v>163</v>
      </c>
      <c r="D112" s="205" t="s">
        <v>134</v>
      </c>
      <c r="E112" s="206" t="s">
        <v>164</v>
      </c>
      <c r="F112" s="207" t="s">
        <v>165</v>
      </c>
      <c r="G112" s="208" t="s">
        <v>147</v>
      </c>
      <c r="H112" s="209">
        <v>21.239999999999998</v>
      </c>
      <c r="I112" s="210"/>
      <c r="J112" s="211">
        <f>ROUND(I112*H112,2)</f>
        <v>0</v>
      </c>
      <c r="K112" s="207" t="s">
        <v>138</v>
      </c>
      <c r="L112" s="45"/>
      <c r="M112" s="212" t="s">
        <v>19</v>
      </c>
      <c r="N112" s="213" t="s">
        <v>44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139</v>
      </c>
      <c r="AT112" s="216" t="s">
        <v>134</v>
      </c>
      <c r="AU112" s="216" t="s">
        <v>83</v>
      </c>
      <c r="AY112" s="18" t="s">
        <v>132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81</v>
      </c>
      <c r="BK112" s="217">
        <f>ROUND(I112*H112,2)</f>
        <v>0</v>
      </c>
      <c r="BL112" s="18" t="s">
        <v>139</v>
      </c>
      <c r="BM112" s="216" t="s">
        <v>166</v>
      </c>
    </row>
    <row r="113" s="2" customFormat="1">
      <c r="A113" s="39"/>
      <c r="B113" s="40"/>
      <c r="C113" s="41"/>
      <c r="D113" s="218" t="s">
        <v>141</v>
      </c>
      <c r="E113" s="41"/>
      <c r="F113" s="219" t="s">
        <v>167</v>
      </c>
      <c r="G113" s="41"/>
      <c r="H113" s="41"/>
      <c r="I113" s="220"/>
      <c r="J113" s="41"/>
      <c r="K113" s="41"/>
      <c r="L113" s="45"/>
      <c r="M113" s="221"/>
      <c r="N113" s="22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141</v>
      </c>
      <c r="AU113" s="18" t="s">
        <v>83</v>
      </c>
    </row>
    <row r="114" s="2" customFormat="1">
      <c r="A114" s="39"/>
      <c r="B114" s="40"/>
      <c r="C114" s="41"/>
      <c r="D114" s="223" t="s">
        <v>143</v>
      </c>
      <c r="E114" s="41"/>
      <c r="F114" s="224" t="s">
        <v>168</v>
      </c>
      <c r="G114" s="41"/>
      <c r="H114" s="41"/>
      <c r="I114" s="220"/>
      <c r="J114" s="41"/>
      <c r="K114" s="41"/>
      <c r="L114" s="45"/>
      <c r="M114" s="221"/>
      <c r="N114" s="222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143</v>
      </c>
      <c r="AU114" s="18" t="s">
        <v>83</v>
      </c>
    </row>
    <row r="115" s="2" customFormat="1" ht="24.15" customHeight="1">
      <c r="A115" s="39"/>
      <c r="B115" s="40"/>
      <c r="C115" s="205" t="s">
        <v>169</v>
      </c>
      <c r="D115" s="205" t="s">
        <v>134</v>
      </c>
      <c r="E115" s="206" t="s">
        <v>170</v>
      </c>
      <c r="F115" s="207" t="s">
        <v>171</v>
      </c>
      <c r="G115" s="208" t="s">
        <v>147</v>
      </c>
      <c r="H115" s="209">
        <v>106.2</v>
      </c>
      <c r="I115" s="210"/>
      <c r="J115" s="211">
        <f>ROUND(I115*H115,2)</f>
        <v>0</v>
      </c>
      <c r="K115" s="207" t="s">
        <v>138</v>
      </c>
      <c r="L115" s="45"/>
      <c r="M115" s="212" t="s">
        <v>19</v>
      </c>
      <c r="N115" s="213" t="s">
        <v>44</v>
      </c>
      <c r="O115" s="85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139</v>
      </c>
      <c r="AT115" s="216" t="s">
        <v>134</v>
      </c>
      <c r="AU115" s="216" t="s">
        <v>83</v>
      </c>
      <c r="AY115" s="18" t="s">
        <v>132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81</v>
      </c>
      <c r="BK115" s="217">
        <f>ROUND(I115*H115,2)</f>
        <v>0</v>
      </c>
      <c r="BL115" s="18" t="s">
        <v>139</v>
      </c>
      <c r="BM115" s="216" t="s">
        <v>172</v>
      </c>
    </row>
    <row r="116" s="2" customFormat="1">
      <c r="A116" s="39"/>
      <c r="B116" s="40"/>
      <c r="C116" s="41"/>
      <c r="D116" s="218" t="s">
        <v>141</v>
      </c>
      <c r="E116" s="41"/>
      <c r="F116" s="219" t="s">
        <v>173</v>
      </c>
      <c r="G116" s="41"/>
      <c r="H116" s="41"/>
      <c r="I116" s="220"/>
      <c r="J116" s="41"/>
      <c r="K116" s="41"/>
      <c r="L116" s="45"/>
      <c r="M116" s="221"/>
      <c r="N116" s="222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141</v>
      </c>
      <c r="AU116" s="18" t="s">
        <v>83</v>
      </c>
    </row>
    <row r="117" s="2" customFormat="1">
      <c r="A117" s="39"/>
      <c r="B117" s="40"/>
      <c r="C117" s="41"/>
      <c r="D117" s="223" t="s">
        <v>143</v>
      </c>
      <c r="E117" s="41"/>
      <c r="F117" s="224" t="s">
        <v>174</v>
      </c>
      <c r="G117" s="41"/>
      <c r="H117" s="41"/>
      <c r="I117" s="220"/>
      <c r="J117" s="41"/>
      <c r="K117" s="41"/>
      <c r="L117" s="45"/>
      <c r="M117" s="221"/>
      <c r="N117" s="22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143</v>
      </c>
      <c r="AU117" s="18" t="s">
        <v>83</v>
      </c>
    </row>
    <row r="118" s="13" customFormat="1">
      <c r="A118" s="13"/>
      <c r="B118" s="225"/>
      <c r="C118" s="226"/>
      <c r="D118" s="218" t="s">
        <v>161</v>
      </c>
      <c r="E118" s="227" t="s">
        <v>19</v>
      </c>
      <c r="F118" s="228" t="s">
        <v>175</v>
      </c>
      <c r="G118" s="226"/>
      <c r="H118" s="229">
        <v>106.2</v>
      </c>
      <c r="I118" s="230"/>
      <c r="J118" s="226"/>
      <c r="K118" s="226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161</v>
      </c>
      <c r="AU118" s="235" t="s">
        <v>83</v>
      </c>
      <c r="AV118" s="13" t="s">
        <v>83</v>
      </c>
      <c r="AW118" s="13" t="s">
        <v>32</v>
      </c>
      <c r="AX118" s="13" t="s">
        <v>81</v>
      </c>
      <c r="AY118" s="235" t="s">
        <v>132</v>
      </c>
    </row>
    <row r="119" s="2" customFormat="1" ht="16.5" customHeight="1">
      <c r="A119" s="39"/>
      <c r="B119" s="40"/>
      <c r="C119" s="205" t="s">
        <v>176</v>
      </c>
      <c r="D119" s="205" t="s">
        <v>134</v>
      </c>
      <c r="E119" s="206" t="s">
        <v>177</v>
      </c>
      <c r="F119" s="207" t="s">
        <v>178</v>
      </c>
      <c r="G119" s="208" t="s">
        <v>147</v>
      </c>
      <c r="H119" s="209">
        <v>21.239999999999998</v>
      </c>
      <c r="I119" s="210"/>
      <c r="J119" s="211">
        <f>ROUND(I119*H119,2)</f>
        <v>0</v>
      </c>
      <c r="K119" s="207" t="s">
        <v>138</v>
      </c>
      <c r="L119" s="45"/>
      <c r="M119" s="212" t="s">
        <v>19</v>
      </c>
      <c r="N119" s="213" t="s">
        <v>44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139</v>
      </c>
      <c r="AT119" s="216" t="s">
        <v>134</v>
      </c>
      <c r="AU119" s="216" t="s">
        <v>83</v>
      </c>
      <c r="AY119" s="18" t="s">
        <v>132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81</v>
      </c>
      <c r="BK119" s="217">
        <f>ROUND(I119*H119,2)</f>
        <v>0</v>
      </c>
      <c r="BL119" s="18" t="s">
        <v>139</v>
      </c>
      <c r="BM119" s="216" t="s">
        <v>179</v>
      </c>
    </row>
    <row r="120" s="2" customFormat="1">
      <c r="A120" s="39"/>
      <c r="B120" s="40"/>
      <c r="C120" s="41"/>
      <c r="D120" s="218" t="s">
        <v>141</v>
      </c>
      <c r="E120" s="41"/>
      <c r="F120" s="219" t="s">
        <v>180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141</v>
      </c>
      <c r="AU120" s="18" t="s">
        <v>83</v>
      </c>
    </row>
    <row r="121" s="2" customFormat="1">
      <c r="A121" s="39"/>
      <c r="B121" s="40"/>
      <c r="C121" s="41"/>
      <c r="D121" s="223" t="s">
        <v>143</v>
      </c>
      <c r="E121" s="41"/>
      <c r="F121" s="224" t="s">
        <v>181</v>
      </c>
      <c r="G121" s="41"/>
      <c r="H121" s="41"/>
      <c r="I121" s="220"/>
      <c r="J121" s="41"/>
      <c r="K121" s="41"/>
      <c r="L121" s="45"/>
      <c r="M121" s="221"/>
      <c r="N121" s="222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143</v>
      </c>
      <c r="AU121" s="18" t="s">
        <v>83</v>
      </c>
    </row>
    <row r="122" s="2" customFormat="1" ht="16.5" customHeight="1">
      <c r="A122" s="39"/>
      <c r="B122" s="40"/>
      <c r="C122" s="205" t="s">
        <v>182</v>
      </c>
      <c r="D122" s="205" t="s">
        <v>134</v>
      </c>
      <c r="E122" s="206" t="s">
        <v>183</v>
      </c>
      <c r="F122" s="207" t="s">
        <v>184</v>
      </c>
      <c r="G122" s="208" t="s">
        <v>147</v>
      </c>
      <c r="H122" s="209">
        <v>21.239999999999998</v>
      </c>
      <c r="I122" s="210"/>
      <c r="J122" s="211">
        <f>ROUND(I122*H122,2)</f>
        <v>0</v>
      </c>
      <c r="K122" s="207" t="s">
        <v>138</v>
      </c>
      <c r="L122" s="45"/>
      <c r="M122" s="212" t="s">
        <v>19</v>
      </c>
      <c r="N122" s="213" t="s">
        <v>44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139</v>
      </c>
      <c r="AT122" s="216" t="s">
        <v>134</v>
      </c>
      <c r="AU122" s="216" t="s">
        <v>83</v>
      </c>
      <c r="AY122" s="18" t="s">
        <v>132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81</v>
      </c>
      <c r="BK122" s="217">
        <f>ROUND(I122*H122,2)</f>
        <v>0</v>
      </c>
      <c r="BL122" s="18" t="s">
        <v>139</v>
      </c>
      <c r="BM122" s="216" t="s">
        <v>185</v>
      </c>
    </row>
    <row r="123" s="2" customFormat="1">
      <c r="A123" s="39"/>
      <c r="B123" s="40"/>
      <c r="C123" s="41"/>
      <c r="D123" s="218" t="s">
        <v>141</v>
      </c>
      <c r="E123" s="41"/>
      <c r="F123" s="219" t="s">
        <v>184</v>
      </c>
      <c r="G123" s="41"/>
      <c r="H123" s="41"/>
      <c r="I123" s="220"/>
      <c r="J123" s="41"/>
      <c r="K123" s="41"/>
      <c r="L123" s="45"/>
      <c r="M123" s="221"/>
      <c r="N123" s="222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141</v>
      </c>
      <c r="AU123" s="18" t="s">
        <v>83</v>
      </c>
    </row>
    <row r="124" s="2" customFormat="1">
      <c r="A124" s="39"/>
      <c r="B124" s="40"/>
      <c r="C124" s="41"/>
      <c r="D124" s="223" t="s">
        <v>143</v>
      </c>
      <c r="E124" s="41"/>
      <c r="F124" s="224" t="s">
        <v>186</v>
      </c>
      <c r="G124" s="41"/>
      <c r="H124" s="41"/>
      <c r="I124" s="220"/>
      <c r="J124" s="41"/>
      <c r="K124" s="41"/>
      <c r="L124" s="45"/>
      <c r="M124" s="221"/>
      <c r="N124" s="222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143</v>
      </c>
      <c r="AU124" s="18" t="s">
        <v>83</v>
      </c>
    </row>
    <row r="125" s="2" customFormat="1" ht="16.5" customHeight="1">
      <c r="A125" s="39"/>
      <c r="B125" s="40"/>
      <c r="C125" s="205" t="s">
        <v>187</v>
      </c>
      <c r="D125" s="205" t="s">
        <v>134</v>
      </c>
      <c r="E125" s="206" t="s">
        <v>188</v>
      </c>
      <c r="F125" s="207" t="s">
        <v>189</v>
      </c>
      <c r="G125" s="208" t="s">
        <v>147</v>
      </c>
      <c r="H125" s="209">
        <v>21.239999999999998</v>
      </c>
      <c r="I125" s="210"/>
      <c r="J125" s="211">
        <f>ROUND(I125*H125,2)</f>
        <v>0</v>
      </c>
      <c r="K125" s="207" t="s">
        <v>138</v>
      </c>
      <c r="L125" s="45"/>
      <c r="M125" s="212" t="s">
        <v>19</v>
      </c>
      <c r="N125" s="213" t="s">
        <v>44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139</v>
      </c>
      <c r="AT125" s="216" t="s">
        <v>134</v>
      </c>
      <c r="AU125" s="216" t="s">
        <v>83</v>
      </c>
      <c r="AY125" s="18" t="s">
        <v>132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81</v>
      </c>
      <c r="BK125" s="217">
        <f>ROUND(I125*H125,2)</f>
        <v>0</v>
      </c>
      <c r="BL125" s="18" t="s">
        <v>139</v>
      </c>
      <c r="BM125" s="216" t="s">
        <v>190</v>
      </c>
    </row>
    <row r="126" s="2" customFormat="1">
      <c r="A126" s="39"/>
      <c r="B126" s="40"/>
      <c r="C126" s="41"/>
      <c r="D126" s="218" t="s">
        <v>141</v>
      </c>
      <c r="E126" s="41"/>
      <c r="F126" s="219" t="s">
        <v>191</v>
      </c>
      <c r="G126" s="41"/>
      <c r="H126" s="41"/>
      <c r="I126" s="220"/>
      <c r="J126" s="41"/>
      <c r="K126" s="41"/>
      <c r="L126" s="45"/>
      <c r="M126" s="221"/>
      <c r="N126" s="222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141</v>
      </c>
      <c r="AU126" s="18" t="s">
        <v>83</v>
      </c>
    </row>
    <row r="127" s="2" customFormat="1">
      <c r="A127" s="39"/>
      <c r="B127" s="40"/>
      <c r="C127" s="41"/>
      <c r="D127" s="223" t="s">
        <v>143</v>
      </c>
      <c r="E127" s="41"/>
      <c r="F127" s="224" t="s">
        <v>192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143</v>
      </c>
      <c r="AU127" s="18" t="s">
        <v>83</v>
      </c>
    </row>
    <row r="128" s="2" customFormat="1" ht="16.5" customHeight="1">
      <c r="A128" s="39"/>
      <c r="B128" s="40"/>
      <c r="C128" s="236" t="s">
        <v>193</v>
      </c>
      <c r="D128" s="236" t="s">
        <v>194</v>
      </c>
      <c r="E128" s="237" t="s">
        <v>195</v>
      </c>
      <c r="F128" s="238" t="s">
        <v>196</v>
      </c>
      <c r="G128" s="239" t="s">
        <v>197</v>
      </c>
      <c r="H128" s="240">
        <v>33.984000000000002</v>
      </c>
      <c r="I128" s="241"/>
      <c r="J128" s="242">
        <f>ROUND(I128*H128,2)</f>
        <v>0</v>
      </c>
      <c r="K128" s="238" t="s">
        <v>138</v>
      </c>
      <c r="L128" s="243"/>
      <c r="M128" s="244" t="s">
        <v>19</v>
      </c>
      <c r="N128" s="245" t="s">
        <v>44</v>
      </c>
      <c r="O128" s="85"/>
      <c r="P128" s="214">
        <f>O128*H128</f>
        <v>0</v>
      </c>
      <c r="Q128" s="214">
        <v>1</v>
      </c>
      <c r="R128" s="214">
        <f>Q128*H128</f>
        <v>33.984000000000002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182</v>
      </c>
      <c r="AT128" s="216" t="s">
        <v>194</v>
      </c>
      <c r="AU128" s="216" t="s">
        <v>83</v>
      </c>
      <c r="AY128" s="18" t="s">
        <v>132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81</v>
      </c>
      <c r="BK128" s="217">
        <f>ROUND(I128*H128,2)</f>
        <v>0</v>
      </c>
      <c r="BL128" s="18" t="s">
        <v>139</v>
      </c>
      <c r="BM128" s="216" t="s">
        <v>198</v>
      </c>
    </row>
    <row r="129" s="2" customFormat="1">
      <c r="A129" s="39"/>
      <c r="B129" s="40"/>
      <c r="C129" s="41"/>
      <c r="D129" s="218" t="s">
        <v>141</v>
      </c>
      <c r="E129" s="41"/>
      <c r="F129" s="219" t="s">
        <v>196</v>
      </c>
      <c r="G129" s="41"/>
      <c r="H129" s="41"/>
      <c r="I129" s="220"/>
      <c r="J129" s="41"/>
      <c r="K129" s="41"/>
      <c r="L129" s="45"/>
      <c r="M129" s="221"/>
      <c r="N129" s="222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141</v>
      </c>
      <c r="AU129" s="18" t="s">
        <v>83</v>
      </c>
    </row>
    <row r="130" s="13" customFormat="1">
      <c r="A130" s="13"/>
      <c r="B130" s="225"/>
      <c r="C130" s="226"/>
      <c r="D130" s="218" t="s">
        <v>161</v>
      </c>
      <c r="E130" s="227" t="s">
        <v>19</v>
      </c>
      <c r="F130" s="228" t="s">
        <v>199</v>
      </c>
      <c r="G130" s="226"/>
      <c r="H130" s="229">
        <v>33.984000000000002</v>
      </c>
      <c r="I130" s="230"/>
      <c r="J130" s="226"/>
      <c r="K130" s="226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161</v>
      </c>
      <c r="AU130" s="235" t="s">
        <v>83</v>
      </c>
      <c r="AV130" s="13" t="s">
        <v>83</v>
      </c>
      <c r="AW130" s="13" t="s">
        <v>32</v>
      </c>
      <c r="AX130" s="13" t="s">
        <v>81</v>
      </c>
      <c r="AY130" s="235" t="s">
        <v>132</v>
      </c>
    </row>
    <row r="131" s="12" customFormat="1" ht="22.8" customHeight="1">
      <c r="A131" s="12"/>
      <c r="B131" s="189"/>
      <c r="C131" s="190"/>
      <c r="D131" s="191" t="s">
        <v>72</v>
      </c>
      <c r="E131" s="203" t="s">
        <v>163</v>
      </c>
      <c r="F131" s="203" t="s">
        <v>200</v>
      </c>
      <c r="G131" s="190"/>
      <c r="H131" s="190"/>
      <c r="I131" s="193"/>
      <c r="J131" s="204">
        <f>BK131</f>
        <v>0</v>
      </c>
      <c r="K131" s="190"/>
      <c r="L131" s="195"/>
      <c r="M131" s="196"/>
      <c r="N131" s="197"/>
      <c r="O131" s="197"/>
      <c r="P131" s="198">
        <f>SUM(P132:P152)</f>
        <v>0</v>
      </c>
      <c r="Q131" s="197"/>
      <c r="R131" s="198">
        <f>SUM(R132:R152)</f>
        <v>24.542099999999998</v>
      </c>
      <c r="S131" s="197"/>
      <c r="T131" s="199">
        <f>SUM(T132:T152)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0" t="s">
        <v>81</v>
      </c>
      <c r="AT131" s="201" t="s">
        <v>72</v>
      </c>
      <c r="AU131" s="201" t="s">
        <v>81</v>
      </c>
      <c r="AY131" s="200" t="s">
        <v>132</v>
      </c>
      <c r="BK131" s="202">
        <f>SUM(BK132:BK152)</f>
        <v>0</v>
      </c>
    </row>
    <row r="132" s="2" customFormat="1" ht="24.15" customHeight="1">
      <c r="A132" s="39"/>
      <c r="B132" s="40"/>
      <c r="C132" s="205" t="s">
        <v>201</v>
      </c>
      <c r="D132" s="205" t="s">
        <v>134</v>
      </c>
      <c r="E132" s="206" t="s">
        <v>202</v>
      </c>
      <c r="F132" s="207" t="s">
        <v>203</v>
      </c>
      <c r="G132" s="208" t="s">
        <v>137</v>
      </c>
      <c r="H132" s="209">
        <v>55</v>
      </c>
      <c r="I132" s="210"/>
      <c r="J132" s="211">
        <f>ROUND(I132*H132,2)</f>
        <v>0</v>
      </c>
      <c r="K132" s="207" t="s">
        <v>138</v>
      </c>
      <c r="L132" s="45"/>
      <c r="M132" s="212" t="s">
        <v>19</v>
      </c>
      <c r="N132" s="213" t="s">
        <v>44</v>
      </c>
      <c r="O132" s="85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139</v>
      </c>
      <c r="AT132" s="216" t="s">
        <v>134</v>
      </c>
      <c r="AU132" s="216" t="s">
        <v>83</v>
      </c>
      <c r="AY132" s="18" t="s">
        <v>132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81</v>
      </c>
      <c r="BK132" s="217">
        <f>ROUND(I132*H132,2)</f>
        <v>0</v>
      </c>
      <c r="BL132" s="18" t="s">
        <v>139</v>
      </c>
      <c r="BM132" s="216" t="s">
        <v>204</v>
      </c>
    </row>
    <row r="133" s="2" customFormat="1">
      <c r="A133" s="39"/>
      <c r="B133" s="40"/>
      <c r="C133" s="41"/>
      <c r="D133" s="218" t="s">
        <v>141</v>
      </c>
      <c r="E133" s="41"/>
      <c r="F133" s="219" t="s">
        <v>203</v>
      </c>
      <c r="G133" s="41"/>
      <c r="H133" s="41"/>
      <c r="I133" s="220"/>
      <c r="J133" s="41"/>
      <c r="K133" s="41"/>
      <c r="L133" s="45"/>
      <c r="M133" s="221"/>
      <c r="N133" s="222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141</v>
      </c>
      <c r="AU133" s="18" t="s">
        <v>83</v>
      </c>
    </row>
    <row r="134" s="2" customFormat="1">
      <c r="A134" s="39"/>
      <c r="B134" s="40"/>
      <c r="C134" s="41"/>
      <c r="D134" s="223" t="s">
        <v>143</v>
      </c>
      <c r="E134" s="41"/>
      <c r="F134" s="224" t="s">
        <v>205</v>
      </c>
      <c r="G134" s="41"/>
      <c r="H134" s="41"/>
      <c r="I134" s="220"/>
      <c r="J134" s="41"/>
      <c r="K134" s="41"/>
      <c r="L134" s="45"/>
      <c r="M134" s="221"/>
      <c r="N134" s="222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143</v>
      </c>
      <c r="AU134" s="18" t="s">
        <v>83</v>
      </c>
    </row>
    <row r="135" s="2" customFormat="1">
      <c r="A135" s="39"/>
      <c r="B135" s="40"/>
      <c r="C135" s="41"/>
      <c r="D135" s="218" t="s">
        <v>206</v>
      </c>
      <c r="E135" s="41"/>
      <c r="F135" s="246" t="s">
        <v>207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206</v>
      </c>
      <c r="AU135" s="18" t="s">
        <v>83</v>
      </c>
    </row>
    <row r="136" s="2" customFormat="1" ht="16.5" customHeight="1">
      <c r="A136" s="39"/>
      <c r="B136" s="40"/>
      <c r="C136" s="205" t="s">
        <v>8</v>
      </c>
      <c r="D136" s="205" t="s">
        <v>134</v>
      </c>
      <c r="E136" s="206" t="s">
        <v>208</v>
      </c>
      <c r="F136" s="207" t="s">
        <v>209</v>
      </c>
      <c r="G136" s="208" t="s">
        <v>137</v>
      </c>
      <c r="H136" s="209">
        <v>55</v>
      </c>
      <c r="I136" s="210"/>
      <c r="J136" s="211">
        <f>ROUND(I136*H136,2)</f>
        <v>0</v>
      </c>
      <c r="K136" s="207" t="s">
        <v>138</v>
      </c>
      <c r="L136" s="45"/>
      <c r="M136" s="212" t="s">
        <v>19</v>
      </c>
      <c r="N136" s="213" t="s">
        <v>44</v>
      </c>
      <c r="O136" s="85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6" t="s">
        <v>139</v>
      </c>
      <c r="AT136" s="216" t="s">
        <v>134</v>
      </c>
      <c r="AU136" s="216" t="s">
        <v>83</v>
      </c>
      <c r="AY136" s="18" t="s">
        <v>132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81</v>
      </c>
      <c r="BK136" s="217">
        <f>ROUND(I136*H136,2)</f>
        <v>0</v>
      </c>
      <c r="BL136" s="18" t="s">
        <v>139</v>
      </c>
      <c r="BM136" s="216" t="s">
        <v>210</v>
      </c>
    </row>
    <row r="137" s="2" customFormat="1">
      <c r="A137" s="39"/>
      <c r="B137" s="40"/>
      <c r="C137" s="41"/>
      <c r="D137" s="218" t="s">
        <v>141</v>
      </c>
      <c r="E137" s="41"/>
      <c r="F137" s="219" t="s">
        <v>211</v>
      </c>
      <c r="G137" s="41"/>
      <c r="H137" s="41"/>
      <c r="I137" s="220"/>
      <c r="J137" s="41"/>
      <c r="K137" s="41"/>
      <c r="L137" s="45"/>
      <c r="M137" s="221"/>
      <c r="N137" s="222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141</v>
      </c>
      <c r="AU137" s="18" t="s">
        <v>83</v>
      </c>
    </row>
    <row r="138" s="2" customFormat="1">
      <c r="A138" s="39"/>
      <c r="B138" s="40"/>
      <c r="C138" s="41"/>
      <c r="D138" s="223" t="s">
        <v>143</v>
      </c>
      <c r="E138" s="41"/>
      <c r="F138" s="224" t="s">
        <v>212</v>
      </c>
      <c r="G138" s="41"/>
      <c r="H138" s="41"/>
      <c r="I138" s="220"/>
      <c r="J138" s="41"/>
      <c r="K138" s="41"/>
      <c r="L138" s="45"/>
      <c r="M138" s="221"/>
      <c r="N138" s="222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143</v>
      </c>
      <c r="AU138" s="18" t="s">
        <v>83</v>
      </c>
    </row>
    <row r="139" s="2" customFormat="1">
      <c r="A139" s="39"/>
      <c r="B139" s="40"/>
      <c r="C139" s="41"/>
      <c r="D139" s="218" t="s">
        <v>206</v>
      </c>
      <c r="E139" s="41"/>
      <c r="F139" s="246" t="s">
        <v>213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206</v>
      </c>
      <c r="AU139" s="18" t="s">
        <v>83</v>
      </c>
    </row>
    <row r="140" s="2" customFormat="1" ht="16.5" customHeight="1">
      <c r="A140" s="39"/>
      <c r="B140" s="40"/>
      <c r="C140" s="205" t="s">
        <v>214</v>
      </c>
      <c r="D140" s="205" t="s">
        <v>134</v>
      </c>
      <c r="E140" s="206" t="s">
        <v>215</v>
      </c>
      <c r="F140" s="207" t="s">
        <v>216</v>
      </c>
      <c r="G140" s="208" t="s">
        <v>137</v>
      </c>
      <c r="H140" s="209">
        <v>55</v>
      </c>
      <c r="I140" s="210"/>
      <c r="J140" s="211">
        <f>ROUND(I140*H140,2)</f>
        <v>0</v>
      </c>
      <c r="K140" s="207" t="s">
        <v>138</v>
      </c>
      <c r="L140" s="45"/>
      <c r="M140" s="212" t="s">
        <v>19</v>
      </c>
      <c r="N140" s="213" t="s">
        <v>44</v>
      </c>
      <c r="O140" s="85"/>
      <c r="P140" s="214">
        <f>O140*H140</f>
        <v>0</v>
      </c>
      <c r="Q140" s="214">
        <v>0.089219999999999994</v>
      </c>
      <c r="R140" s="214">
        <f>Q140*H140</f>
        <v>4.9070999999999998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139</v>
      </c>
      <c r="AT140" s="216" t="s">
        <v>134</v>
      </c>
      <c r="AU140" s="216" t="s">
        <v>83</v>
      </c>
      <c r="AY140" s="18" t="s">
        <v>132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81</v>
      </c>
      <c r="BK140" s="217">
        <f>ROUND(I140*H140,2)</f>
        <v>0</v>
      </c>
      <c r="BL140" s="18" t="s">
        <v>139</v>
      </c>
      <c r="BM140" s="216" t="s">
        <v>217</v>
      </c>
    </row>
    <row r="141" s="2" customFormat="1">
      <c r="A141" s="39"/>
      <c r="B141" s="40"/>
      <c r="C141" s="41"/>
      <c r="D141" s="218" t="s">
        <v>141</v>
      </c>
      <c r="E141" s="41"/>
      <c r="F141" s="219" t="s">
        <v>218</v>
      </c>
      <c r="G141" s="41"/>
      <c r="H141" s="41"/>
      <c r="I141" s="220"/>
      <c r="J141" s="41"/>
      <c r="K141" s="41"/>
      <c r="L141" s="45"/>
      <c r="M141" s="221"/>
      <c r="N141" s="222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141</v>
      </c>
      <c r="AU141" s="18" t="s">
        <v>83</v>
      </c>
    </row>
    <row r="142" s="2" customFormat="1">
      <c r="A142" s="39"/>
      <c r="B142" s="40"/>
      <c r="C142" s="41"/>
      <c r="D142" s="223" t="s">
        <v>143</v>
      </c>
      <c r="E142" s="41"/>
      <c r="F142" s="224" t="s">
        <v>219</v>
      </c>
      <c r="G142" s="41"/>
      <c r="H142" s="41"/>
      <c r="I142" s="220"/>
      <c r="J142" s="41"/>
      <c r="K142" s="41"/>
      <c r="L142" s="45"/>
      <c r="M142" s="221"/>
      <c r="N142" s="222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143</v>
      </c>
      <c r="AU142" s="18" t="s">
        <v>83</v>
      </c>
    </row>
    <row r="143" s="2" customFormat="1">
      <c r="A143" s="39"/>
      <c r="B143" s="40"/>
      <c r="C143" s="41"/>
      <c r="D143" s="218" t="s">
        <v>206</v>
      </c>
      <c r="E143" s="41"/>
      <c r="F143" s="246" t="s">
        <v>220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206</v>
      </c>
      <c r="AU143" s="18" t="s">
        <v>83</v>
      </c>
    </row>
    <row r="144" s="2" customFormat="1" ht="21.75" customHeight="1">
      <c r="A144" s="39"/>
      <c r="B144" s="40"/>
      <c r="C144" s="205" t="s">
        <v>221</v>
      </c>
      <c r="D144" s="205" t="s">
        <v>134</v>
      </c>
      <c r="E144" s="206" t="s">
        <v>222</v>
      </c>
      <c r="F144" s="207" t="s">
        <v>223</v>
      </c>
      <c r="G144" s="208" t="s">
        <v>137</v>
      </c>
      <c r="H144" s="209">
        <v>21</v>
      </c>
      <c r="I144" s="210"/>
      <c r="J144" s="211">
        <f>ROUND(I144*H144,2)</f>
        <v>0</v>
      </c>
      <c r="K144" s="207" t="s">
        <v>138</v>
      </c>
      <c r="L144" s="45"/>
      <c r="M144" s="212" t="s">
        <v>19</v>
      </c>
      <c r="N144" s="213" t="s">
        <v>44</v>
      </c>
      <c r="O144" s="85"/>
      <c r="P144" s="214">
        <f>O144*H144</f>
        <v>0</v>
      </c>
      <c r="Q144" s="214">
        <v>0.10100000000000001</v>
      </c>
      <c r="R144" s="214">
        <f>Q144*H144</f>
        <v>2.121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139</v>
      </c>
      <c r="AT144" s="216" t="s">
        <v>134</v>
      </c>
      <c r="AU144" s="216" t="s">
        <v>83</v>
      </c>
      <c r="AY144" s="18" t="s">
        <v>132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81</v>
      </c>
      <c r="BK144" s="217">
        <f>ROUND(I144*H144,2)</f>
        <v>0</v>
      </c>
      <c r="BL144" s="18" t="s">
        <v>139</v>
      </c>
      <c r="BM144" s="216" t="s">
        <v>224</v>
      </c>
    </row>
    <row r="145" s="2" customFormat="1">
      <c r="A145" s="39"/>
      <c r="B145" s="40"/>
      <c r="C145" s="41"/>
      <c r="D145" s="218" t="s">
        <v>141</v>
      </c>
      <c r="E145" s="41"/>
      <c r="F145" s="219" t="s">
        <v>225</v>
      </c>
      <c r="G145" s="41"/>
      <c r="H145" s="41"/>
      <c r="I145" s="220"/>
      <c r="J145" s="41"/>
      <c r="K145" s="41"/>
      <c r="L145" s="45"/>
      <c r="M145" s="221"/>
      <c r="N145" s="222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141</v>
      </c>
      <c r="AU145" s="18" t="s">
        <v>83</v>
      </c>
    </row>
    <row r="146" s="2" customFormat="1">
      <c r="A146" s="39"/>
      <c r="B146" s="40"/>
      <c r="C146" s="41"/>
      <c r="D146" s="223" t="s">
        <v>143</v>
      </c>
      <c r="E146" s="41"/>
      <c r="F146" s="224" t="s">
        <v>226</v>
      </c>
      <c r="G146" s="41"/>
      <c r="H146" s="41"/>
      <c r="I146" s="220"/>
      <c r="J146" s="41"/>
      <c r="K146" s="41"/>
      <c r="L146" s="45"/>
      <c r="M146" s="221"/>
      <c r="N146" s="222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143</v>
      </c>
      <c r="AU146" s="18" t="s">
        <v>83</v>
      </c>
    </row>
    <row r="147" s="13" customFormat="1">
      <c r="A147" s="13"/>
      <c r="B147" s="225"/>
      <c r="C147" s="226"/>
      <c r="D147" s="218" t="s">
        <v>161</v>
      </c>
      <c r="E147" s="227" t="s">
        <v>19</v>
      </c>
      <c r="F147" s="228" t="s">
        <v>227</v>
      </c>
      <c r="G147" s="226"/>
      <c r="H147" s="229">
        <v>21</v>
      </c>
      <c r="I147" s="230"/>
      <c r="J147" s="226"/>
      <c r="K147" s="226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161</v>
      </c>
      <c r="AU147" s="235" t="s">
        <v>83</v>
      </c>
      <c r="AV147" s="13" t="s">
        <v>83</v>
      </c>
      <c r="AW147" s="13" t="s">
        <v>32</v>
      </c>
      <c r="AX147" s="13" t="s">
        <v>81</v>
      </c>
      <c r="AY147" s="235" t="s">
        <v>132</v>
      </c>
    </row>
    <row r="148" s="2" customFormat="1" ht="16.5" customHeight="1">
      <c r="A148" s="39"/>
      <c r="B148" s="40"/>
      <c r="C148" s="236" t="s">
        <v>228</v>
      </c>
      <c r="D148" s="236" t="s">
        <v>194</v>
      </c>
      <c r="E148" s="237" t="s">
        <v>229</v>
      </c>
      <c r="F148" s="238" t="s">
        <v>230</v>
      </c>
      <c r="G148" s="239" t="s">
        <v>137</v>
      </c>
      <c r="H148" s="240">
        <v>21</v>
      </c>
      <c r="I148" s="241"/>
      <c r="J148" s="242">
        <f>ROUND(I148*H148,2)</f>
        <v>0</v>
      </c>
      <c r="K148" s="238" t="s">
        <v>138</v>
      </c>
      <c r="L148" s="243"/>
      <c r="M148" s="244" t="s">
        <v>19</v>
      </c>
      <c r="N148" s="245" t="s">
        <v>44</v>
      </c>
      <c r="O148" s="85"/>
      <c r="P148" s="214">
        <f>O148*H148</f>
        <v>0</v>
      </c>
      <c r="Q148" s="214">
        <v>0.114</v>
      </c>
      <c r="R148" s="214">
        <f>Q148*H148</f>
        <v>2.3940000000000001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182</v>
      </c>
      <c r="AT148" s="216" t="s">
        <v>194</v>
      </c>
      <c r="AU148" s="216" t="s">
        <v>83</v>
      </c>
      <c r="AY148" s="18" t="s">
        <v>132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81</v>
      </c>
      <c r="BK148" s="217">
        <f>ROUND(I148*H148,2)</f>
        <v>0</v>
      </c>
      <c r="BL148" s="18" t="s">
        <v>139</v>
      </c>
      <c r="BM148" s="216" t="s">
        <v>231</v>
      </c>
    </row>
    <row r="149" s="2" customFormat="1">
      <c r="A149" s="39"/>
      <c r="B149" s="40"/>
      <c r="C149" s="41"/>
      <c r="D149" s="218" t="s">
        <v>141</v>
      </c>
      <c r="E149" s="41"/>
      <c r="F149" s="219" t="s">
        <v>230</v>
      </c>
      <c r="G149" s="41"/>
      <c r="H149" s="41"/>
      <c r="I149" s="220"/>
      <c r="J149" s="41"/>
      <c r="K149" s="41"/>
      <c r="L149" s="45"/>
      <c r="M149" s="221"/>
      <c r="N149" s="222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141</v>
      </c>
      <c r="AU149" s="18" t="s">
        <v>83</v>
      </c>
    </row>
    <row r="150" s="2" customFormat="1" ht="16.5" customHeight="1">
      <c r="A150" s="39"/>
      <c r="B150" s="40"/>
      <c r="C150" s="236" t="s">
        <v>232</v>
      </c>
      <c r="D150" s="236" t="s">
        <v>194</v>
      </c>
      <c r="E150" s="237" t="s">
        <v>233</v>
      </c>
      <c r="F150" s="238" t="s">
        <v>234</v>
      </c>
      <c r="G150" s="239" t="s">
        <v>197</v>
      </c>
      <c r="H150" s="240">
        <v>15.119999999999999</v>
      </c>
      <c r="I150" s="241"/>
      <c r="J150" s="242">
        <f>ROUND(I150*H150,2)</f>
        <v>0</v>
      </c>
      <c r="K150" s="238" t="s">
        <v>138</v>
      </c>
      <c r="L150" s="243"/>
      <c r="M150" s="244" t="s">
        <v>19</v>
      </c>
      <c r="N150" s="245" t="s">
        <v>44</v>
      </c>
      <c r="O150" s="85"/>
      <c r="P150" s="214">
        <f>O150*H150</f>
        <v>0</v>
      </c>
      <c r="Q150" s="214">
        <v>1</v>
      </c>
      <c r="R150" s="214">
        <f>Q150*H150</f>
        <v>15.119999999999999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182</v>
      </c>
      <c r="AT150" s="216" t="s">
        <v>194</v>
      </c>
      <c r="AU150" s="216" t="s">
        <v>83</v>
      </c>
      <c r="AY150" s="18" t="s">
        <v>132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81</v>
      </c>
      <c r="BK150" s="217">
        <f>ROUND(I150*H150,2)</f>
        <v>0</v>
      </c>
      <c r="BL150" s="18" t="s">
        <v>139</v>
      </c>
      <c r="BM150" s="216" t="s">
        <v>235</v>
      </c>
    </row>
    <row r="151" s="2" customFormat="1">
      <c r="A151" s="39"/>
      <c r="B151" s="40"/>
      <c r="C151" s="41"/>
      <c r="D151" s="218" t="s">
        <v>141</v>
      </c>
      <c r="E151" s="41"/>
      <c r="F151" s="219" t="s">
        <v>234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141</v>
      </c>
      <c r="AU151" s="18" t="s">
        <v>83</v>
      </c>
    </row>
    <row r="152" s="13" customFormat="1">
      <c r="A152" s="13"/>
      <c r="B152" s="225"/>
      <c r="C152" s="226"/>
      <c r="D152" s="218" t="s">
        <v>161</v>
      </c>
      <c r="E152" s="227" t="s">
        <v>19</v>
      </c>
      <c r="F152" s="228" t="s">
        <v>236</v>
      </c>
      <c r="G152" s="226"/>
      <c r="H152" s="229">
        <v>15.119999999999999</v>
      </c>
      <c r="I152" s="230"/>
      <c r="J152" s="226"/>
      <c r="K152" s="226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161</v>
      </c>
      <c r="AU152" s="235" t="s">
        <v>83</v>
      </c>
      <c r="AV152" s="13" t="s">
        <v>83</v>
      </c>
      <c r="AW152" s="13" t="s">
        <v>32</v>
      </c>
      <c r="AX152" s="13" t="s">
        <v>81</v>
      </c>
      <c r="AY152" s="235" t="s">
        <v>132</v>
      </c>
    </row>
    <row r="153" s="12" customFormat="1" ht="22.8" customHeight="1">
      <c r="A153" s="12"/>
      <c r="B153" s="189"/>
      <c r="C153" s="190"/>
      <c r="D153" s="191" t="s">
        <v>72</v>
      </c>
      <c r="E153" s="203" t="s">
        <v>169</v>
      </c>
      <c r="F153" s="203" t="s">
        <v>237</v>
      </c>
      <c r="G153" s="190"/>
      <c r="H153" s="190"/>
      <c r="I153" s="193"/>
      <c r="J153" s="204">
        <f>BK153</f>
        <v>0</v>
      </c>
      <c r="K153" s="190"/>
      <c r="L153" s="195"/>
      <c r="M153" s="196"/>
      <c r="N153" s="197"/>
      <c r="O153" s="197"/>
      <c r="P153" s="198">
        <f>SUM(P154:P244)</f>
        <v>0</v>
      </c>
      <c r="Q153" s="197"/>
      <c r="R153" s="198">
        <f>SUM(R154:R244)</f>
        <v>42.818309240000005</v>
      </c>
      <c r="S153" s="197"/>
      <c r="T153" s="199">
        <f>SUM(T154:T244)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0" t="s">
        <v>81</v>
      </c>
      <c r="AT153" s="201" t="s">
        <v>72</v>
      </c>
      <c r="AU153" s="201" t="s">
        <v>81</v>
      </c>
      <c r="AY153" s="200" t="s">
        <v>132</v>
      </c>
      <c r="BK153" s="202">
        <f>SUM(BK154:BK244)</f>
        <v>0</v>
      </c>
    </row>
    <row r="154" s="2" customFormat="1" ht="16.5" customHeight="1">
      <c r="A154" s="39"/>
      <c r="B154" s="40"/>
      <c r="C154" s="205" t="s">
        <v>238</v>
      </c>
      <c r="D154" s="205" t="s">
        <v>134</v>
      </c>
      <c r="E154" s="206" t="s">
        <v>239</v>
      </c>
      <c r="F154" s="207" t="s">
        <v>240</v>
      </c>
      <c r="G154" s="208" t="s">
        <v>137</v>
      </c>
      <c r="H154" s="209">
        <v>465.625</v>
      </c>
      <c r="I154" s="210"/>
      <c r="J154" s="211">
        <f>ROUND(I154*H154,2)</f>
        <v>0</v>
      </c>
      <c r="K154" s="207" t="s">
        <v>138</v>
      </c>
      <c r="L154" s="45"/>
      <c r="M154" s="212" t="s">
        <v>19</v>
      </c>
      <c r="N154" s="213" t="s">
        <v>44</v>
      </c>
      <c r="O154" s="85"/>
      <c r="P154" s="214">
        <f>O154*H154</f>
        <v>0</v>
      </c>
      <c r="Q154" s="214">
        <v>0.0030000000000000001</v>
      </c>
      <c r="R154" s="214">
        <f>Q154*H154</f>
        <v>1.3968750000000001</v>
      </c>
      <c r="S154" s="214">
        <v>0</v>
      </c>
      <c r="T154" s="215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139</v>
      </c>
      <c r="AT154" s="216" t="s">
        <v>134</v>
      </c>
      <c r="AU154" s="216" t="s">
        <v>83</v>
      </c>
      <c r="AY154" s="18" t="s">
        <v>132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81</v>
      </c>
      <c r="BK154" s="217">
        <f>ROUND(I154*H154,2)</f>
        <v>0</v>
      </c>
      <c r="BL154" s="18" t="s">
        <v>139</v>
      </c>
      <c r="BM154" s="216" t="s">
        <v>241</v>
      </c>
    </row>
    <row r="155" s="2" customFormat="1">
      <c r="A155" s="39"/>
      <c r="B155" s="40"/>
      <c r="C155" s="41"/>
      <c r="D155" s="218" t="s">
        <v>141</v>
      </c>
      <c r="E155" s="41"/>
      <c r="F155" s="219" t="s">
        <v>242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141</v>
      </c>
      <c r="AU155" s="18" t="s">
        <v>83</v>
      </c>
    </row>
    <row r="156" s="2" customFormat="1">
      <c r="A156" s="39"/>
      <c r="B156" s="40"/>
      <c r="C156" s="41"/>
      <c r="D156" s="223" t="s">
        <v>143</v>
      </c>
      <c r="E156" s="41"/>
      <c r="F156" s="224" t="s">
        <v>243</v>
      </c>
      <c r="G156" s="41"/>
      <c r="H156" s="41"/>
      <c r="I156" s="220"/>
      <c r="J156" s="41"/>
      <c r="K156" s="41"/>
      <c r="L156" s="45"/>
      <c r="M156" s="221"/>
      <c r="N156" s="222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143</v>
      </c>
      <c r="AU156" s="18" t="s">
        <v>83</v>
      </c>
    </row>
    <row r="157" s="13" customFormat="1">
      <c r="A157" s="13"/>
      <c r="B157" s="225"/>
      <c r="C157" s="226"/>
      <c r="D157" s="218" t="s">
        <v>161</v>
      </c>
      <c r="E157" s="227" t="s">
        <v>19</v>
      </c>
      <c r="F157" s="228" t="s">
        <v>244</v>
      </c>
      <c r="G157" s="226"/>
      <c r="H157" s="229">
        <v>465.625</v>
      </c>
      <c r="I157" s="230"/>
      <c r="J157" s="226"/>
      <c r="K157" s="226"/>
      <c r="L157" s="231"/>
      <c r="M157" s="232"/>
      <c r="N157" s="233"/>
      <c r="O157" s="233"/>
      <c r="P157" s="233"/>
      <c r="Q157" s="233"/>
      <c r="R157" s="233"/>
      <c r="S157" s="233"/>
      <c r="T157" s="23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5" t="s">
        <v>161</v>
      </c>
      <c r="AU157" s="235" t="s">
        <v>83</v>
      </c>
      <c r="AV157" s="13" t="s">
        <v>83</v>
      </c>
      <c r="AW157" s="13" t="s">
        <v>32</v>
      </c>
      <c r="AX157" s="13" t="s">
        <v>81</v>
      </c>
      <c r="AY157" s="235" t="s">
        <v>132</v>
      </c>
    </row>
    <row r="158" s="2" customFormat="1" ht="16.5" customHeight="1">
      <c r="A158" s="39"/>
      <c r="B158" s="40"/>
      <c r="C158" s="205" t="s">
        <v>245</v>
      </c>
      <c r="D158" s="205" t="s">
        <v>134</v>
      </c>
      <c r="E158" s="206" t="s">
        <v>246</v>
      </c>
      <c r="F158" s="207" t="s">
        <v>247</v>
      </c>
      <c r="G158" s="208" t="s">
        <v>137</v>
      </c>
      <c r="H158" s="209">
        <v>465.625</v>
      </c>
      <c r="I158" s="210"/>
      <c r="J158" s="211">
        <f>ROUND(I158*H158,2)</f>
        <v>0</v>
      </c>
      <c r="K158" s="207" t="s">
        <v>138</v>
      </c>
      <c r="L158" s="45"/>
      <c r="M158" s="212" t="s">
        <v>19</v>
      </c>
      <c r="N158" s="213" t="s">
        <v>44</v>
      </c>
      <c r="O158" s="85"/>
      <c r="P158" s="214">
        <f>O158*H158</f>
        <v>0</v>
      </c>
      <c r="Q158" s="214">
        <v>0.0043800000000000002</v>
      </c>
      <c r="R158" s="214">
        <f>Q158*H158</f>
        <v>2.0394375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139</v>
      </c>
      <c r="AT158" s="216" t="s">
        <v>134</v>
      </c>
      <c r="AU158" s="216" t="s">
        <v>83</v>
      </c>
      <c r="AY158" s="18" t="s">
        <v>132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81</v>
      </c>
      <c r="BK158" s="217">
        <f>ROUND(I158*H158,2)</f>
        <v>0</v>
      </c>
      <c r="BL158" s="18" t="s">
        <v>139</v>
      </c>
      <c r="BM158" s="216" t="s">
        <v>248</v>
      </c>
    </row>
    <row r="159" s="2" customFormat="1">
      <c r="A159" s="39"/>
      <c r="B159" s="40"/>
      <c r="C159" s="41"/>
      <c r="D159" s="218" t="s">
        <v>141</v>
      </c>
      <c r="E159" s="41"/>
      <c r="F159" s="219" t="s">
        <v>249</v>
      </c>
      <c r="G159" s="41"/>
      <c r="H159" s="41"/>
      <c r="I159" s="220"/>
      <c r="J159" s="41"/>
      <c r="K159" s="41"/>
      <c r="L159" s="45"/>
      <c r="M159" s="221"/>
      <c r="N159" s="222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141</v>
      </c>
      <c r="AU159" s="18" t="s">
        <v>83</v>
      </c>
    </row>
    <row r="160" s="2" customFormat="1">
      <c r="A160" s="39"/>
      <c r="B160" s="40"/>
      <c r="C160" s="41"/>
      <c r="D160" s="223" t="s">
        <v>143</v>
      </c>
      <c r="E160" s="41"/>
      <c r="F160" s="224" t="s">
        <v>250</v>
      </c>
      <c r="G160" s="41"/>
      <c r="H160" s="41"/>
      <c r="I160" s="220"/>
      <c r="J160" s="41"/>
      <c r="K160" s="41"/>
      <c r="L160" s="45"/>
      <c r="M160" s="221"/>
      <c r="N160" s="222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143</v>
      </c>
      <c r="AU160" s="18" t="s">
        <v>83</v>
      </c>
    </row>
    <row r="161" s="13" customFormat="1">
      <c r="A161" s="13"/>
      <c r="B161" s="225"/>
      <c r="C161" s="226"/>
      <c r="D161" s="218" t="s">
        <v>161</v>
      </c>
      <c r="E161" s="227" t="s">
        <v>19</v>
      </c>
      <c r="F161" s="228" t="s">
        <v>244</v>
      </c>
      <c r="G161" s="226"/>
      <c r="H161" s="229">
        <v>465.625</v>
      </c>
      <c r="I161" s="230"/>
      <c r="J161" s="226"/>
      <c r="K161" s="226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161</v>
      </c>
      <c r="AU161" s="235" t="s">
        <v>83</v>
      </c>
      <c r="AV161" s="13" t="s">
        <v>83</v>
      </c>
      <c r="AW161" s="13" t="s">
        <v>32</v>
      </c>
      <c r="AX161" s="13" t="s">
        <v>81</v>
      </c>
      <c r="AY161" s="235" t="s">
        <v>132</v>
      </c>
    </row>
    <row r="162" s="2" customFormat="1" ht="16.5" customHeight="1">
      <c r="A162" s="39"/>
      <c r="B162" s="40"/>
      <c r="C162" s="205" t="s">
        <v>251</v>
      </c>
      <c r="D162" s="205" t="s">
        <v>134</v>
      </c>
      <c r="E162" s="206" t="s">
        <v>252</v>
      </c>
      <c r="F162" s="207" t="s">
        <v>253</v>
      </c>
      <c r="G162" s="208" t="s">
        <v>137</v>
      </c>
      <c r="H162" s="209">
        <v>1327.5</v>
      </c>
      <c r="I162" s="210"/>
      <c r="J162" s="211">
        <f>ROUND(I162*H162,2)</f>
        <v>0</v>
      </c>
      <c r="K162" s="207" t="s">
        <v>138</v>
      </c>
      <c r="L162" s="45"/>
      <c r="M162" s="212" t="s">
        <v>19</v>
      </c>
      <c r="N162" s="213" t="s">
        <v>44</v>
      </c>
      <c r="O162" s="85"/>
      <c r="P162" s="214">
        <f>O162*H162</f>
        <v>0</v>
      </c>
      <c r="Q162" s="214">
        <v>0.0043800000000000002</v>
      </c>
      <c r="R162" s="214">
        <f>Q162*H162</f>
        <v>5.8144499999999999</v>
      </c>
      <c r="S162" s="214">
        <v>0</v>
      </c>
      <c r="T162" s="21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139</v>
      </c>
      <c r="AT162" s="216" t="s">
        <v>134</v>
      </c>
      <c r="AU162" s="216" t="s">
        <v>83</v>
      </c>
      <c r="AY162" s="18" t="s">
        <v>132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81</v>
      </c>
      <c r="BK162" s="217">
        <f>ROUND(I162*H162,2)</f>
        <v>0</v>
      </c>
      <c r="BL162" s="18" t="s">
        <v>139</v>
      </c>
      <c r="BM162" s="216" t="s">
        <v>254</v>
      </c>
    </row>
    <row r="163" s="2" customFormat="1">
      <c r="A163" s="39"/>
      <c r="B163" s="40"/>
      <c r="C163" s="41"/>
      <c r="D163" s="218" t="s">
        <v>141</v>
      </c>
      <c r="E163" s="41"/>
      <c r="F163" s="219" t="s">
        <v>255</v>
      </c>
      <c r="G163" s="41"/>
      <c r="H163" s="41"/>
      <c r="I163" s="220"/>
      <c r="J163" s="41"/>
      <c r="K163" s="41"/>
      <c r="L163" s="45"/>
      <c r="M163" s="221"/>
      <c r="N163" s="222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141</v>
      </c>
      <c r="AU163" s="18" t="s">
        <v>83</v>
      </c>
    </row>
    <row r="164" s="2" customFormat="1">
      <c r="A164" s="39"/>
      <c r="B164" s="40"/>
      <c r="C164" s="41"/>
      <c r="D164" s="223" t="s">
        <v>143</v>
      </c>
      <c r="E164" s="41"/>
      <c r="F164" s="224" t="s">
        <v>256</v>
      </c>
      <c r="G164" s="41"/>
      <c r="H164" s="41"/>
      <c r="I164" s="220"/>
      <c r="J164" s="41"/>
      <c r="K164" s="41"/>
      <c r="L164" s="45"/>
      <c r="M164" s="221"/>
      <c r="N164" s="222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143</v>
      </c>
      <c r="AU164" s="18" t="s">
        <v>83</v>
      </c>
    </row>
    <row r="165" s="13" customFormat="1">
      <c r="A165" s="13"/>
      <c r="B165" s="225"/>
      <c r="C165" s="226"/>
      <c r="D165" s="218" t="s">
        <v>161</v>
      </c>
      <c r="E165" s="227" t="s">
        <v>19</v>
      </c>
      <c r="F165" s="228" t="s">
        <v>257</v>
      </c>
      <c r="G165" s="226"/>
      <c r="H165" s="229">
        <v>1327.5</v>
      </c>
      <c r="I165" s="230"/>
      <c r="J165" s="226"/>
      <c r="K165" s="226"/>
      <c r="L165" s="231"/>
      <c r="M165" s="232"/>
      <c r="N165" s="233"/>
      <c r="O165" s="233"/>
      <c r="P165" s="233"/>
      <c r="Q165" s="233"/>
      <c r="R165" s="233"/>
      <c r="S165" s="233"/>
      <c r="T165" s="23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5" t="s">
        <v>161</v>
      </c>
      <c r="AU165" s="235" t="s">
        <v>83</v>
      </c>
      <c r="AV165" s="13" t="s">
        <v>83</v>
      </c>
      <c r="AW165" s="13" t="s">
        <v>32</v>
      </c>
      <c r="AX165" s="13" t="s">
        <v>81</v>
      </c>
      <c r="AY165" s="235" t="s">
        <v>132</v>
      </c>
    </row>
    <row r="166" s="2" customFormat="1" ht="16.5" customHeight="1">
      <c r="A166" s="39"/>
      <c r="B166" s="40"/>
      <c r="C166" s="205" t="s">
        <v>258</v>
      </c>
      <c r="D166" s="205" t="s">
        <v>134</v>
      </c>
      <c r="E166" s="206" t="s">
        <v>259</v>
      </c>
      <c r="F166" s="207" t="s">
        <v>260</v>
      </c>
      <c r="G166" s="208" t="s">
        <v>137</v>
      </c>
      <c r="H166" s="209">
        <v>1169.97</v>
      </c>
      <c r="I166" s="210"/>
      <c r="J166" s="211">
        <f>ROUND(I166*H166,2)</f>
        <v>0</v>
      </c>
      <c r="K166" s="207" t="s">
        <v>138</v>
      </c>
      <c r="L166" s="45"/>
      <c r="M166" s="212" t="s">
        <v>19</v>
      </c>
      <c r="N166" s="213" t="s">
        <v>44</v>
      </c>
      <c r="O166" s="85"/>
      <c r="P166" s="214">
        <f>O166*H166</f>
        <v>0</v>
      </c>
      <c r="Q166" s="214">
        <v>0</v>
      </c>
      <c r="R166" s="214">
        <f>Q166*H166</f>
        <v>0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139</v>
      </c>
      <c r="AT166" s="216" t="s">
        <v>134</v>
      </c>
      <c r="AU166" s="216" t="s">
        <v>83</v>
      </c>
      <c r="AY166" s="18" t="s">
        <v>132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81</v>
      </c>
      <c r="BK166" s="217">
        <f>ROUND(I166*H166,2)</f>
        <v>0</v>
      </c>
      <c r="BL166" s="18" t="s">
        <v>139</v>
      </c>
      <c r="BM166" s="216" t="s">
        <v>261</v>
      </c>
    </row>
    <row r="167" s="2" customFormat="1">
      <c r="A167" s="39"/>
      <c r="B167" s="40"/>
      <c r="C167" s="41"/>
      <c r="D167" s="218" t="s">
        <v>141</v>
      </c>
      <c r="E167" s="41"/>
      <c r="F167" s="219" t="s">
        <v>260</v>
      </c>
      <c r="G167" s="41"/>
      <c r="H167" s="41"/>
      <c r="I167" s="220"/>
      <c r="J167" s="41"/>
      <c r="K167" s="41"/>
      <c r="L167" s="45"/>
      <c r="M167" s="221"/>
      <c r="N167" s="222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141</v>
      </c>
      <c r="AU167" s="18" t="s">
        <v>83</v>
      </c>
    </row>
    <row r="168" s="2" customFormat="1">
      <c r="A168" s="39"/>
      <c r="B168" s="40"/>
      <c r="C168" s="41"/>
      <c r="D168" s="223" t="s">
        <v>143</v>
      </c>
      <c r="E168" s="41"/>
      <c r="F168" s="224" t="s">
        <v>262</v>
      </c>
      <c r="G168" s="41"/>
      <c r="H168" s="41"/>
      <c r="I168" s="220"/>
      <c r="J168" s="41"/>
      <c r="K168" s="41"/>
      <c r="L168" s="45"/>
      <c r="M168" s="221"/>
      <c r="N168" s="222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143</v>
      </c>
      <c r="AU168" s="18" t="s">
        <v>83</v>
      </c>
    </row>
    <row r="169" s="13" customFormat="1">
      <c r="A169" s="13"/>
      <c r="B169" s="225"/>
      <c r="C169" s="226"/>
      <c r="D169" s="218" t="s">
        <v>161</v>
      </c>
      <c r="E169" s="227" t="s">
        <v>19</v>
      </c>
      <c r="F169" s="228" t="s">
        <v>263</v>
      </c>
      <c r="G169" s="226"/>
      <c r="H169" s="229">
        <v>1169.97</v>
      </c>
      <c r="I169" s="230"/>
      <c r="J169" s="226"/>
      <c r="K169" s="226"/>
      <c r="L169" s="231"/>
      <c r="M169" s="232"/>
      <c r="N169" s="233"/>
      <c r="O169" s="233"/>
      <c r="P169" s="233"/>
      <c r="Q169" s="233"/>
      <c r="R169" s="233"/>
      <c r="S169" s="233"/>
      <c r="T169" s="23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5" t="s">
        <v>161</v>
      </c>
      <c r="AU169" s="235" t="s">
        <v>83</v>
      </c>
      <c r="AV169" s="13" t="s">
        <v>83</v>
      </c>
      <c r="AW169" s="13" t="s">
        <v>32</v>
      </c>
      <c r="AX169" s="13" t="s">
        <v>81</v>
      </c>
      <c r="AY169" s="235" t="s">
        <v>132</v>
      </c>
    </row>
    <row r="170" s="2" customFormat="1" ht="16.5" customHeight="1">
      <c r="A170" s="39"/>
      <c r="B170" s="40"/>
      <c r="C170" s="205" t="s">
        <v>7</v>
      </c>
      <c r="D170" s="205" t="s">
        <v>134</v>
      </c>
      <c r="E170" s="206" t="s">
        <v>264</v>
      </c>
      <c r="F170" s="207" t="s">
        <v>265</v>
      </c>
      <c r="G170" s="208" t="s">
        <v>137</v>
      </c>
      <c r="H170" s="209">
        <v>159.30000000000001</v>
      </c>
      <c r="I170" s="210"/>
      <c r="J170" s="211">
        <f>ROUND(I170*H170,2)</f>
        <v>0</v>
      </c>
      <c r="K170" s="207" t="s">
        <v>138</v>
      </c>
      <c r="L170" s="45"/>
      <c r="M170" s="212" t="s">
        <v>19</v>
      </c>
      <c r="N170" s="213" t="s">
        <v>44</v>
      </c>
      <c r="O170" s="85"/>
      <c r="P170" s="214">
        <f>O170*H170</f>
        <v>0</v>
      </c>
      <c r="Q170" s="214">
        <v>0</v>
      </c>
      <c r="R170" s="214">
        <f>Q170*H170</f>
        <v>0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139</v>
      </c>
      <c r="AT170" s="216" t="s">
        <v>134</v>
      </c>
      <c r="AU170" s="216" t="s">
        <v>83</v>
      </c>
      <c r="AY170" s="18" t="s">
        <v>132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81</v>
      </c>
      <c r="BK170" s="217">
        <f>ROUND(I170*H170,2)</f>
        <v>0</v>
      </c>
      <c r="BL170" s="18" t="s">
        <v>139</v>
      </c>
      <c r="BM170" s="216" t="s">
        <v>266</v>
      </c>
    </row>
    <row r="171" s="2" customFormat="1">
      <c r="A171" s="39"/>
      <c r="B171" s="40"/>
      <c r="C171" s="41"/>
      <c r="D171" s="218" t="s">
        <v>141</v>
      </c>
      <c r="E171" s="41"/>
      <c r="F171" s="219" t="s">
        <v>265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141</v>
      </c>
      <c r="AU171" s="18" t="s">
        <v>83</v>
      </c>
    </row>
    <row r="172" s="2" customFormat="1">
      <c r="A172" s="39"/>
      <c r="B172" s="40"/>
      <c r="C172" s="41"/>
      <c r="D172" s="223" t="s">
        <v>143</v>
      </c>
      <c r="E172" s="41"/>
      <c r="F172" s="224" t="s">
        <v>267</v>
      </c>
      <c r="G172" s="41"/>
      <c r="H172" s="41"/>
      <c r="I172" s="220"/>
      <c r="J172" s="41"/>
      <c r="K172" s="41"/>
      <c r="L172" s="45"/>
      <c r="M172" s="221"/>
      <c r="N172" s="222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143</v>
      </c>
      <c r="AU172" s="18" t="s">
        <v>83</v>
      </c>
    </row>
    <row r="173" s="13" customFormat="1">
      <c r="A173" s="13"/>
      <c r="B173" s="225"/>
      <c r="C173" s="226"/>
      <c r="D173" s="218" t="s">
        <v>161</v>
      </c>
      <c r="E173" s="227" t="s">
        <v>19</v>
      </c>
      <c r="F173" s="228" t="s">
        <v>268</v>
      </c>
      <c r="G173" s="226"/>
      <c r="H173" s="229">
        <v>159.30000000000001</v>
      </c>
      <c r="I173" s="230"/>
      <c r="J173" s="226"/>
      <c r="K173" s="226"/>
      <c r="L173" s="231"/>
      <c r="M173" s="232"/>
      <c r="N173" s="233"/>
      <c r="O173" s="233"/>
      <c r="P173" s="233"/>
      <c r="Q173" s="233"/>
      <c r="R173" s="233"/>
      <c r="S173" s="233"/>
      <c r="T173" s="23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5" t="s">
        <v>161</v>
      </c>
      <c r="AU173" s="235" t="s">
        <v>83</v>
      </c>
      <c r="AV173" s="13" t="s">
        <v>83</v>
      </c>
      <c r="AW173" s="13" t="s">
        <v>32</v>
      </c>
      <c r="AX173" s="13" t="s">
        <v>81</v>
      </c>
      <c r="AY173" s="235" t="s">
        <v>132</v>
      </c>
    </row>
    <row r="174" s="2" customFormat="1" ht="37.8" customHeight="1">
      <c r="A174" s="39"/>
      <c r="B174" s="40"/>
      <c r="C174" s="205" t="s">
        <v>269</v>
      </c>
      <c r="D174" s="205" t="s">
        <v>134</v>
      </c>
      <c r="E174" s="206" t="s">
        <v>270</v>
      </c>
      <c r="F174" s="207" t="s">
        <v>271</v>
      </c>
      <c r="G174" s="208" t="s">
        <v>137</v>
      </c>
      <c r="H174" s="209">
        <v>1169.97</v>
      </c>
      <c r="I174" s="210"/>
      <c r="J174" s="211">
        <f>ROUND(I174*H174,2)</f>
        <v>0</v>
      </c>
      <c r="K174" s="207" t="s">
        <v>138</v>
      </c>
      <c r="L174" s="45"/>
      <c r="M174" s="212" t="s">
        <v>19</v>
      </c>
      <c r="N174" s="213" t="s">
        <v>44</v>
      </c>
      <c r="O174" s="85"/>
      <c r="P174" s="214">
        <f>O174*H174</f>
        <v>0</v>
      </c>
      <c r="Q174" s="214">
        <v>0.0086800000000000002</v>
      </c>
      <c r="R174" s="214">
        <f>Q174*H174</f>
        <v>10.155339600000001</v>
      </c>
      <c r="S174" s="214">
        <v>0</v>
      </c>
      <c r="T174" s="21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6" t="s">
        <v>139</v>
      </c>
      <c r="AT174" s="216" t="s">
        <v>134</v>
      </c>
      <c r="AU174" s="216" t="s">
        <v>83</v>
      </c>
      <c r="AY174" s="18" t="s">
        <v>132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81</v>
      </c>
      <c r="BK174" s="217">
        <f>ROUND(I174*H174,2)</f>
        <v>0</v>
      </c>
      <c r="BL174" s="18" t="s">
        <v>139</v>
      </c>
      <c r="BM174" s="216" t="s">
        <v>272</v>
      </c>
    </row>
    <row r="175" s="2" customFormat="1">
      <c r="A175" s="39"/>
      <c r="B175" s="40"/>
      <c r="C175" s="41"/>
      <c r="D175" s="218" t="s">
        <v>141</v>
      </c>
      <c r="E175" s="41"/>
      <c r="F175" s="219" t="s">
        <v>271</v>
      </c>
      <c r="G175" s="41"/>
      <c r="H175" s="41"/>
      <c r="I175" s="220"/>
      <c r="J175" s="41"/>
      <c r="K175" s="41"/>
      <c r="L175" s="45"/>
      <c r="M175" s="221"/>
      <c r="N175" s="222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141</v>
      </c>
      <c r="AU175" s="18" t="s">
        <v>83</v>
      </c>
    </row>
    <row r="176" s="2" customFormat="1">
      <c r="A176" s="39"/>
      <c r="B176" s="40"/>
      <c r="C176" s="41"/>
      <c r="D176" s="223" t="s">
        <v>143</v>
      </c>
      <c r="E176" s="41"/>
      <c r="F176" s="224" t="s">
        <v>273</v>
      </c>
      <c r="G176" s="41"/>
      <c r="H176" s="41"/>
      <c r="I176" s="220"/>
      <c r="J176" s="41"/>
      <c r="K176" s="41"/>
      <c r="L176" s="45"/>
      <c r="M176" s="221"/>
      <c r="N176" s="222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143</v>
      </c>
      <c r="AU176" s="18" t="s">
        <v>83</v>
      </c>
    </row>
    <row r="177" s="13" customFormat="1">
      <c r="A177" s="13"/>
      <c r="B177" s="225"/>
      <c r="C177" s="226"/>
      <c r="D177" s="218" t="s">
        <v>161</v>
      </c>
      <c r="E177" s="227" t="s">
        <v>19</v>
      </c>
      <c r="F177" s="228" t="s">
        <v>263</v>
      </c>
      <c r="G177" s="226"/>
      <c r="H177" s="229">
        <v>1169.97</v>
      </c>
      <c r="I177" s="230"/>
      <c r="J177" s="226"/>
      <c r="K177" s="226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161</v>
      </c>
      <c r="AU177" s="235" t="s">
        <v>83</v>
      </c>
      <c r="AV177" s="13" t="s">
        <v>83</v>
      </c>
      <c r="AW177" s="13" t="s">
        <v>32</v>
      </c>
      <c r="AX177" s="13" t="s">
        <v>81</v>
      </c>
      <c r="AY177" s="235" t="s">
        <v>132</v>
      </c>
    </row>
    <row r="178" s="2" customFormat="1" ht="16.5" customHeight="1">
      <c r="A178" s="39"/>
      <c r="B178" s="40"/>
      <c r="C178" s="236" t="s">
        <v>274</v>
      </c>
      <c r="D178" s="236" t="s">
        <v>194</v>
      </c>
      <c r="E178" s="237" t="s">
        <v>275</v>
      </c>
      <c r="F178" s="238" t="s">
        <v>276</v>
      </c>
      <c r="G178" s="239" t="s">
        <v>137</v>
      </c>
      <c r="H178" s="240">
        <v>1403.9639999999999</v>
      </c>
      <c r="I178" s="241"/>
      <c r="J178" s="242">
        <f>ROUND(I178*H178,2)</f>
        <v>0</v>
      </c>
      <c r="K178" s="238" t="s">
        <v>138</v>
      </c>
      <c r="L178" s="243"/>
      <c r="M178" s="244" t="s">
        <v>19</v>
      </c>
      <c r="N178" s="245" t="s">
        <v>44</v>
      </c>
      <c r="O178" s="85"/>
      <c r="P178" s="214">
        <f>O178*H178</f>
        <v>0</v>
      </c>
      <c r="Q178" s="214">
        <v>0.0025200000000000001</v>
      </c>
      <c r="R178" s="214">
        <f>Q178*H178</f>
        <v>3.5379892800000001</v>
      </c>
      <c r="S178" s="214">
        <v>0</v>
      </c>
      <c r="T178" s="215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6" t="s">
        <v>182</v>
      </c>
      <c r="AT178" s="216" t="s">
        <v>194</v>
      </c>
      <c r="AU178" s="216" t="s">
        <v>83</v>
      </c>
      <c r="AY178" s="18" t="s">
        <v>132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8" t="s">
        <v>81</v>
      </c>
      <c r="BK178" s="217">
        <f>ROUND(I178*H178,2)</f>
        <v>0</v>
      </c>
      <c r="BL178" s="18" t="s">
        <v>139</v>
      </c>
      <c r="BM178" s="216" t="s">
        <v>277</v>
      </c>
    </row>
    <row r="179" s="2" customFormat="1">
      <c r="A179" s="39"/>
      <c r="B179" s="40"/>
      <c r="C179" s="41"/>
      <c r="D179" s="218" t="s">
        <v>141</v>
      </c>
      <c r="E179" s="41"/>
      <c r="F179" s="219" t="s">
        <v>276</v>
      </c>
      <c r="G179" s="41"/>
      <c r="H179" s="41"/>
      <c r="I179" s="220"/>
      <c r="J179" s="41"/>
      <c r="K179" s="41"/>
      <c r="L179" s="45"/>
      <c r="M179" s="221"/>
      <c r="N179" s="222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141</v>
      </c>
      <c r="AU179" s="18" t="s">
        <v>83</v>
      </c>
    </row>
    <row r="180" s="13" customFormat="1">
      <c r="A180" s="13"/>
      <c r="B180" s="225"/>
      <c r="C180" s="226"/>
      <c r="D180" s="218" t="s">
        <v>161</v>
      </c>
      <c r="E180" s="227" t="s">
        <v>19</v>
      </c>
      <c r="F180" s="228" t="s">
        <v>278</v>
      </c>
      <c r="G180" s="226"/>
      <c r="H180" s="229">
        <v>1403.9639999999999</v>
      </c>
      <c r="I180" s="230"/>
      <c r="J180" s="226"/>
      <c r="K180" s="226"/>
      <c r="L180" s="231"/>
      <c r="M180" s="232"/>
      <c r="N180" s="233"/>
      <c r="O180" s="233"/>
      <c r="P180" s="233"/>
      <c r="Q180" s="233"/>
      <c r="R180" s="233"/>
      <c r="S180" s="233"/>
      <c r="T180" s="23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5" t="s">
        <v>161</v>
      </c>
      <c r="AU180" s="235" t="s">
        <v>83</v>
      </c>
      <c r="AV180" s="13" t="s">
        <v>83</v>
      </c>
      <c r="AW180" s="13" t="s">
        <v>32</v>
      </c>
      <c r="AX180" s="13" t="s">
        <v>81</v>
      </c>
      <c r="AY180" s="235" t="s">
        <v>132</v>
      </c>
    </row>
    <row r="181" s="2" customFormat="1" ht="24.15" customHeight="1">
      <c r="A181" s="39"/>
      <c r="B181" s="40"/>
      <c r="C181" s="205" t="s">
        <v>279</v>
      </c>
      <c r="D181" s="205" t="s">
        <v>134</v>
      </c>
      <c r="E181" s="206" t="s">
        <v>280</v>
      </c>
      <c r="F181" s="207" t="s">
        <v>281</v>
      </c>
      <c r="G181" s="208" t="s">
        <v>137</v>
      </c>
      <c r="H181" s="209">
        <v>185.84999999999999</v>
      </c>
      <c r="I181" s="210"/>
      <c r="J181" s="211">
        <f>ROUND(I181*H181,2)</f>
        <v>0</v>
      </c>
      <c r="K181" s="207" t="s">
        <v>138</v>
      </c>
      <c r="L181" s="45"/>
      <c r="M181" s="212" t="s">
        <v>19</v>
      </c>
      <c r="N181" s="213" t="s">
        <v>44</v>
      </c>
      <c r="O181" s="85"/>
      <c r="P181" s="214">
        <f>O181*H181</f>
        <v>0</v>
      </c>
      <c r="Q181" s="214">
        <v>0.0086</v>
      </c>
      <c r="R181" s="214">
        <f>Q181*H181</f>
        <v>1.5983099999999999</v>
      </c>
      <c r="S181" s="214">
        <v>0</v>
      </c>
      <c r="T181" s="21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6" t="s">
        <v>139</v>
      </c>
      <c r="AT181" s="216" t="s">
        <v>134</v>
      </c>
      <c r="AU181" s="216" t="s">
        <v>83</v>
      </c>
      <c r="AY181" s="18" t="s">
        <v>132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8" t="s">
        <v>81</v>
      </c>
      <c r="BK181" s="217">
        <f>ROUND(I181*H181,2)</f>
        <v>0</v>
      </c>
      <c r="BL181" s="18" t="s">
        <v>139</v>
      </c>
      <c r="BM181" s="216" t="s">
        <v>282</v>
      </c>
    </row>
    <row r="182" s="2" customFormat="1">
      <c r="A182" s="39"/>
      <c r="B182" s="40"/>
      <c r="C182" s="41"/>
      <c r="D182" s="218" t="s">
        <v>141</v>
      </c>
      <c r="E182" s="41"/>
      <c r="F182" s="219" t="s">
        <v>283</v>
      </c>
      <c r="G182" s="41"/>
      <c r="H182" s="41"/>
      <c r="I182" s="220"/>
      <c r="J182" s="41"/>
      <c r="K182" s="41"/>
      <c r="L182" s="45"/>
      <c r="M182" s="221"/>
      <c r="N182" s="222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141</v>
      </c>
      <c r="AU182" s="18" t="s">
        <v>83</v>
      </c>
    </row>
    <row r="183" s="2" customFormat="1">
      <c r="A183" s="39"/>
      <c r="B183" s="40"/>
      <c r="C183" s="41"/>
      <c r="D183" s="223" t="s">
        <v>143</v>
      </c>
      <c r="E183" s="41"/>
      <c r="F183" s="224" t="s">
        <v>284</v>
      </c>
      <c r="G183" s="41"/>
      <c r="H183" s="41"/>
      <c r="I183" s="220"/>
      <c r="J183" s="41"/>
      <c r="K183" s="41"/>
      <c r="L183" s="45"/>
      <c r="M183" s="221"/>
      <c r="N183" s="222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143</v>
      </c>
      <c r="AU183" s="18" t="s">
        <v>83</v>
      </c>
    </row>
    <row r="184" s="13" customFormat="1">
      <c r="A184" s="13"/>
      <c r="B184" s="225"/>
      <c r="C184" s="226"/>
      <c r="D184" s="218" t="s">
        <v>161</v>
      </c>
      <c r="E184" s="227" t="s">
        <v>19</v>
      </c>
      <c r="F184" s="228" t="s">
        <v>285</v>
      </c>
      <c r="G184" s="226"/>
      <c r="H184" s="229">
        <v>185.84999999999999</v>
      </c>
      <c r="I184" s="230"/>
      <c r="J184" s="226"/>
      <c r="K184" s="226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161</v>
      </c>
      <c r="AU184" s="235" t="s">
        <v>83</v>
      </c>
      <c r="AV184" s="13" t="s">
        <v>83</v>
      </c>
      <c r="AW184" s="13" t="s">
        <v>32</v>
      </c>
      <c r="AX184" s="13" t="s">
        <v>81</v>
      </c>
      <c r="AY184" s="235" t="s">
        <v>132</v>
      </c>
    </row>
    <row r="185" s="2" customFormat="1" ht="16.5" customHeight="1">
      <c r="A185" s="39"/>
      <c r="B185" s="40"/>
      <c r="C185" s="236" t="s">
        <v>286</v>
      </c>
      <c r="D185" s="236" t="s">
        <v>194</v>
      </c>
      <c r="E185" s="237" t="s">
        <v>287</v>
      </c>
      <c r="F185" s="238" t="s">
        <v>288</v>
      </c>
      <c r="G185" s="239" t="s">
        <v>137</v>
      </c>
      <c r="H185" s="240">
        <v>223.02000000000001</v>
      </c>
      <c r="I185" s="241"/>
      <c r="J185" s="242">
        <f>ROUND(I185*H185,2)</f>
        <v>0</v>
      </c>
      <c r="K185" s="238" t="s">
        <v>138</v>
      </c>
      <c r="L185" s="243"/>
      <c r="M185" s="244" t="s">
        <v>19</v>
      </c>
      <c r="N185" s="245" t="s">
        <v>44</v>
      </c>
      <c r="O185" s="85"/>
      <c r="P185" s="214">
        <f>O185*H185</f>
        <v>0</v>
      </c>
      <c r="Q185" s="214">
        <v>0.0041999999999999997</v>
      </c>
      <c r="R185" s="214">
        <f>Q185*H185</f>
        <v>0.93668399999999996</v>
      </c>
      <c r="S185" s="214">
        <v>0</v>
      </c>
      <c r="T185" s="215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6" t="s">
        <v>182</v>
      </c>
      <c r="AT185" s="216" t="s">
        <v>194</v>
      </c>
      <c r="AU185" s="216" t="s">
        <v>83</v>
      </c>
      <c r="AY185" s="18" t="s">
        <v>132</v>
      </c>
      <c r="BE185" s="217">
        <f>IF(N185="základní",J185,0)</f>
        <v>0</v>
      </c>
      <c r="BF185" s="217">
        <f>IF(N185="snížená",J185,0)</f>
        <v>0</v>
      </c>
      <c r="BG185" s="217">
        <f>IF(N185="zákl. přenesená",J185,0)</f>
        <v>0</v>
      </c>
      <c r="BH185" s="217">
        <f>IF(N185="sníž. přenesená",J185,0)</f>
        <v>0</v>
      </c>
      <c r="BI185" s="217">
        <f>IF(N185="nulová",J185,0)</f>
        <v>0</v>
      </c>
      <c r="BJ185" s="18" t="s">
        <v>81</v>
      </c>
      <c r="BK185" s="217">
        <f>ROUND(I185*H185,2)</f>
        <v>0</v>
      </c>
      <c r="BL185" s="18" t="s">
        <v>139</v>
      </c>
      <c r="BM185" s="216" t="s">
        <v>289</v>
      </c>
    </row>
    <row r="186" s="2" customFormat="1">
      <c r="A186" s="39"/>
      <c r="B186" s="40"/>
      <c r="C186" s="41"/>
      <c r="D186" s="218" t="s">
        <v>141</v>
      </c>
      <c r="E186" s="41"/>
      <c r="F186" s="219" t="s">
        <v>288</v>
      </c>
      <c r="G186" s="41"/>
      <c r="H186" s="41"/>
      <c r="I186" s="220"/>
      <c r="J186" s="41"/>
      <c r="K186" s="41"/>
      <c r="L186" s="45"/>
      <c r="M186" s="221"/>
      <c r="N186" s="222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141</v>
      </c>
      <c r="AU186" s="18" t="s">
        <v>83</v>
      </c>
    </row>
    <row r="187" s="13" customFormat="1">
      <c r="A187" s="13"/>
      <c r="B187" s="225"/>
      <c r="C187" s="226"/>
      <c r="D187" s="218" t="s">
        <v>161</v>
      </c>
      <c r="E187" s="227" t="s">
        <v>19</v>
      </c>
      <c r="F187" s="228" t="s">
        <v>290</v>
      </c>
      <c r="G187" s="226"/>
      <c r="H187" s="229">
        <v>223.02000000000001</v>
      </c>
      <c r="I187" s="230"/>
      <c r="J187" s="226"/>
      <c r="K187" s="226"/>
      <c r="L187" s="231"/>
      <c r="M187" s="232"/>
      <c r="N187" s="233"/>
      <c r="O187" s="233"/>
      <c r="P187" s="233"/>
      <c r="Q187" s="233"/>
      <c r="R187" s="233"/>
      <c r="S187" s="233"/>
      <c r="T187" s="23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5" t="s">
        <v>161</v>
      </c>
      <c r="AU187" s="235" t="s">
        <v>83</v>
      </c>
      <c r="AV187" s="13" t="s">
        <v>83</v>
      </c>
      <c r="AW187" s="13" t="s">
        <v>32</v>
      </c>
      <c r="AX187" s="13" t="s">
        <v>81</v>
      </c>
      <c r="AY187" s="235" t="s">
        <v>132</v>
      </c>
    </row>
    <row r="188" s="2" customFormat="1" ht="24.15" customHeight="1">
      <c r="A188" s="39"/>
      <c r="B188" s="40"/>
      <c r="C188" s="205" t="s">
        <v>291</v>
      </c>
      <c r="D188" s="205" t="s">
        <v>134</v>
      </c>
      <c r="E188" s="206" t="s">
        <v>292</v>
      </c>
      <c r="F188" s="207" t="s">
        <v>293</v>
      </c>
      <c r="G188" s="208" t="s">
        <v>137</v>
      </c>
      <c r="H188" s="209">
        <v>643.44000000000005</v>
      </c>
      <c r="I188" s="210"/>
      <c r="J188" s="211">
        <f>ROUND(I188*H188,2)</f>
        <v>0</v>
      </c>
      <c r="K188" s="207" t="s">
        <v>138</v>
      </c>
      <c r="L188" s="45"/>
      <c r="M188" s="212" t="s">
        <v>19</v>
      </c>
      <c r="N188" s="213" t="s">
        <v>44</v>
      </c>
      <c r="O188" s="85"/>
      <c r="P188" s="214">
        <f>O188*H188</f>
        <v>0</v>
      </c>
      <c r="Q188" s="214">
        <v>8.0000000000000007E-05</v>
      </c>
      <c r="R188" s="214">
        <f>Q188*H188</f>
        <v>0.051475200000000006</v>
      </c>
      <c r="S188" s="214">
        <v>0</v>
      </c>
      <c r="T188" s="215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6" t="s">
        <v>139</v>
      </c>
      <c r="AT188" s="216" t="s">
        <v>134</v>
      </c>
      <c r="AU188" s="216" t="s">
        <v>83</v>
      </c>
      <c r="AY188" s="18" t="s">
        <v>132</v>
      </c>
      <c r="BE188" s="217">
        <f>IF(N188="základní",J188,0)</f>
        <v>0</v>
      </c>
      <c r="BF188" s="217">
        <f>IF(N188="snížená",J188,0)</f>
        <v>0</v>
      </c>
      <c r="BG188" s="217">
        <f>IF(N188="zákl. přenesená",J188,0)</f>
        <v>0</v>
      </c>
      <c r="BH188" s="217">
        <f>IF(N188="sníž. přenesená",J188,0)</f>
        <v>0</v>
      </c>
      <c r="BI188" s="217">
        <f>IF(N188="nulová",J188,0)</f>
        <v>0</v>
      </c>
      <c r="BJ188" s="18" t="s">
        <v>81</v>
      </c>
      <c r="BK188" s="217">
        <f>ROUND(I188*H188,2)</f>
        <v>0</v>
      </c>
      <c r="BL188" s="18" t="s">
        <v>139</v>
      </c>
      <c r="BM188" s="216" t="s">
        <v>294</v>
      </c>
    </row>
    <row r="189" s="2" customFormat="1">
      <c r="A189" s="39"/>
      <c r="B189" s="40"/>
      <c r="C189" s="41"/>
      <c r="D189" s="218" t="s">
        <v>141</v>
      </c>
      <c r="E189" s="41"/>
      <c r="F189" s="219" t="s">
        <v>295</v>
      </c>
      <c r="G189" s="41"/>
      <c r="H189" s="41"/>
      <c r="I189" s="220"/>
      <c r="J189" s="41"/>
      <c r="K189" s="41"/>
      <c r="L189" s="45"/>
      <c r="M189" s="221"/>
      <c r="N189" s="222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141</v>
      </c>
      <c r="AU189" s="18" t="s">
        <v>83</v>
      </c>
    </row>
    <row r="190" s="2" customFormat="1">
      <c r="A190" s="39"/>
      <c r="B190" s="40"/>
      <c r="C190" s="41"/>
      <c r="D190" s="223" t="s">
        <v>143</v>
      </c>
      <c r="E190" s="41"/>
      <c r="F190" s="224" t="s">
        <v>296</v>
      </c>
      <c r="G190" s="41"/>
      <c r="H190" s="41"/>
      <c r="I190" s="220"/>
      <c r="J190" s="41"/>
      <c r="K190" s="41"/>
      <c r="L190" s="45"/>
      <c r="M190" s="221"/>
      <c r="N190" s="222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143</v>
      </c>
      <c r="AU190" s="18" t="s">
        <v>83</v>
      </c>
    </row>
    <row r="191" s="13" customFormat="1">
      <c r="A191" s="13"/>
      <c r="B191" s="225"/>
      <c r="C191" s="226"/>
      <c r="D191" s="218" t="s">
        <v>161</v>
      </c>
      <c r="E191" s="227" t="s">
        <v>19</v>
      </c>
      <c r="F191" s="228" t="s">
        <v>297</v>
      </c>
      <c r="G191" s="226"/>
      <c r="H191" s="229">
        <v>643.44000000000005</v>
      </c>
      <c r="I191" s="230"/>
      <c r="J191" s="226"/>
      <c r="K191" s="226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161</v>
      </c>
      <c r="AU191" s="235" t="s">
        <v>83</v>
      </c>
      <c r="AV191" s="13" t="s">
        <v>83</v>
      </c>
      <c r="AW191" s="13" t="s">
        <v>32</v>
      </c>
      <c r="AX191" s="13" t="s">
        <v>81</v>
      </c>
      <c r="AY191" s="235" t="s">
        <v>132</v>
      </c>
    </row>
    <row r="192" s="2" customFormat="1" ht="24.15" customHeight="1">
      <c r="A192" s="39"/>
      <c r="B192" s="40"/>
      <c r="C192" s="205" t="s">
        <v>298</v>
      </c>
      <c r="D192" s="205" t="s">
        <v>134</v>
      </c>
      <c r="E192" s="206" t="s">
        <v>299</v>
      </c>
      <c r="F192" s="207" t="s">
        <v>300</v>
      </c>
      <c r="G192" s="208" t="s">
        <v>301</v>
      </c>
      <c r="H192" s="209">
        <v>179.41300000000001</v>
      </c>
      <c r="I192" s="210"/>
      <c r="J192" s="211">
        <f>ROUND(I192*H192,2)</f>
        <v>0</v>
      </c>
      <c r="K192" s="207" t="s">
        <v>138</v>
      </c>
      <c r="L192" s="45"/>
      <c r="M192" s="212" t="s">
        <v>19</v>
      </c>
      <c r="N192" s="213" t="s">
        <v>44</v>
      </c>
      <c r="O192" s="85"/>
      <c r="P192" s="214">
        <f>O192*H192</f>
        <v>0</v>
      </c>
      <c r="Q192" s="214">
        <v>0.0033899999999999998</v>
      </c>
      <c r="R192" s="214">
        <f>Q192*H192</f>
        <v>0.60821007000000005</v>
      </c>
      <c r="S192" s="214">
        <v>0</v>
      </c>
      <c r="T192" s="215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6" t="s">
        <v>139</v>
      </c>
      <c r="AT192" s="216" t="s">
        <v>134</v>
      </c>
      <c r="AU192" s="216" t="s">
        <v>83</v>
      </c>
      <c r="AY192" s="18" t="s">
        <v>132</v>
      </c>
      <c r="BE192" s="217">
        <f>IF(N192="základní",J192,0)</f>
        <v>0</v>
      </c>
      <c r="BF192" s="217">
        <f>IF(N192="snížená",J192,0)</f>
        <v>0</v>
      </c>
      <c r="BG192" s="217">
        <f>IF(N192="zákl. přenesená",J192,0)</f>
        <v>0</v>
      </c>
      <c r="BH192" s="217">
        <f>IF(N192="sníž. přenesená",J192,0)</f>
        <v>0</v>
      </c>
      <c r="BI192" s="217">
        <f>IF(N192="nulová",J192,0)</f>
        <v>0</v>
      </c>
      <c r="BJ192" s="18" t="s">
        <v>81</v>
      </c>
      <c r="BK192" s="217">
        <f>ROUND(I192*H192,2)</f>
        <v>0</v>
      </c>
      <c r="BL192" s="18" t="s">
        <v>139</v>
      </c>
      <c r="BM192" s="216" t="s">
        <v>302</v>
      </c>
    </row>
    <row r="193" s="2" customFormat="1">
      <c r="A193" s="39"/>
      <c r="B193" s="40"/>
      <c r="C193" s="41"/>
      <c r="D193" s="218" t="s">
        <v>141</v>
      </c>
      <c r="E193" s="41"/>
      <c r="F193" s="219" t="s">
        <v>303</v>
      </c>
      <c r="G193" s="41"/>
      <c r="H193" s="41"/>
      <c r="I193" s="220"/>
      <c r="J193" s="41"/>
      <c r="K193" s="41"/>
      <c r="L193" s="45"/>
      <c r="M193" s="221"/>
      <c r="N193" s="222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141</v>
      </c>
      <c r="AU193" s="18" t="s">
        <v>83</v>
      </c>
    </row>
    <row r="194" s="2" customFormat="1">
      <c r="A194" s="39"/>
      <c r="B194" s="40"/>
      <c r="C194" s="41"/>
      <c r="D194" s="223" t="s">
        <v>143</v>
      </c>
      <c r="E194" s="41"/>
      <c r="F194" s="224" t="s">
        <v>304</v>
      </c>
      <c r="G194" s="41"/>
      <c r="H194" s="41"/>
      <c r="I194" s="220"/>
      <c r="J194" s="41"/>
      <c r="K194" s="41"/>
      <c r="L194" s="45"/>
      <c r="M194" s="221"/>
      <c r="N194" s="222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143</v>
      </c>
      <c r="AU194" s="18" t="s">
        <v>83</v>
      </c>
    </row>
    <row r="195" s="13" customFormat="1">
      <c r="A195" s="13"/>
      <c r="B195" s="225"/>
      <c r="C195" s="226"/>
      <c r="D195" s="218" t="s">
        <v>161</v>
      </c>
      <c r="E195" s="227" t="s">
        <v>19</v>
      </c>
      <c r="F195" s="228" t="s">
        <v>305</v>
      </c>
      <c r="G195" s="226"/>
      <c r="H195" s="229">
        <v>136.47399999999999</v>
      </c>
      <c r="I195" s="230"/>
      <c r="J195" s="226"/>
      <c r="K195" s="226"/>
      <c r="L195" s="231"/>
      <c r="M195" s="232"/>
      <c r="N195" s="233"/>
      <c r="O195" s="233"/>
      <c r="P195" s="233"/>
      <c r="Q195" s="233"/>
      <c r="R195" s="233"/>
      <c r="S195" s="233"/>
      <c r="T195" s="23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5" t="s">
        <v>161</v>
      </c>
      <c r="AU195" s="235" t="s">
        <v>83</v>
      </c>
      <c r="AV195" s="13" t="s">
        <v>83</v>
      </c>
      <c r="AW195" s="13" t="s">
        <v>32</v>
      </c>
      <c r="AX195" s="13" t="s">
        <v>73</v>
      </c>
      <c r="AY195" s="235" t="s">
        <v>132</v>
      </c>
    </row>
    <row r="196" s="13" customFormat="1">
      <c r="A196" s="13"/>
      <c r="B196" s="225"/>
      <c r="C196" s="226"/>
      <c r="D196" s="218" t="s">
        <v>161</v>
      </c>
      <c r="E196" s="227" t="s">
        <v>19</v>
      </c>
      <c r="F196" s="228" t="s">
        <v>306</v>
      </c>
      <c r="G196" s="226"/>
      <c r="H196" s="229">
        <v>42.939</v>
      </c>
      <c r="I196" s="230"/>
      <c r="J196" s="226"/>
      <c r="K196" s="226"/>
      <c r="L196" s="231"/>
      <c r="M196" s="232"/>
      <c r="N196" s="233"/>
      <c r="O196" s="233"/>
      <c r="P196" s="233"/>
      <c r="Q196" s="233"/>
      <c r="R196" s="233"/>
      <c r="S196" s="233"/>
      <c r="T196" s="23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5" t="s">
        <v>161</v>
      </c>
      <c r="AU196" s="235" t="s">
        <v>83</v>
      </c>
      <c r="AV196" s="13" t="s">
        <v>83</v>
      </c>
      <c r="AW196" s="13" t="s">
        <v>32</v>
      </c>
      <c r="AX196" s="13" t="s">
        <v>73</v>
      </c>
      <c r="AY196" s="235" t="s">
        <v>132</v>
      </c>
    </row>
    <row r="197" s="14" customFormat="1">
      <c r="A197" s="14"/>
      <c r="B197" s="247"/>
      <c r="C197" s="248"/>
      <c r="D197" s="218" t="s">
        <v>161</v>
      </c>
      <c r="E197" s="249" t="s">
        <v>19</v>
      </c>
      <c r="F197" s="250" t="s">
        <v>307</v>
      </c>
      <c r="G197" s="248"/>
      <c r="H197" s="251">
        <v>179.41299999999998</v>
      </c>
      <c r="I197" s="252"/>
      <c r="J197" s="248"/>
      <c r="K197" s="248"/>
      <c r="L197" s="253"/>
      <c r="M197" s="254"/>
      <c r="N197" s="255"/>
      <c r="O197" s="255"/>
      <c r="P197" s="255"/>
      <c r="Q197" s="255"/>
      <c r="R197" s="255"/>
      <c r="S197" s="255"/>
      <c r="T197" s="25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7" t="s">
        <v>161</v>
      </c>
      <c r="AU197" s="257" t="s">
        <v>83</v>
      </c>
      <c r="AV197" s="14" t="s">
        <v>139</v>
      </c>
      <c r="AW197" s="14" t="s">
        <v>32</v>
      </c>
      <c r="AX197" s="14" t="s">
        <v>81</v>
      </c>
      <c r="AY197" s="257" t="s">
        <v>132</v>
      </c>
    </row>
    <row r="198" s="2" customFormat="1" ht="16.5" customHeight="1">
      <c r="A198" s="39"/>
      <c r="B198" s="40"/>
      <c r="C198" s="236" t="s">
        <v>308</v>
      </c>
      <c r="D198" s="236" t="s">
        <v>194</v>
      </c>
      <c r="E198" s="237" t="s">
        <v>309</v>
      </c>
      <c r="F198" s="238" t="s">
        <v>310</v>
      </c>
      <c r="G198" s="239" t="s">
        <v>137</v>
      </c>
      <c r="H198" s="240">
        <v>136.47399999999999</v>
      </c>
      <c r="I198" s="241"/>
      <c r="J198" s="242">
        <f>ROUND(I198*H198,2)</f>
        <v>0</v>
      </c>
      <c r="K198" s="238" t="s">
        <v>138</v>
      </c>
      <c r="L198" s="243"/>
      <c r="M198" s="244" t="s">
        <v>19</v>
      </c>
      <c r="N198" s="245" t="s">
        <v>44</v>
      </c>
      <c r="O198" s="85"/>
      <c r="P198" s="214">
        <f>O198*H198</f>
        <v>0</v>
      </c>
      <c r="Q198" s="214">
        <v>0.00055999999999999995</v>
      </c>
      <c r="R198" s="214">
        <f>Q198*H198</f>
        <v>0.076425439999999983</v>
      </c>
      <c r="S198" s="214">
        <v>0</v>
      </c>
      <c r="T198" s="21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6" t="s">
        <v>182</v>
      </c>
      <c r="AT198" s="216" t="s">
        <v>194</v>
      </c>
      <c r="AU198" s="216" t="s">
        <v>83</v>
      </c>
      <c r="AY198" s="18" t="s">
        <v>132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81</v>
      </c>
      <c r="BK198" s="217">
        <f>ROUND(I198*H198,2)</f>
        <v>0</v>
      </c>
      <c r="BL198" s="18" t="s">
        <v>139</v>
      </c>
      <c r="BM198" s="216" t="s">
        <v>311</v>
      </c>
    </row>
    <row r="199" s="2" customFormat="1">
      <c r="A199" s="39"/>
      <c r="B199" s="40"/>
      <c r="C199" s="41"/>
      <c r="D199" s="218" t="s">
        <v>141</v>
      </c>
      <c r="E199" s="41"/>
      <c r="F199" s="219" t="s">
        <v>310</v>
      </c>
      <c r="G199" s="41"/>
      <c r="H199" s="41"/>
      <c r="I199" s="220"/>
      <c r="J199" s="41"/>
      <c r="K199" s="41"/>
      <c r="L199" s="45"/>
      <c r="M199" s="221"/>
      <c r="N199" s="222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141</v>
      </c>
      <c r="AU199" s="18" t="s">
        <v>83</v>
      </c>
    </row>
    <row r="200" s="13" customFormat="1">
      <c r="A200" s="13"/>
      <c r="B200" s="225"/>
      <c r="C200" s="226"/>
      <c r="D200" s="218" t="s">
        <v>161</v>
      </c>
      <c r="E200" s="227" t="s">
        <v>19</v>
      </c>
      <c r="F200" s="228" t="s">
        <v>305</v>
      </c>
      <c r="G200" s="226"/>
      <c r="H200" s="229">
        <v>136.47399999999999</v>
      </c>
      <c r="I200" s="230"/>
      <c r="J200" s="226"/>
      <c r="K200" s="226"/>
      <c r="L200" s="231"/>
      <c r="M200" s="232"/>
      <c r="N200" s="233"/>
      <c r="O200" s="233"/>
      <c r="P200" s="233"/>
      <c r="Q200" s="233"/>
      <c r="R200" s="233"/>
      <c r="S200" s="233"/>
      <c r="T200" s="23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5" t="s">
        <v>161</v>
      </c>
      <c r="AU200" s="235" t="s">
        <v>83</v>
      </c>
      <c r="AV200" s="13" t="s">
        <v>83</v>
      </c>
      <c r="AW200" s="13" t="s">
        <v>32</v>
      </c>
      <c r="AX200" s="13" t="s">
        <v>81</v>
      </c>
      <c r="AY200" s="235" t="s">
        <v>132</v>
      </c>
    </row>
    <row r="201" s="2" customFormat="1" ht="16.5" customHeight="1">
      <c r="A201" s="39"/>
      <c r="B201" s="40"/>
      <c r="C201" s="236" t="s">
        <v>312</v>
      </c>
      <c r="D201" s="236" t="s">
        <v>194</v>
      </c>
      <c r="E201" s="237" t="s">
        <v>313</v>
      </c>
      <c r="F201" s="238" t="s">
        <v>314</v>
      </c>
      <c r="G201" s="239" t="s">
        <v>137</v>
      </c>
      <c r="H201" s="240">
        <v>42.939</v>
      </c>
      <c r="I201" s="241"/>
      <c r="J201" s="242">
        <f>ROUND(I201*H201,2)</f>
        <v>0</v>
      </c>
      <c r="K201" s="238" t="s">
        <v>138</v>
      </c>
      <c r="L201" s="243"/>
      <c r="M201" s="244" t="s">
        <v>19</v>
      </c>
      <c r="N201" s="245" t="s">
        <v>44</v>
      </c>
      <c r="O201" s="85"/>
      <c r="P201" s="214">
        <f>O201*H201</f>
        <v>0</v>
      </c>
      <c r="Q201" s="214">
        <v>0.0011999999999999999</v>
      </c>
      <c r="R201" s="214">
        <f>Q201*H201</f>
        <v>0.051526799999999998</v>
      </c>
      <c r="S201" s="214">
        <v>0</v>
      </c>
      <c r="T201" s="215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6" t="s">
        <v>182</v>
      </c>
      <c r="AT201" s="216" t="s">
        <v>194</v>
      </c>
      <c r="AU201" s="216" t="s">
        <v>83</v>
      </c>
      <c r="AY201" s="18" t="s">
        <v>132</v>
      </c>
      <c r="BE201" s="217">
        <f>IF(N201="základní",J201,0)</f>
        <v>0</v>
      </c>
      <c r="BF201" s="217">
        <f>IF(N201="snížená",J201,0)</f>
        <v>0</v>
      </c>
      <c r="BG201" s="217">
        <f>IF(N201="zákl. přenesená",J201,0)</f>
        <v>0</v>
      </c>
      <c r="BH201" s="217">
        <f>IF(N201="sníž. přenesená",J201,0)</f>
        <v>0</v>
      </c>
      <c r="BI201" s="217">
        <f>IF(N201="nulová",J201,0)</f>
        <v>0</v>
      </c>
      <c r="BJ201" s="18" t="s">
        <v>81</v>
      </c>
      <c r="BK201" s="217">
        <f>ROUND(I201*H201,2)</f>
        <v>0</v>
      </c>
      <c r="BL201" s="18" t="s">
        <v>139</v>
      </c>
      <c r="BM201" s="216" t="s">
        <v>315</v>
      </c>
    </row>
    <row r="202" s="2" customFormat="1">
      <c r="A202" s="39"/>
      <c r="B202" s="40"/>
      <c r="C202" s="41"/>
      <c r="D202" s="218" t="s">
        <v>141</v>
      </c>
      <c r="E202" s="41"/>
      <c r="F202" s="219" t="s">
        <v>314</v>
      </c>
      <c r="G202" s="41"/>
      <c r="H202" s="41"/>
      <c r="I202" s="220"/>
      <c r="J202" s="41"/>
      <c r="K202" s="41"/>
      <c r="L202" s="45"/>
      <c r="M202" s="221"/>
      <c r="N202" s="222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141</v>
      </c>
      <c r="AU202" s="18" t="s">
        <v>83</v>
      </c>
    </row>
    <row r="203" s="13" customFormat="1">
      <c r="A203" s="13"/>
      <c r="B203" s="225"/>
      <c r="C203" s="226"/>
      <c r="D203" s="218" t="s">
        <v>161</v>
      </c>
      <c r="E203" s="227" t="s">
        <v>19</v>
      </c>
      <c r="F203" s="228" t="s">
        <v>306</v>
      </c>
      <c r="G203" s="226"/>
      <c r="H203" s="229">
        <v>42.939</v>
      </c>
      <c r="I203" s="230"/>
      <c r="J203" s="226"/>
      <c r="K203" s="226"/>
      <c r="L203" s="231"/>
      <c r="M203" s="232"/>
      <c r="N203" s="233"/>
      <c r="O203" s="233"/>
      <c r="P203" s="233"/>
      <c r="Q203" s="233"/>
      <c r="R203" s="233"/>
      <c r="S203" s="233"/>
      <c r="T203" s="23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5" t="s">
        <v>161</v>
      </c>
      <c r="AU203" s="235" t="s">
        <v>83</v>
      </c>
      <c r="AV203" s="13" t="s">
        <v>83</v>
      </c>
      <c r="AW203" s="13" t="s">
        <v>32</v>
      </c>
      <c r="AX203" s="13" t="s">
        <v>81</v>
      </c>
      <c r="AY203" s="235" t="s">
        <v>132</v>
      </c>
    </row>
    <row r="204" s="2" customFormat="1" ht="16.5" customHeight="1">
      <c r="A204" s="39"/>
      <c r="B204" s="40"/>
      <c r="C204" s="205" t="s">
        <v>316</v>
      </c>
      <c r="D204" s="205" t="s">
        <v>134</v>
      </c>
      <c r="E204" s="206" t="s">
        <v>317</v>
      </c>
      <c r="F204" s="207" t="s">
        <v>318</v>
      </c>
      <c r="G204" s="208" t="s">
        <v>301</v>
      </c>
      <c r="H204" s="209">
        <v>1756.3199999999999</v>
      </c>
      <c r="I204" s="210"/>
      <c r="J204" s="211">
        <f>ROUND(I204*H204,2)</f>
        <v>0</v>
      </c>
      <c r="K204" s="207" t="s">
        <v>138</v>
      </c>
      <c r="L204" s="45"/>
      <c r="M204" s="212" t="s">
        <v>19</v>
      </c>
      <c r="N204" s="213" t="s">
        <v>44</v>
      </c>
      <c r="O204" s="85"/>
      <c r="P204" s="214">
        <f>O204*H204</f>
        <v>0</v>
      </c>
      <c r="Q204" s="214">
        <v>0</v>
      </c>
      <c r="R204" s="214">
        <f>Q204*H204</f>
        <v>0</v>
      </c>
      <c r="S204" s="214">
        <v>0</v>
      </c>
      <c r="T204" s="215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6" t="s">
        <v>139</v>
      </c>
      <c r="AT204" s="216" t="s">
        <v>134</v>
      </c>
      <c r="AU204" s="216" t="s">
        <v>83</v>
      </c>
      <c r="AY204" s="18" t="s">
        <v>132</v>
      </c>
      <c r="BE204" s="217">
        <f>IF(N204="základní",J204,0)</f>
        <v>0</v>
      </c>
      <c r="BF204" s="217">
        <f>IF(N204="snížená",J204,0)</f>
        <v>0</v>
      </c>
      <c r="BG204" s="217">
        <f>IF(N204="zákl. přenesená",J204,0)</f>
        <v>0</v>
      </c>
      <c r="BH204" s="217">
        <f>IF(N204="sníž. přenesená",J204,0)</f>
        <v>0</v>
      </c>
      <c r="BI204" s="217">
        <f>IF(N204="nulová",J204,0)</f>
        <v>0</v>
      </c>
      <c r="BJ204" s="18" t="s">
        <v>81</v>
      </c>
      <c r="BK204" s="217">
        <f>ROUND(I204*H204,2)</f>
        <v>0</v>
      </c>
      <c r="BL204" s="18" t="s">
        <v>139</v>
      </c>
      <c r="BM204" s="216" t="s">
        <v>319</v>
      </c>
    </row>
    <row r="205" s="2" customFormat="1">
      <c r="A205" s="39"/>
      <c r="B205" s="40"/>
      <c r="C205" s="41"/>
      <c r="D205" s="218" t="s">
        <v>141</v>
      </c>
      <c r="E205" s="41"/>
      <c r="F205" s="219" t="s">
        <v>318</v>
      </c>
      <c r="G205" s="41"/>
      <c r="H205" s="41"/>
      <c r="I205" s="220"/>
      <c r="J205" s="41"/>
      <c r="K205" s="41"/>
      <c r="L205" s="45"/>
      <c r="M205" s="221"/>
      <c r="N205" s="222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141</v>
      </c>
      <c r="AU205" s="18" t="s">
        <v>83</v>
      </c>
    </row>
    <row r="206" s="2" customFormat="1">
      <c r="A206" s="39"/>
      <c r="B206" s="40"/>
      <c r="C206" s="41"/>
      <c r="D206" s="223" t="s">
        <v>143</v>
      </c>
      <c r="E206" s="41"/>
      <c r="F206" s="224" t="s">
        <v>320</v>
      </c>
      <c r="G206" s="41"/>
      <c r="H206" s="41"/>
      <c r="I206" s="220"/>
      <c r="J206" s="41"/>
      <c r="K206" s="41"/>
      <c r="L206" s="45"/>
      <c r="M206" s="221"/>
      <c r="N206" s="222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143</v>
      </c>
      <c r="AU206" s="18" t="s">
        <v>83</v>
      </c>
    </row>
    <row r="207" s="13" customFormat="1">
      <c r="A207" s="13"/>
      <c r="B207" s="225"/>
      <c r="C207" s="226"/>
      <c r="D207" s="218" t="s">
        <v>161</v>
      </c>
      <c r="E207" s="227" t="s">
        <v>19</v>
      </c>
      <c r="F207" s="228" t="s">
        <v>321</v>
      </c>
      <c r="G207" s="226"/>
      <c r="H207" s="229">
        <v>1756.3199999999999</v>
      </c>
      <c r="I207" s="230"/>
      <c r="J207" s="226"/>
      <c r="K207" s="226"/>
      <c r="L207" s="231"/>
      <c r="M207" s="232"/>
      <c r="N207" s="233"/>
      <c r="O207" s="233"/>
      <c r="P207" s="233"/>
      <c r="Q207" s="233"/>
      <c r="R207" s="233"/>
      <c r="S207" s="233"/>
      <c r="T207" s="23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5" t="s">
        <v>161</v>
      </c>
      <c r="AU207" s="235" t="s">
        <v>83</v>
      </c>
      <c r="AV207" s="13" t="s">
        <v>83</v>
      </c>
      <c r="AW207" s="13" t="s">
        <v>32</v>
      </c>
      <c r="AX207" s="13" t="s">
        <v>81</v>
      </c>
      <c r="AY207" s="235" t="s">
        <v>132</v>
      </c>
    </row>
    <row r="208" s="2" customFormat="1" ht="16.5" customHeight="1">
      <c r="A208" s="39"/>
      <c r="B208" s="40"/>
      <c r="C208" s="236" t="s">
        <v>322</v>
      </c>
      <c r="D208" s="236" t="s">
        <v>194</v>
      </c>
      <c r="E208" s="237" t="s">
        <v>323</v>
      </c>
      <c r="F208" s="238" t="s">
        <v>324</v>
      </c>
      <c r="G208" s="239" t="s">
        <v>301</v>
      </c>
      <c r="H208" s="240">
        <v>46.200000000000003</v>
      </c>
      <c r="I208" s="241"/>
      <c r="J208" s="242">
        <f>ROUND(I208*H208,2)</f>
        <v>0</v>
      </c>
      <c r="K208" s="238" t="s">
        <v>138</v>
      </c>
      <c r="L208" s="243"/>
      <c r="M208" s="244" t="s">
        <v>19</v>
      </c>
      <c r="N208" s="245" t="s">
        <v>44</v>
      </c>
      <c r="O208" s="85"/>
      <c r="P208" s="214">
        <f>O208*H208</f>
        <v>0</v>
      </c>
      <c r="Q208" s="214">
        <v>0.00068000000000000005</v>
      </c>
      <c r="R208" s="214">
        <f>Q208*H208</f>
        <v>0.031416000000000006</v>
      </c>
      <c r="S208" s="214">
        <v>0</v>
      </c>
      <c r="T208" s="215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6" t="s">
        <v>182</v>
      </c>
      <c r="AT208" s="216" t="s">
        <v>194</v>
      </c>
      <c r="AU208" s="216" t="s">
        <v>83</v>
      </c>
      <c r="AY208" s="18" t="s">
        <v>132</v>
      </c>
      <c r="BE208" s="217">
        <f>IF(N208="základní",J208,0)</f>
        <v>0</v>
      </c>
      <c r="BF208" s="217">
        <f>IF(N208="snížená",J208,0)</f>
        <v>0</v>
      </c>
      <c r="BG208" s="217">
        <f>IF(N208="zákl. přenesená",J208,0)</f>
        <v>0</v>
      </c>
      <c r="BH208" s="217">
        <f>IF(N208="sníž. přenesená",J208,0)</f>
        <v>0</v>
      </c>
      <c r="BI208" s="217">
        <f>IF(N208="nulová",J208,0)</f>
        <v>0</v>
      </c>
      <c r="BJ208" s="18" t="s">
        <v>81</v>
      </c>
      <c r="BK208" s="217">
        <f>ROUND(I208*H208,2)</f>
        <v>0</v>
      </c>
      <c r="BL208" s="18" t="s">
        <v>139</v>
      </c>
      <c r="BM208" s="216" t="s">
        <v>325</v>
      </c>
    </row>
    <row r="209" s="2" customFormat="1">
      <c r="A209" s="39"/>
      <c r="B209" s="40"/>
      <c r="C209" s="41"/>
      <c r="D209" s="218" t="s">
        <v>141</v>
      </c>
      <c r="E209" s="41"/>
      <c r="F209" s="219" t="s">
        <v>324</v>
      </c>
      <c r="G209" s="41"/>
      <c r="H209" s="41"/>
      <c r="I209" s="220"/>
      <c r="J209" s="41"/>
      <c r="K209" s="41"/>
      <c r="L209" s="45"/>
      <c r="M209" s="221"/>
      <c r="N209" s="222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141</v>
      </c>
      <c r="AU209" s="18" t="s">
        <v>83</v>
      </c>
    </row>
    <row r="210" s="13" customFormat="1">
      <c r="A210" s="13"/>
      <c r="B210" s="225"/>
      <c r="C210" s="226"/>
      <c r="D210" s="218" t="s">
        <v>161</v>
      </c>
      <c r="E210" s="227" t="s">
        <v>19</v>
      </c>
      <c r="F210" s="228" t="s">
        <v>326</v>
      </c>
      <c r="G210" s="226"/>
      <c r="H210" s="229">
        <v>46.200000000000003</v>
      </c>
      <c r="I210" s="230"/>
      <c r="J210" s="226"/>
      <c r="K210" s="226"/>
      <c r="L210" s="231"/>
      <c r="M210" s="232"/>
      <c r="N210" s="233"/>
      <c r="O210" s="233"/>
      <c r="P210" s="233"/>
      <c r="Q210" s="233"/>
      <c r="R210" s="233"/>
      <c r="S210" s="233"/>
      <c r="T210" s="23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5" t="s">
        <v>161</v>
      </c>
      <c r="AU210" s="235" t="s">
        <v>83</v>
      </c>
      <c r="AV210" s="13" t="s">
        <v>83</v>
      </c>
      <c r="AW210" s="13" t="s">
        <v>32</v>
      </c>
      <c r="AX210" s="13" t="s">
        <v>81</v>
      </c>
      <c r="AY210" s="235" t="s">
        <v>132</v>
      </c>
    </row>
    <row r="211" s="2" customFormat="1" ht="16.5" customHeight="1">
      <c r="A211" s="39"/>
      <c r="B211" s="40"/>
      <c r="C211" s="236" t="s">
        <v>327</v>
      </c>
      <c r="D211" s="236" t="s">
        <v>194</v>
      </c>
      <c r="E211" s="237" t="s">
        <v>328</v>
      </c>
      <c r="F211" s="238" t="s">
        <v>329</v>
      </c>
      <c r="G211" s="239" t="s">
        <v>301</v>
      </c>
      <c r="H211" s="240">
        <v>683.88</v>
      </c>
      <c r="I211" s="241"/>
      <c r="J211" s="242">
        <f>ROUND(I211*H211,2)</f>
        <v>0</v>
      </c>
      <c r="K211" s="238" t="s">
        <v>138</v>
      </c>
      <c r="L211" s="243"/>
      <c r="M211" s="244" t="s">
        <v>19</v>
      </c>
      <c r="N211" s="245" t="s">
        <v>44</v>
      </c>
      <c r="O211" s="85"/>
      <c r="P211" s="214">
        <f>O211*H211</f>
        <v>0</v>
      </c>
      <c r="Q211" s="214">
        <v>0</v>
      </c>
      <c r="R211" s="214">
        <f>Q211*H211</f>
        <v>0</v>
      </c>
      <c r="S211" s="214">
        <v>0</v>
      </c>
      <c r="T211" s="215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6" t="s">
        <v>182</v>
      </c>
      <c r="AT211" s="216" t="s">
        <v>194</v>
      </c>
      <c r="AU211" s="216" t="s">
        <v>83</v>
      </c>
      <c r="AY211" s="18" t="s">
        <v>132</v>
      </c>
      <c r="BE211" s="217">
        <f>IF(N211="základní",J211,0)</f>
        <v>0</v>
      </c>
      <c r="BF211" s="217">
        <f>IF(N211="snížená",J211,0)</f>
        <v>0</v>
      </c>
      <c r="BG211" s="217">
        <f>IF(N211="zákl. přenesená",J211,0)</f>
        <v>0</v>
      </c>
      <c r="BH211" s="217">
        <f>IF(N211="sníž. přenesená",J211,0)</f>
        <v>0</v>
      </c>
      <c r="BI211" s="217">
        <f>IF(N211="nulová",J211,0)</f>
        <v>0</v>
      </c>
      <c r="BJ211" s="18" t="s">
        <v>81</v>
      </c>
      <c r="BK211" s="217">
        <f>ROUND(I211*H211,2)</f>
        <v>0</v>
      </c>
      <c r="BL211" s="18" t="s">
        <v>139</v>
      </c>
      <c r="BM211" s="216" t="s">
        <v>330</v>
      </c>
    </row>
    <row r="212" s="2" customFormat="1">
      <c r="A212" s="39"/>
      <c r="B212" s="40"/>
      <c r="C212" s="41"/>
      <c r="D212" s="218" t="s">
        <v>141</v>
      </c>
      <c r="E212" s="41"/>
      <c r="F212" s="219" t="s">
        <v>329</v>
      </c>
      <c r="G212" s="41"/>
      <c r="H212" s="41"/>
      <c r="I212" s="220"/>
      <c r="J212" s="41"/>
      <c r="K212" s="41"/>
      <c r="L212" s="45"/>
      <c r="M212" s="221"/>
      <c r="N212" s="222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141</v>
      </c>
      <c r="AU212" s="18" t="s">
        <v>83</v>
      </c>
    </row>
    <row r="213" s="13" customFormat="1">
      <c r="A213" s="13"/>
      <c r="B213" s="225"/>
      <c r="C213" s="226"/>
      <c r="D213" s="218" t="s">
        <v>161</v>
      </c>
      <c r="E213" s="227" t="s">
        <v>19</v>
      </c>
      <c r="F213" s="228" t="s">
        <v>331</v>
      </c>
      <c r="G213" s="226"/>
      <c r="H213" s="229">
        <v>683.88</v>
      </c>
      <c r="I213" s="230"/>
      <c r="J213" s="226"/>
      <c r="K213" s="226"/>
      <c r="L213" s="231"/>
      <c r="M213" s="232"/>
      <c r="N213" s="233"/>
      <c r="O213" s="233"/>
      <c r="P213" s="233"/>
      <c r="Q213" s="233"/>
      <c r="R213" s="233"/>
      <c r="S213" s="233"/>
      <c r="T213" s="23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5" t="s">
        <v>161</v>
      </c>
      <c r="AU213" s="235" t="s">
        <v>83</v>
      </c>
      <c r="AV213" s="13" t="s">
        <v>83</v>
      </c>
      <c r="AW213" s="13" t="s">
        <v>32</v>
      </c>
      <c r="AX213" s="13" t="s">
        <v>81</v>
      </c>
      <c r="AY213" s="235" t="s">
        <v>132</v>
      </c>
    </row>
    <row r="214" s="2" customFormat="1" ht="16.5" customHeight="1">
      <c r="A214" s="39"/>
      <c r="B214" s="40"/>
      <c r="C214" s="236" t="s">
        <v>332</v>
      </c>
      <c r="D214" s="236" t="s">
        <v>194</v>
      </c>
      <c r="E214" s="237" t="s">
        <v>333</v>
      </c>
      <c r="F214" s="238" t="s">
        <v>334</v>
      </c>
      <c r="G214" s="239" t="s">
        <v>301</v>
      </c>
      <c r="H214" s="240">
        <v>198.18000000000001</v>
      </c>
      <c r="I214" s="241"/>
      <c r="J214" s="242">
        <f>ROUND(I214*H214,2)</f>
        <v>0</v>
      </c>
      <c r="K214" s="238" t="s">
        <v>138</v>
      </c>
      <c r="L214" s="243"/>
      <c r="M214" s="244" t="s">
        <v>19</v>
      </c>
      <c r="N214" s="245" t="s">
        <v>44</v>
      </c>
      <c r="O214" s="85"/>
      <c r="P214" s="214">
        <f>O214*H214</f>
        <v>0</v>
      </c>
      <c r="Q214" s="214">
        <v>0</v>
      </c>
      <c r="R214" s="214">
        <f>Q214*H214</f>
        <v>0</v>
      </c>
      <c r="S214" s="214">
        <v>0</v>
      </c>
      <c r="T214" s="215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6" t="s">
        <v>182</v>
      </c>
      <c r="AT214" s="216" t="s">
        <v>194</v>
      </c>
      <c r="AU214" s="216" t="s">
        <v>83</v>
      </c>
      <c r="AY214" s="18" t="s">
        <v>132</v>
      </c>
      <c r="BE214" s="217">
        <f>IF(N214="základní",J214,0)</f>
        <v>0</v>
      </c>
      <c r="BF214" s="217">
        <f>IF(N214="snížená",J214,0)</f>
        <v>0</v>
      </c>
      <c r="BG214" s="217">
        <f>IF(N214="zákl. přenesená",J214,0)</f>
        <v>0</v>
      </c>
      <c r="BH214" s="217">
        <f>IF(N214="sníž. přenesená",J214,0)</f>
        <v>0</v>
      </c>
      <c r="BI214" s="217">
        <f>IF(N214="nulová",J214,0)</f>
        <v>0</v>
      </c>
      <c r="BJ214" s="18" t="s">
        <v>81</v>
      </c>
      <c r="BK214" s="217">
        <f>ROUND(I214*H214,2)</f>
        <v>0</v>
      </c>
      <c r="BL214" s="18" t="s">
        <v>139</v>
      </c>
      <c r="BM214" s="216" t="s">
        <v>335</v>
      </c>
    </row>
    <row r="215" s="2" customFormat="1">
      <c r="A215" s="39"/>
      <c r="B215" s="40"/>
      <c r="C215" s="41"/>
      <c r="D215" s="218" t="s">
        <v>141</v>
      </c>
      <c r="E215" s="41"/>
      <c r="F215" s="219" t="s">
        <v>334</v>
      </c>
      <c r="G215" s="41"/>
      <c r="H215" s="41"/>
      <c r="I215" s="220"/>
      <c r="J215" s="41"/>
      <c r="K215" s="41"/>
      <c r="L215" s="45"/>
      <c r="M215" s="221"/>
      <c r="N215" s="222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141</v>
      </c>
      <c r="AU215" s="18" t="s">
        <v>83</v>
      </c>
    </row>
    <row r="216" s="13" customFormat="1">
      <c r="A216" s="13"/>
      <c r="B216" s="225"/>
      <c r="C216" s="226"/>
      <c r="D216" s="218" t="s">
        <v>161</v>
      </c>
      <c r="E216" s="227" t="s">
        <v>19</v>
      </c>
      <c r="F216" s="228" t="s">
        <v>336</v>
      </c>
      <c r="G216" s="226"/>
      <c r="H216" s="229">
        <v>198.18000000000001</v>
      </c>
      <c r="I216" s="230"/>
      <c r="J216" s="226"/>
      <c r="K216" s="226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161</v>
      </c>
      <c r="AU216" s="235" t="s">
        <v>83</v>
      </c>
      <c r="AV216" s="13" t="s">
        <v>83</v>
      </c>
      <c r="AW216" s="13" t="s">
        <v>32</v>
      </c>
      <c r="AX216" s="13" t="s">
        <v>81</v>
      </c>
      <c r="AY216" s="235" t="s">
        <v>132</v>
      </c>
    </row>
    <row r="217" s="2" customFormat="1" ht="16.5" customHeight="1">
      <c r="A217" s="39"/>
      <c r="B217" s="40"/>
      <c r="C217" s="236" t="s">
        <v>337</v>
      </c>
      <c r="D217" s="236" t="s">
        <v>194</v>
      </c>
      <c r="E217" s="237" t="s">
        <v>338</v>
      </c>
      <c r="F217" s="238" t="s">
        <v>339</v>
      </c>
      <c r="G217" s="239" t="s">
        <v>301</v>
      </c>
      <c r="H217" s="240">
        <v>198.18000000000001</v>
      </c>
      <c r="I217" s="241"/>
      <c r="J217" s="242">
        <f>ROUND(I217*H217,2)</f>
        <v>0</v>
      </c>
      <c r="K217" s="238" t="s">
        <v>138</v>
      </c>
      <c r="L217" s="243"/>
      <c r="M217" s="244" t="s">
        <v>19</v>
      </c>
      <c r="N217" s="245" t="s">
        <v>44</v>
      </c>
      <c r="O217" s="85"/>
      <c r="P217" s="214">
        <f>O217*H217</f>
        <v>0</v>
      </c>
      <c r="Q217" s="214">
        <v>0</v>
      </c>
      <c r="R217" s="214">
        <f>Q217*H217</f>
        <v>0</v>
      </c>
      <c r="S217" s="214">
        <v>0</v>
      </c>
      <c r="T217" s="215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6" t="s">
        <v>182</v>
      </c>
      <c r="AT217" s="216" t="s">
        <v>194</v>
      </c>
      <c r="AU217" s="216" t="s">
        <v>83</v>
      </c>
      <c r="AY217" s="18" t="s">
        <v>132</v>
      </c>
      <c r="BE217" s="217">
        <f>IF(N217="základní",J217,0)</f>
        <v>0</v>
      </c>
      <c r="BF217" s="217">
        <f>IF(N217="snížená",J217,0)</f>
        <v>0</v>
      </c>
      <c r="BG217" s="217">
        <f>IF(N217="zákl. přenesená",J217,0)</f>
        <v>0</v>
      </c>
      <c r="BH217" s="217">
        <f>IF(N217="sníž. přenesená",J217,0)</f>
        <v>0</v>
      </c>
      <c r="BI217" s="217">
        <f>IF(N217="nulová",J217,0)</f>
        <v>0</v>
      </c>
      <c r="BJ217" s="18" t="s">
        <v>81</v>
      </c>
      <c r="BK217" s="217">
        <f>ROUND(I217*H217,2)</f>
        <v>0</v>
      </c>
      <c r="BL217" s="18" t="s">
        <v>139</v>
      </c>
      <c r="BM217" s="216" t="s">
        <v>340</v>
      </c>
    </row>
    <row r="218" s="2" customFormat="1">
      <c r="A218" s="39"/>
      <c r="B218" s="40"/>
      <c r="C218" s="41"/>
      <c r="D218" s="218" t="s">
        <v>141</v>
      </c>
      <c r="E218" s="41"/>
      <c r="F218" s="219" t="s">
        <v>339</v>
      </c>
      <c r="G218" s="41"/>
      <c r="H218" s="41"/>
      <c r="I218" s="220"/>
      <c r="J218" s="41"/>
      <c r="K218" s="41"/>
      <c r="L218" s="45"/>
      <c r="M218" s="221"/>
      <c r="N218" s="222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141</v>
      </c>
      <c r="AU218" s="18" t="s">
        <v>83</v>
      </c>
    </row>
    <row r="219" s="13" customFormat="1">
      <c r="A219" s="13"/>
      <c r="B219" s="225"/>
      <c r="C219" s="226"/>
      <c r="D219" s="218" t="s">
        <v>161</v>
      </c>
      <c r="E219" s="227" t="s">
        <v>19</v>
      </c>
      <c r="F219" s="228" t="s">
        <v>336</v>
      </c>
      <c r="G219" s="226"/>
      <c r="H219" s="229">
        <v>198.18000000000001</v>
      </c>
      <c r="I219" s="230"/>
      <c r="J219" s="226"/>
      <c r="K219" s="226"/>
      <c r="L219" s="231"/>
      <c r="M219" s="232"/>
      <c r="N219" s="233"/>
      <c r="O219" s="233"/>
      <c r="P219" s="233"/>
      <c r="Q219" s="233"/>
      <c r="R219" s="233"/>
      <c r="S219" s="233"/>
      <c r="T219" s="23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5" t="s">
        <v>161</v>
      </c>
      <c r="AU219" s="235" t="s">
        <v>83</v>
      </c>
      <c r="AV219" s="13" t="s">
        <v>83</v>
      </c>
      <c r="AW219" s="13" t="s">
        <v>32</v>
      </c>
      <c r="AX219" s="13" t="s">
        <v>81</v>
      </c>
      <c r="AY219" s="235" t="s">
        <v>132</v>
      </c>
    </row>
    <row r="220" s="2" customFormat="1" ht="16.5" customHeight="1">
      <c r="A220" s="39"/>
      <c r="B220" s="40"/>
      <c r="C220" s="236" t="s">
        <v>341</v>
      </c>
      <c r="D220" s="236" t="s">
        <v>194</v>
      </c>
      <c r="E220" s="237" t="s">
        <v>342</v>
      </c>
      <c r="F220" s="238" t="s">
        <v>343</v>
      </c>
      <c r="G220" s="239" t="s">
        <v>301</v>
      </c>
      <c r="H220" s="240">
        <v>629.88</v>
      </c>
      <c r="I220" s="241"/>
      <c r="J220" s="242">
        <f>ROUND(I220*H220,2)</f>
        <v>0</v>
      </c>
      <c r="K220" s="238" t="s">
        <v>138</v>
      </c>
      <c r="L220" s="243"/>
      <c r="M220" s="244" t="s">
        <v>19</v>
      </c>
      <c r="N220" s="245" t="s">
        <v>44</v>
      </c>
      <c r="O220" s="85"/>
      <c r="P220" s="214">
        <f>O220*H220</f>
        <v>0</v>
      </c>
      <c r="Q220" s="214">
        <v>0</v>
      </c>
      <c r="R220" s="214">
        <f>Q220*H220</f>
        <v>0</v>
      </c>
      <c r="S220" s="214">
        <v>0</v>
      </c>
      <c r="T220" s="215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6" t="s">
        <v>182</v>
      </c>
      <c r="AT220" s="216" t="s">
        <v>194</v>
      </c>
      <c r="AU220" s="216" t="s">
        <v>83</v>
      </c>
      <c r="AY220" s="18" t="s">
        <v>132</v>
      </c>
      <c r="BE220" s="217">
        <f>IF(N220="základní",J220,0)</f>
        <v>0</v>
      </c>
      <c r="BF220" s="217">
        <f>IF(N220="snížená",J220,0)</f>
        <v>0</v>
      </c>
      <c r="BG220" s="217">
        <f>IF(N220="zákl. přenesená",J220,0)</f>
        <v>0</v>
      </c>
      <c r="BH220" s="217">
        <f>IF(N220="sníž. přenesená",J220,0)</f>
        <v>0</v>
      </c>
      <c r="BI220" s="217">
        <f>IF(N220="nulová",J220,0)</f>
        <v>0</v>
      </c>
      <c r="BJ220" s="18" t="s">
        <v>81</v>
      </c>
      <c r="BK220" s="217">
        <f>ROUND(I220*H220,2)</f>
        <v>0</v>
      </c>
      <c r="BL220" s="18" t="s">
        <v>139</v>
      </c>
      <c r="BM220" s="216" t="s">
        <v>344</v>
      </c>
    </row>
    <row r="221" s="2" customFormat="1">
      <c r="A221" s="39"/>
      <c r="B221" s="40"/>
      <c r="C221" s="41"/>
      <c r="D221" s="218" t="s">
        <v>141</v>
      </c>
      <c r="E221" s="41"/>
      <c r="F221" s="219" t="s">
        <v>343</v>
      </c>
      <c r="G221" s="41"/>
      <c r="H221" s="41"/>
      <c r="I221" s="220"/>
      <c r="J221" s="41"/>
      <c r="K221" s="41"/>
      <c r="L221" s="45"/>
      <c r="M221" s="221"/>
      <c r="N221" s="222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141</v>
      </c>
      <c r="AU221" s="18" t="s">
        <v>83</v>
      </c>
    </row>
    <row r="222" s="13" customFormat="1">
      <c r="A222" s="13"/>
      <c r="B222" s="225"/>
      <c r="C222" s="226"/>
      <c r="D222" s="218" t="s">
        <v>161</v>
      </c>
      <c r="E222" s="227" t="s">
        <v>19</v>
      </c>
      <c r="F222" s="228" t="s">
        <v>345</v>
      </c>
      <c r="G222" s="226"/>
      <c r="H222" s="229">
        <v>629.88</v>
      </c>
      <c r="I222" s="230"/>
      <c r="J222" s="226"/>
      <c r="K222" s="226"/>
      <c r="L222" s="231"/>
      <c r="M222" s="232"/>
      <c r="N222" s="233"/>
      <c r="O222" s="233"/>
      <c r="P222" s="233"/>
      <c r="Q222" s="233"/>
      <c r="R222" s="233"/>
      <c r="S222" s="233"/>
      <c r="T222" s="234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5" t="s">
        <v>161</v>
      </c>
      <c r="AU222" s="235" t="s">
        <v>83</v>
      </c>
      <c r="AV222" s="13" t="s">
        <v>83</v>
      </c>
      <c r="AW222" s="13" t="s">
        <v>32</v>
      </c>
      <c r="AX222" s="13" t="s">
        <v>81</v>
      </c>
      <c r="AY222" s="235" t="s">
        <v>132</v>
      </c>
    </row>
    <row r="223" s="2" customFormat="1" ht="21.75" customHeight="1">
      <c r="A223" s="39"/>
      <c r="B223" s="40"/>
      <c r="C223" s="205" t="s">
        <v>346</v>
      </c>
      <c r="D223" s="205" t="s">
        <v>134</v>
      </c>
      <c r="E223" s="206" t="s">
        <v>347</v>
      </c>
      <c r="F223" s="207" t="s">
        <v>348</v>
      </c>
      <c r="G223" s="208" t="s">
        <v>137</v>
      </c>
      <c r="H223" s="209">
        <v>345.14999999999998</v>
      </c>
      <c r="I223" s="210"/>
      <c r="J223" s="211">
        <f>ROUND(I223*H223,2)</f>
        <v>0</v>
      </c>
      <c r="K223" s="207" t="s">
        <v>138</v>
      </c>
      <c r="L223" s="45"/>
      <c r="M223" s="212" t="s">
        <v>19</v>
      </c>
      <c r="N223" s="213" t="s">
        <v>44</v>
      </c>
      <c r="O223" s="85"/>
      <c r="P223" s="214">
        <f>O223*H223</f>
        <v>0</v>
      </c>
      <c r="Q223" s="214">
        <v>0.021000000000000001</v>
      </c>
      <c r="R223" s="214">
        <f>Q223*H223</f>
        <v>7.2481499999999999</v>
      </c>
      <c r="S223" s="214">
        <v>0</v>
      </c>
      <c r="T223" s="215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6" t="s">
        <v>139</v>
      </c>
      <c r="AT223" s="216" t="s">
        <v>134</v>
      </c>
      <c r="AU223" s="216" t="s">
        <v>83</v>
      </c>
      <c r="AY223" s="18" t="s">
        <v>132</v>
      </c>
      <c r="BE223" s="217">
        <f>IF(N223="základní",J223,0)</f>
        <v>0</v>
      </c>
      <c r="BF223" s="217">
        <f>IF(N223="snížená",J223,0)</f>
        <v>0</v>
      </c>
      <c r="BG223" s="217">
        <f>IF(N223="zákl. přenesená",J223,0)</f>
        <v>0</v>
      </c>
      <c r="BH223" s="217">
        <f>IF(N223="sníž. přenesená",J223,0)</f>
        <v>0</v>
      </c>
      <c r="BI223" s="217">
        <f>IF(N223="nulová",J223,0)</f>
        <v>0</v>
      </c>
      <c r="BJ223" s="18" t="s">
        <v>81</v>
      </c>
      <c r="BK223" s="217">
        <f>ROUND(I223*H223,2)</f>
        <v>0</v>
      </c>
      <c r="BL223" s="18" t="s">
        <v>139</v>
      </c>
      <c r="BM223" s="216" t="s">
        <v>349</v>
      </c>
    </row>
    <row r="224" s="2" customFormat="1">
      <c r="A224" s="39"/>
      <c r="B224" s="40"/>
      <c r="C224" s="41"/>
      <c r="D224" s="218" t="s">
        <v>141</v>
      </c>
      <c r="E224" s="41"/>
      <c r="F224" s="219" t="s">
        <v>348</v>
      </c>
      <c r="G224" s="41"/>
      <c r="H224" s="41"/>
      <c r="I224" s="220"/>
      <c r="J224" s="41"/>
      <c r="K224" s="41"/>
      <c r="L224" s="45"/>
      <c r="M224" s="221"/>
      <c r="N224" s="222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141</v>
      </c>
      <c r="AU224" s="18" t="s">
        <v>83</v>
      </c>
    </row>
    <row r="225" s="2" customFormat="1">
      <c r="A225" s="39"/>
      <c r="B225" s="40"/>
      <c r="C225" s="41"/>
      <c r="D225" s="223" t="s">
        <v>143</v>
      </c>
      <c r="E225" s="41"/>
      <c r="F225" s="224" t="s">
        <v>350</v>
      </c>
      <c r="G225" s="41"/>
      <c r="H225" s="41"/>
      <c r="I225" s="220"/>
      <c r="J225" s="41"/>
      <c r="K225" s="41"/>
      <c r="L225" s="45"/>
      <c r="M225" s="221"/>
      <c r="N225" s="222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143</v>
      </c>
      <c r="AU225" s="18" t="s">
        <v>83</v>
      </c>
    </row>
    <row r="226" s="13" customFormat="1">
      <c r="A226" s="13"/>
      <c r="B226" s="225"/>
      <c r="C226" s="226"/>
      <c r="D226" s="218" t="s">
        <v>161</v>
      </c>
      <c r="E226" s="227" t="s">
        <v>19</v>
      </c>
      <c r="F226" s="228" t="s">
        <v>351</v>
      </c>
      <c r="G226" s="226"/>
      <c r="H226" s="229">
        <v>345.14999999999998</v>
      </c>
      <c r="I226" s="230"/>
      <c r="J226" s="226"/>
      <c r="K226" s="226"/>
      <c r="L226" s="231"/>
      <c r="M226" s="232"/>
      <c r="N226" s="233"/>
      <c r="O226" s="233"/>
      <c r="P226" s="233"/>
      <c r="Q226" s="233"/>
      <c r="R226" s="233"/>
      <c r="S226" s="233"/>
      <c r="T226" s="234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5" t="s">
        <v>161</v>
      </c>
      <c r="AU226" s="235" t="s">
        <v>83</v>
      </c>
      <c r="AV226" s="13" t="s">
        <v>83</v>
      </c>
      <c r="AW226" s="13" t="s">
        <v>32</v>
      </c>
      <c r="AX226" s="13" t="s">
        <v>81</v>
      </c>
      <c r="AY226" s="235" t="s">
        <v>132</v>
      </c>
    </row>
    <row r="227" s="2" customFormat="1" ht="24.15" customHeight="1">
      <c r="A227" s="39"/>
      <c r="B227" s="40"/>
      <c r="C227" s="205" t="s">
        <v>352</v>
      </c>
      <c r="D227" s="205" t="s">
        <v>134</v>
      </c>
      <c r="E227" s="206" t="s">
        <v>353</v>
      </c>
      <c r="F227" s="207" t="s">
        <v>354</v>
      </c>
      <c r="G227" s="208" t="s">
        <v>137</v>
      </c>
      <c r="H227" s="209">
        <v>1035.4500000000001</v>
      </c>
      <c r="I227" s="210"/>
      <c r="J227" s="211">
        <f>ROUND(I227*H227,2)</f>
        <v>0</v>
      </c>
      <c r="K227" s="207" t="s">
        <v>138</v>
      </c>
      <c r="L227" s="45"/>
      <c r="M227" s="212" t="s">
        <v>19</v>
      </c>
      <c r="N227" s="213" t="s">
        <v>44</v>
      </c>
      <c r="O227" s="85"/>
      <c r="P227" s="214">
        <f>O227*H227</f>
        <v>0</v>
      </c>
      <c r="Q227" s="214">
        <v>0.0079000000000000008</v>
      </c>
      <c r="R227" s="214">
        <f>Q227*H227</f>
        <v>8.1800550000000012</v>
      </c>
      <c r="S227" s="214">
        <v>0</v>
      </c>
      <c r="T227" s="215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16" t="s">
        <v>139</v>
      </c>
      <c r="AT227" s="216" t="s">
        <v>134</v>
      </c>
      <c r="AU227" s="216" t="s">
        <v>83</v>
      </c>
      <c r="AY227" s="18" t="s">
        <v>132</v>
      </c>
      <c r="BE227" s="217">
        <f>IF(N227="základní",J227,0)</f>
        <v>0</v>
      </c>
      <c r="BF227" s="217">
        <f>IF(N227="snížená",J227,0)</f>
        <v>0</v>
      </c>
      <c r="BG227" s="217">
        <f>IF(N227="zákl. přenesená",J227,0)</f>
        <v>0</v>
      </c>
      <c r="BH227" s="217">
        <f>IF(N227="sníž. přenesená",J227,0)</f>
        <v>0</v>
      </c>
      <c r="BI227" s="217">
        <f>IF(N227="nulová",J227,0)</f>
        <v>0</v>
      </c>
      <c r="BJ227" s="18" t="s">
        <v>81</v>
      </c>
      <c r="BK227" s="217">
        <f>ROUND(I227*H227,2)</f>
        <v>0</v>
      </c>
      <c r="BL227" s="18" t="s">
        <v>139</v>
      </c>
      <c r="BM227" s="216" t="s">
        <v>355</v>
      </c>
    </row>
    <row r="228" s="2" customFormat="1">
      <c r="A228" s="39"/>
      <c r="B228" s="40"/>
      <c r="C228" s="41"/>
      <c r="D228" s="218" t="s">
        <v>141</v>
      </c>
      <c r="E228" s="41"/>
      <c r="F228" s="219" t="s">
        <v>354</v>
      </c>
      <c r="G228" s="41"/>
      <c r="H228" s="41"/>
      <c r="I228" s="220"/>
      <c r="J228" s="41"/>
      <c r="K228" s="41"/>
      <c r="L228" s="45"/>
      <c r="M228" s="221"/>
      <c r="N228" s="222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141</v>
      </c>
      <c r="AU228" s="18" t="s">
        <v>83</v>
      </c>
    </row>
    <row r="229" s="2" customFormat="1">
      <c r="A229" s="39"/>
      <c r="B229" s="40"/>
      <c r="C229" s="41"/>
      <c r="D229" s="223" t="s">
        <v>143</v>
      </c>
      <c r="E229" s="41"/>
      <c r="F229" s="224" t="s">
        <v>356</v>
      </c>
      <c r="G229" s="41"/>
      <c r="H229" s="41"/>
      <c r="I229" s="220"/>
      <c r="J229" s="41"/>
      <c r="K229" s="41"/>
      <c r="L229" s="45"/>
      <c r="M229" s="221"/>
      <c r="N229" s="222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143</v>
      </c>
      <c r="AU229" s="18" t="s">
        <v>83</v>
      </c>
    </row>
    <row r="230" s="13" customFormat="1">
      <c r="A230" s="13"/>
      <c r="B230" s="225"/>
      <c r="C230" s="226"/>
      <c r="D230" s="218" t="s">
        <v>161</v>
      </c>
      <c r="E230" s="227" t="s">
        <v>19</v>
      </c>
      <c r="F230" s="228" t="s">
        <v>357</v>
      </c>
      <c r="G230" s="226"/>
      <c r="H230" s="229">
        <v>1035.4500000000001</v>
      </c>
      <c r="I230" s="230"/>
      <c r="J230" s="226"/>
      <c r="K230" s="226"/>
      <c r="L230" s="231"/>
      <c r="M230" s="232"/>
      <c r="N230" s="233"/>
      <c r="O230" s="233"/>
      <c r="P230" s="233"/>
      <c r="Q230" s="233"/>
      <c r="R230" s="233"/>
      <c r="S230" s="233"/>
      <c r="T230" s="23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5" t="s">
        <v>161</v>
      </c>
      <c r="AU230" s="235" t="s">
        <v>83</v>
      </c>
      <c r="AV230" s="13" t="s">
        <v>83</v>
      </c>
      <c r="AW230" s="13" t="s">
        <v>32</v>
      </c>
      <c r="AX230" s="13" t="s">
        <v>81</v>
      </c>
      <c r="AY230" s="235" t="s">
        <v>132</v>
      </c>
    </row>
    <row r="231" s="2" customFormat="1" ht="16.5" customHeight="1">
      <c r="A231" s="39"/>
      <c r="B231" s="40"/>
      <c r="C231" s="205" t="s">
        <v>358</v>
      </c>
      <c r="D231" s="205" t="s">
        <v>134</v>
      </c>
      <c r="E231" s="206" t="s">
        <v>359</v>
      </c>
      <c r="F231" s="207" t="s">
        <v>360</v>
      </c>
      <c r="G231" s="208" t="s">
        <v>137</v>
      </c>
      <c r="H231" s="209">
        <v>159.30000000000001</v>
      </c>
      <c r="I231" s="210"/>
      <c r="J231" s="211">
        <f>ROUND(I231*H231,2)</f>
        <v>0</v>
      </c>
      <c r="K231" s="207" t="s">
        <v>138</v>
      </c>
      <c r="L231" s="45"/>
      <c r="M231" s="212" t="s">
        <v>19</v>
      </c>
      <c r="N231" s="213" t="s">
        <v>44</v>
      </c>
      <c r="O231" s="85"/>
      <c r="P231" s="214">
        <f>O231*H231</f>
        <v>0</v>
      </c>
      <c r="Q231" s="214">
        <v>0</v>
      </c>
      <c r="R231" s="214">
        <f>Q231*H231</f>
        <v>0</v>
      </c>
      <c r="S231" s="214">
        <v>0</v>
      </c>
      <c r="T231" s="215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6" t="s">
        <v>139</v>
      </c>
      <c r="AT231" s="216" t="s">
        <v>134</v>
      </c>
      <c r="AU231" s="216" t="s">
        <v>83</v>
      </c>
      <c r="AY231" s="18" t="s">
        <v>132</v>
      </c>
      <c r="BE231" s="217">
        <f>IF(N231="základní",J231,0)</f>
        <v>0</v>
      </c>
      <c r="BF231" s="217">
        <f>IF(N231="snížená",J231,0)</f>
        <v>0</v>
      </c>
      <c r="BG231" s="217">
        <f>IF(N231="zákl. přenesená",J231,0)</f>
        <v>0</v>
      </c>
      <c r="BH231" s="217">
        <f>IF(N231="sníž. přenesená",J231,0)</f>
        <v>0</v>
      </c>
      <c r="BI231" s="217">
        <f>IF(N231="nulová",J231,0)</f>
        <v>0</v>
      </c>
      <c r="BJ231" s="18" t="s">
        <v>81</v>
      </c>
      <c r="BK231" s="217">
        <f>ROUND(I231*H231,2)</f>
        <v>0</v>
      </c>
      <c r="BL231" s="18" t="s">
        <v>139</v>
      </c>
      <c r="BM231" s="216" t="s">
        <v>361</v>
      </c>
    </row>
    <row r="232" s="2" customFormat="1">
      <c r="A232" s="39"/>
      <c r="B232" s="40"/>
      <c r="C232" s="41"/>
      <c r="D232" s="218" t="s">
        <v>141</v>
      </c>
      <c r="E232" s="41"/>
      <c r="F232" s="219" t="s">
        <v>360</v>
      </c>
      <c r="G232" s="41"/>
      <c r="H232" s="41"/>
      <c r="I232" s="220"/>
      <c r="J232" s="41"/>
      <c r="K232" s="41"/>
      <c r="L232" s="45"/>
      <c r="M232" s="221"/>
      <c r="N232" s="222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141</v>
      </c>
      <c r="AU232" s="18" t="s">
        <v>83</v>
      </c>
    </row>
    <row r="233" s="2" customFormat="1">
      <c r="A233" s="39"/>
      <c r="B233" s="40"/>
      <c r="C233" s="41"/>
      <c r="D233" s="223" t="s">
        <v>143</v>
      </c>
      <c r="E233" s="41"/>
      <c r="F233" s="224" t="s">
        <v>362</v>
      </c>
      <c r="G233" s="41"/>
      <c r="H233" s="41"/>
      <c r="I233" s="220"/>
      <c r="J233" s="41"/>
      <c r="K233" s="41"/>
      <c r="L233" s="45"/>
      <c r="M233" s="221"/>
      <c r="N233" s="222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143</v>
      </c>
      <c r="AU233" s="18" t="s">
        <v>83</v>
      </c>
    </row>
    <row r="234" s="2" customFormat="1" ht="16.5" customHeight="1">
      <c r="A234" s="39"/>
      <c r="B234" s="40"/>
      <c r="C234" s="205" t="s">
        <v>363</v>
      </c>
      <c r="D234" s="205" t="s">
        <v>134</v>
      </c>
      <c r="E234" s="206" t="s">
        <v>364</v>
      </c>
      <c r="F234" s="207" t="s">
        <v>365</v>
      </c>
      <c r="G234" s="208" t="s">
        <v>137</v>
      </c>
      <c r="H234" s="209">
        <v>1690.97</v>
      </c>
      <c r="I234" s="210"/>
      <c r="J234" s="211">
        <f>ROUND(I234*H234,2)</f>
        <v>0</v>
      </c>
      <c r="K234" s="207" t="s">
        <v>138</v>
      </c>
      <c r="L234" s="45"/>
      <c r="M234" s="212" t="s">
        <v>19</v>
      </c>
      <c r="N234" s="213" t="s">
        <v>44</v>
      </c>
      <c r="O234" s="85"/>
      <c r="P234" s="214">
        <f>O234*H234</f>
        <v>0</v>
      </c>
      <c r="Q234" s="214">
        <v>0</v>
      </c>
      <c r="R234" s="214">
        <f>Q234*H234</f>
        <v>0</v>
      </c>
      <c r="S234" s="214">
        <v>0</v>
      </c>
      <c r="T234" s="215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16" t="s">
        <v>139</v>
      </c>
      <c r="AT234" s="216" t="s">
        <v>134</v>
      </c>
      <c r="AU234" s="216" t="s">
        <v>83</v>
      </c>
      <c r="AY234" s="18" t="s">
        <v>132</v>
      </c>
      <c r="BE234" s="217">
        <f>IF(N234="základní",J234,0)</f>
        <v>0</v>
      </c>
      <c r="BF234" s="217">
        <f>IF(N234="snížená",J234,0)</f>
        <v>0</v>
      </c>
      <c r="BG234" s="217">
        <f>IF(N234="zákl. přenesená",J234,0)</f>
        <v>0</v>
      </c>
      <c r="BH234" s="217">
        <f>IF(N234="sníž. přenesená",J234,0)</f>
        <v>0</v>
      </c>
      <c r="BI234" s="217">
        <f>IF(N234="nulová",J234,0)</f>
        <v>0</v>
      </c>
      <c r="BJ234" s="18" t="s">
        <v>81</v>
      </c>
      <c r="BK234" s="217">
        <f>ROUND(I234*H234,2)</f>
        <v>0</v>
      </c>
      <c r="BL234" s="18" t="s">
        <v>139</v>
      </c>
      <c r="BM234" s="216" t="s">
        <v>366</v>
      </c>
    </row>
    <row r="235" s="2" customFormat="1">
      <c r="A235" s="39"/>
      <c r="B235" s="40"/>
      <c r="C235" s="41"/>
      <c r="D235" s="218" t="s">
        <v>141</v>
      </c>
      <c r="E235" s="41"/>
      <c r="F235" s="219" t="s">
        <v>365</v>
      </c>
      <c r="G235" s="41"/>
      <c r="H235" s="41"/>
      <c r="I235" s="220"/>
      <c r="J235" s="41"/>
      <c r="K235" s="41"/>
      <c r="L235" s="45"/>
      <c r="M235" s="221"/>
      <c r="N235" s="222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141</v>
      </c>
      <c r="AU235" s="18" t="s">
        <v>83</v>
      </c>
    </row>
    <row r="236" s="2" customFormat="1">
      <c r="A236" s="39"/>
      <c r="B236" s="40"/>
      <c r="C236" s="41"/>
      <c r="D236" s="223" t="s">
        <v>143</v>
      </c>
      <c r="E236" s="41"/>
      <c r="F236" s="224" t="s">
        <v>367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143</v>
      </c>
      <c r="AU236" s="18" t="s">
        <v>83</v>
      </c>
    </row>
    <row r="237" s="2" customFormat="1" ht="16.5" customHeight="1">
      <c r="A237" s="39"/>
      <c r="B237" s="40"/>
      <c r="C237" s="205" t="s">
        <v>368</v>
      </c>
      <c r="D237" s="205" t="s">
        <v>134</v>
      </c>
      <c r="E237" s="206" t="s">
        <v>369</v>
      </c>
      <c r="F237" s="207" t="s">
        <v>370</v>
      </c>
      <c r="G237" s="208" t="s">
        <v>301</v>
      </c>
      <c r="H237" s="209">
        <v>42.939</v>
      </c>
      <c r="I237" s="210"/>
      <c r="J237" s="211">
        <f>ROUND(I237*H237,2)</f>
        <v>0</v>
      </c>
      <c r="K237" s="207" t="s">
        <v>138</v>
      </c>
      <c r="L237" s="45"/>
      <c r="M237" s="212" t="s">
        <v>19</v>
      </c>
      <c r="N237" s="213" t="s">
        <v>44</v>
      </c>
      <c r="O237" s="85"/>
      <c r="P237" s="214">
        <f>O237*H237</f>
        <v>0</v>
      </c>
      <c r="Q237" s="214">
        <v>0.020650000000000002</v>
      </c>
      <c r="R237" s="214">
        <f>Q237*H237</f>
        <v>0.88669035000000007</v>
      </c>
      <c r="S237" s="214">
        <v>0</v>
      </c>
      <c r="T237" s="215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16" t="s">
        <v>139</v>
      </c>
      <c r="AT237" s="216" t="s">
        <v>134</v>
      </c>
      <c r="AU237" s="216" t="s">
        <v>83</v>
      </c>
      <c r="AY237" s="18" t="s">
        <v>132</v>
      </c>
      <c r="BE237" s="217">
        <f>IF(N237="základní",J237,0)</f>
        <v>0</v>
      </c>
      <c r="BF237" s="217">
        <f>IF(N237="snížená",J237,0)</f>
        <v>0</v>
      </c>
      <c r="BG237" s="217">
        <f>IF(N237="zákl. přenesená",J237,0)</f>
        <v>0</v>
      </c>
      <c r="BH237" s="217">
        <f>IF(N237="sníž. přenesená",J237,0)</f>
        <v>0</v>
      </c>
      <c r="BI237" s="217">
        <f>IF(N237="nulová",J237,0)</f>
        <v>0</v>
      </c>
      <c r="BJ237" s="18" t="s">
        <v>81</v>
      </c>
      <c r="BK237" s="217">
        <f>ROUND(I237*H237,2)</f>
        <v>0</v>
      </c>
      <c r="BL237" s="18" t="s">
        <v>139</v>
      </c>
      <c r="BM237" s="216" t="s">
        <v>371</v>
      </c>
    </row>
    <row r="238" s="2" customFormat="1">
      <c r="A238" s="39"/>
      <c r="B238" s="40"/>
      <c r="C238" s="41"/>
      <c r="D238" s="218" t="s">
        <v>141</v>
      </c>
      <c r="E238" s="41"/>
      <c r="F238" s="219" t="s">
        <v>370</v>
      </c>
      <c r="G238" s="41"/>
      <c r="H238" s="41"/>
      <c r="I238" s="220"/>
      <c r="J238" s="41"/>
      <c r="K238" s="41"/>
      <c r="L238" s="45"/>
      <c r="M238" s="221"/>
      <c r="N238" s="222"/>
      <c r="O238" s="85"/>
      <c r="P238" s="85"/>
      <c r="Q238" s="85"/>
      <c r="R238" s="85"/>
      <c r="S238" s="85"/>
      <c r="T238" s="86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141</v>
      </c>
      <c r="AU238" s="18" t="s">
        <v>83</v>
      </c>
    </row>
    <row r="239" s="2" customFormat="1">
      <c r="A239" s="39"/>
      <c r="B239" s="40"/>
      <c r="C239" s="41"/>
      <c r="D239" s="223" t="s">
        <v>143</v>
      </c>
      <c r="E239" s="41"/>
      <c r="F239" s="224" t="s">
        <v>372</v>
      </c>
      <c r="G239" s="41"/>
      <c r="H239" s="41"/>
      <c r="I239" s="220"/>
      <c r="J239" s="41"/>
      <c r="K239" s="41"/>
      <c r="L239" s="45"/>
      <c r="M239" s="221"/>
      <c r="N239" s="222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143</v>
      </c>
      <c r="AU239" s="18" t="s">
        <v>83</v>
      </c>
    </row>
    <row r="240" s="13" customFormat="1">
      <c r="A240" s="13"/>
      <c r="B240" s="225"/>
      <c r="C240" s="226"/>
      <c r="D240" s="218" t="s">
        <v>161</v>
      </c>
      <c r="E240" s="227" t="s">
        <v>19</v>
      </c>
      <c r="F240" s="228" t="s">
        <v>306</v>
      </c>
      <c r="G240" s="226"/>
      <c r="H240" s="229">
        <v>42.939</v>
      </c>
      <c r="I240" s="230"/>
      <c r="J240" s="226"/>
      <c r="K240" s="226"/>
      <c r="L240" s="231"/>
      <c r="M240" s="232"/>
      <c r="N240" s="233"/>
      <c r="O240" s="233"/>
      <c r="P240" s="233"/>
      <c r="Q240" s="233"/>
      <c r="R240" s="233"/>
      <c r="S240" s="233"/>
      <c r="T240" s="23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5" t="s">
        <v>161</v>
      </c>
      <c r="AU240" s="235" t="s">
        <v>83</v>
      </c>
      <c r="AV240" s="13" t="s">
        <v>83</v>
      </c>
      <c r="AW240" s="13" t="s">
        <v>32</v>
      </c>
      <c r="AX240" s="13" t="s">
        <v>81</v>
      </c>
      <c r="AY240" s="235" t="s">
        <v>132</v>
      </c>
    </row>
    <row r="241" s="2" customFormat="1" ht="16.5" customHeight="1">
      <c r="A241" s="39"/>
      <c r="B241" s="40"/>
      <c r="C241" s="205" t="s">
        <v>373</v>
      </c>
      <c r="D241" s="205" t="s">
        <v>134</v>
      </c>
      <c r="E241" s="206" t="s">
        <v>374</v>
      </c>
      <c r="F241" s="207" t="s">
        <v>375</v>
      </c>
      <c r="G241" s="208" t="s">
        <v>301</v>
      </c>
      <c r="H241" s="209">
        <v>8.75</v>
      </c>
      <c r="I241" s="210"/>
      <c r="J241" s="211">
        <f>ROUND(I241*H241,2)</f>
        <v>0</v>
      </c>
      <c r="K241" s="207" t="s">
        <v>138</v>
      </c>
      <c r="L241" s="45"/>
      <c r="M241" s="212" t="s">
        <v>19</v>
      </c>
      <c r="N241" s="213" t="s">
        <v>44</v>
      </c>
      <c r="O241" s="85"/>
      <c r="P241" s="214">
        <f>O241*H241</f>
        <v>0</v>
      </c>
      <c r="Q241" s="214">
        <v>0.023460000000000002</v>
      </c>
      <c r="R241" s="214">
        <f>Q241*H241</f>
        <v>0.20527500000000001</v>
      </c>
      <c r="S241" s="214">
        <v>0</v>
      </c>
      <c r="T241" s="215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16" t="s">
        <v>139</v>
      </c>
      <c r="AT241" s="216" t="s">
        <v>134</v>
      </c>
      <c r="AU241" s="216" t="s">
        <v>83</v>
      </c>
      <c r="AY241" s="18" t="s">
        <v>132</v>
      </c>
      <c r="BE241" s="217">
        <f>IF(N241="základní",J241,0)</f>
        <v>0</v>
      </c>
      <c r="BF241" s="217">
        <f>IF(N241="snížená",J241,0)</f>
        <v>0</v>
      </c>
      <c r="BG241" s="217">
        <f>IF(N241="zákl. přenesená",J241,0)</f>
        <v>0</v>
      </c>
      <c r="BH241" s="217">
        <f>IF(N241="sníž. přenesená",J241,0)</f>
        <v>0</v>
      </c>
      <c r="BI241" s="217">
        <f>IF(N241="nulová",J241,0)</f>
        <v>0</v>
      </c>
      <c r="BJ241" s="18" t="s">
        <v>81</v>
      </c>
      <c r="BK241" s="217">
        <f>ROUND(I241*H241,2)</f>
        <v>0</v>
      </c>
      <c r="BL241" s="18" t="s">
        <v>139</v>
      </c>
      <c r="BM241" s="216" t="s">
        <v>376</v>
      </c>
    </row>
    <row r="242" s="2" customFormat="1">
      <c r="A242" s="39"/>
      <c r="B242" s="40"/>
      <c r="C242" s="41"/>
      <c r="D242" s="218" t="s">
        <v>141</v>
      </c>
      <c r="E242" s="41"/>
      <c r="F242" s="219" t="s">
        <v>377</v>
      </c>
      <c r="G242" s="41"/>
      <c r="H242" s="41"/>
      <c r="I242" s="220"/>
      <c r="J242" s="41"/>
      <c r="K242" s="41"/>
      <c r="L242" s="45"/>
      <c r="M242" s="221"/>
      <c r="N242" s="222"/>
      <c r="O242" s="85"/>
      <c r="P242" s="85"/>
      <c r="Q242" s="85"/>
      <c r="R242" s="85"/>
      <c r="S242" s="85"/>
      <c r="T242" s="86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141</v>
      </c>
      <c r="AU242" s="18" t="s">
        <v>83</v>
      </c>
    </row>
    <row r="243" s="2" customFormat="1">
      <c r="A243" s="39"/>
      <c r="B243" s="40"/>
      <c r="C243" s="41"/>
      <c r="D243" s="223" t="s">
        <v>143</v>
      </c>
      <c r="E243" s="41"/>
      <c r="F243" s="224" t="s">
        <v>378</v>
      </c>
      <c r="G243" s="41"/>
      <c r="H243" s="41"/>
      <c r="I243" s="220"/>
      <c r="J243" s="41"/>
      <c r="K243" s="41"/>
      <c r="L243" s="45"/>
      <c r="M243" s="221"/>
      <c r="N243" s="222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143</v>
      </c>
      <c r="AU243" s="18" t="s">
        <v>83</v>
      </c>
    </row>
    <row r="244" s="13" customFormat="1">
      <c r="A244" s="13"/>
      <c r="B244" s="225"/>
      <c r="C244" s="226"/>
      <c r="D244" s="218" t="s">
        <v>161</v>
      </c>
      <c r="E244" s="227" t="s">
        <v>19</v>
      </c>
      <c r="F244" s="228" t="s">
        <v>379</v>
      </c>
      <c r="G244" s="226"/>
      <c r="H244" s="229">
        <v>8.75</v>
      </c>
      <c r="I244" s="230"/>
      <c r="J244" s="226"/>
      <c r="K244" s="226"/>
      <c r="L244" s="231"/>
      <c r="M244" s="232"/>
      <c r="N244" s="233"/>
      <c r="O244" s="233"/>
      <c r="P244" s="233"/>
      <c r="Q244" s="233"/>
      <c r="R244" s="233"/>
      <c r="S244" s="233"/>
      <c r="T244" s="23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5" t="s">
        <v>161</v>
      </c>
      <c r="AU244" s="235" t="s">
        <v>83</v>
      </c>
      <c r="AV244" s="13" t="s">
        <v>83</v>
      </c>
      <c r="AW244" s="13" t="s">
        <v>32</v>
      </c>
      <c r="AX244" s="13" t="s">
        <v>81</v>
      </c>
      <c r="AY244" s="235" t="s">
        <v>132</v>
      </c>
    </row>
    <row r="245" s="12" customFormat="1" ht="22.8" customHeight="1">
      <c r="A245" s="12"/>
      <c r="B245" s="189"/>
      <c r="C245" s="190"/>
      <c r="D245" s="191" t="s">
        <v>72</v>
      </c>
      <c r="E245" s="203" t="s">
        <v>187</v>
      </c>
      <c r="F245" s="203" t="s">
        <v>380</v>
      </c>
      <c r="G245" s="190"/>
      <c r="H245" s="190"/>
      <c r="I245" s="193"/>
      <c r="J245" s="204">
        <f>BK245</f>
        <v>0</v>
      </c>
      <c r="K245" s="190"/>
      <c r="L245" s="195"/>
      <c r="M245" s="196"/>
      <c r="N245" s="197"/>
      <c r="O245" s="197"/>
      <c r="P245" s="198">
        <f>SUM(P246:P314)</f>
        <v>0</v>
      </c>
      <c r="Q245" s="197"/>
      <c r="R245" s="198">
        <f>SUM(R246:R314)</f>
        <v>0.0045999999999999999</v>
      </c>
      <c r="S245" s="197"/>
      <c r="T245" s="199">
        <f>SUM(T246:T314)</f>
        <v>30.51595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0" t="s">
        <v>81</v>
      </c>
      <c r="AT245" s="201" t="s">
        <v>72</v>
      </c>
      <c r="AU245" s="201" t="s">
        <v>81</v>
      </c>
      <c r="AY245" s="200" t="s">
        <v>132</v>
      </c>
      <c r="BK245" s="202">
        <f>SUM(BK246:BK314)</f>
        <v>0</v>
      </c>
    </row>
    <row r="246" s="2" customFormat="1" ht="21.75" customHeight="1">
      <c r="A246" s="39"/>
      <c r="B246" s="40"/>
      <c r="C246" s="205" t="s">
        <v>381</v>
      </c>
      <c r="D246" s="205" t="s">
        <v>134</v>
      </c>
      <c r="E246" s="206" t="s">
        <v>382</v>
      </c>
      <c r="F246" s="207" t="s">
        <v>383</v>
      </c>
      <c r="G246" s="208" t="s">
        <v>137</v>
      </c>
      <c r="H246" s="209">
        <v>1520</v>
      </c>
      <c r="I246" s="210"/>
      <c r="J246" s="211">
        <f>ROUND(I246*H246,2)</f>
        <v>0</v>
      </c>
      <c r="K246" s="207" t="s">
        <v>138</v>
      </c>
      <c r="L246" s="45"/>
      <c r="M246" s="212" t="s">
        <v>19</v>
      </c>
      <c r="N246" s="213" t="s">
        <v>44</v>
      </c>
      <c r="O246" s="85"/>
      <c r="P246" s="214">
        <f>O246*H246</f>
        <v>0</v>
      </c>
      <c r="Q246" s="214">
        <v>0</v>
      </c>
      <c r="R246" s="214">
        <f>Q246*H246</f>
        <v>0</v>
      </c>
      <c r="S246" s="214">
        <v>0</v>
      </c>
      <c r="T246" s="215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16" t="s">
        <v>139</v>
      </c>
      <c r="AT246" s="216" t="s">
        <v>134</v>
      </c>
      <c r="AU246" s="216" t="s">
        <v>83</v>
      </c>
      <c r="AY246" s="18" t="s">
        <v>132</v>
      </c>
      <c r="BE246" s="217">
        <f>IF(N246="základní",J246,0)</f>
        <v>0</v>
      </c>
      <c r="BF246" s="217">
        <f>IF(N246="snížená",J246,0)</f>
        <v>0</v>
      </c>
      <c r="BG246" s="217">
        <f>IF(N246="zákl. přenesená",J246,0)</f>
        <v>0</v>
      </c>
      <c r="BH246" s="217">
        <f>IF(N246="sníž. přenesená",J246,0)</f>
        <v>0</v>
      </c>
      <c r="BI246" s="217">
        <f>IF(N246="nulová",J246,0)</f>
        <v>0</v>
      </c>
      <c r="BJ246" s="18" t="s">
        <v>81</v>
      </c>
      <c r="BK246" s="217">
        <f>ROUND(I246*H246,2)</f>
        <v>0</v>
      </c>
      <c r="BL246" s="18" t="s">
        <v>139</v>
      </c>
      <c r="BM246" s="216" t="s">
        <v>384</v>
      </c>
    </row>
    <row r="247" s="2" customFormat="1">
      <c r="A247" s="39"/>
      <c r="B247" s="40"/>
      <c r="C247" s="41"/>
      <c r="D247" s="218" t="s">
        <v>141</v>
      </c>
      <c r="E247" s="41"/>
      <c r="F247" s="219" t="s">
        <v>385</v>
      </c>
      <c r="G247" s="41"/>
      <c r="H247" s="41"/>
      <c r="I247" s="220"/>
      <c r="J247" s="41"/>
      <c r="K247" s="41"/>
      <c r="L247" s="45"/>
      <c r="M247" s="221"/>
      <c r="N247" s="222"/>
      <c r="O247" s="85"/>
      <c r="P247" s="85"/>
      <c r="Q247" s="85"/>
      <c r="R247" s="85"/>
      <c r="S247" s="85"/>
      <c r="T247" s="86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141</v>
      </c>
      <c r="AU247" s="18" t="s">
        <v>83</v>
      </c>
    </row>
    <row r="248" s="2" customFormat="1">
      <c r="A248" s="39"/>
      <c r="B248" s="40"/>
      <c r="C248" s="41"/>
      <c r="D248" s="223" t="s">
        <v>143</v>
      </c>
      <c r="E248" s="41"/>
      <c r="F248" s="224" t="s">
        <v>386</v>
      </c>
      <c r="G248" s="41"/>
      <c r="H248" s="41"/>
      <c r="I248" s="220"/>
      <c r="J248" s="41"/>
      <c r="K248" s="41"/>
      <c r="L248" s="45"/>
      <c r="M248" s="221"/>
      <c r="N248" s="222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143</v>
      </c>
      <c r="AU248" s="18" t="s">
        <v>83</v>
      </c>
    </row>
    <row r="249" s="13" customFormat="1">
      <c r="A249" s="13"/>
      <c r="B249" s="225"/>
      <c r="C249" s="226"/>
      <c r="D249" s="218" t="s">
        <v>161</v>
      </c>
      <c r="E249" s="227" t="s">
        <v>19</v>
      </c>
      <c r="F249" s="228" t="s">
        <v>387</v>
      </c>
      <c r="G249" s="226"/>
      <c r="H249" s="229">
        <v>1520</v>
      </c>
      <c r="I249" s="230"/>
      <c r="J249" s="226"/>
      <c r="K249" s="226"/>
      <c r="L249" s="231"/>
      <c r="M249" s="232"/>
      <c r="N249" s="233"/>
      <c r="O249" s="233"/>
      <c r="P249" s="233"/>
      <c r="Q249" s="233"/>
      <c r="R249" s="233"/>
      <c r="S249" s="233"/>
      <c r="T249" s="23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5" t="s">
        <v>161</v>
      </c>
      <c r="AU249" s="235" t="s">
        <v>83</v>
      </c>
      <c r="AV249" s="13" t="s">
        <v>83</v>
      </c>
      <c r="AW249" s="13" t="s">
        <v>32</v>
      </c>
      <c r="AX249" s="13" t="s">
        <v>81</v>
      </c>
      <c r="AY249" s="235" t="s">
        <v>132</v>
      </c>
    </row>
    <row r="250" s="2" customFormat="1" ht="24.15" customHeight="1">
      <c r="A250" s="39"/>
      <c r="B250" s="40"/>
      <c r="C250" s="205" t="s">
        <v>388</v>
      </c>
      <c r="D250" s="205" t="s">
        <v>134</v>
      </c>
      <c r="E250" s="206" t="s">
        <v>389</v>
      </c>
      <c r="F250" s="207" t="s">
        <v>390</v>
      </c>
      <c r="G250" s="208" t="s">
        <v>137</v>
      </c>
      <c r="H250" s="209">
        <v>91200</v>
      </c>
      <c r="I250" s="210"/>
      <c r="J250" s="211">
        <f>ROUND(I250*H250,2)</f>
        <v>0</v>
      </c>
      <c r="K250" s="207" t="s">
        <v>138</v>
      </c>
      <c r="L250" s="45"/>
      <c r="M250" s="212" t="s">
        <v>19</v>
      </c>
      <c r="N250" s="213" t="s">
        <v>44</v>
      </c>
      <c r="O250" s="85"/>
      <c r="P250" s="214">
        <f>O250*H250</f>
        <v>0</v>
      </c>
      <c r="Q250" s="214">
        <v>0</v>
      </c>
      <c r="R250" s="214">
        <f>Q250*H250</f>
        <v>0</v>
      </c>
      <c r="S250" s="214">
        <v>0</v>
      </c>
      <c r="T250" s="215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16" t="s">
        <v>139</v>
      </c>
      <c r="AT250" s="216" t="s">
        <v>134</v>
      </c>
      <c r="AU250" s="216" t="s">
        <v>83</v>
      </c>
      <c r="AY250" s="18" t="s">
        <v>132</v>
      </c>
      <c r="BE250" s="217">
        <f>IF(N250="základní",J250,0)</f>
        <v>0</v>
      </c>
      <c r="BF250" s="217">
        <f>IF(N250="snížená",J250,0)</f>
        <v>0</v>
      </c>
      <c r="BG250" s="217">
        <f>IF(N250="zákl. přenesená",J250,0)</f>
        <v>0</v>
      </c>
      <c r="BH250" s="217">
        <f>IF(N250="sníž. přenesená",J250,0)</f>
        <v>0</v>
      </c>
      <c r="BI250" s="217">
        <f>IF(N250="nulová",J250,0)</f>
        <v>0</v>
      </c>
      <c r="BJ250" s="18" t="s">
        <v>81</v>
      </c>
      <c r="BK250" s="217">
        <f>ROUND(I250*H250,2)</f>
        <v>0</v>
      </c>
      <c r="BL250" s="18" t="s">
        <v>139</v>
      </c>
      <c r="BM250" s="216" t="s">
        <v>391</v>
      </c>
    </row>
    <row r="251" s="2" customFormat="1">
      <c r="A251" s="39"/>
      <c r="B251" s="40"/>
      <c r="C251" s="41"/>
      <c r="D251" s="218" t="s">
        <v>141</v>
      </c>
      <c r="E251" s="41"/>
      <c r="F251" s="219" t="s">
        <v>392</v>
      </c>
      <c r="G251" s="41"/>
      <c r="H251" s="41"/>
      <c r="I251" s="220"/>
      <c r="J251" s="41"/>
      <c r="K251" s="41"/>
      <c r="L251" s="45"/>
      <c r="M251" s="221"/>
      <c r="N251" s="222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141</v>
      </c>
      <c r="AU251" s="18" t="s">
        <v>83</v>
      </c>
    </row>
    <row r="252" s="2" customFormat="1">
      <c r="A252" s="39"/>
      <c r="B252" s="40"/>
      <c r="C252" s="41"/>
      <c r="D252" s="223" t="s">
        <v>143</v>
      </c>
      <c r="E252" s="41"/>
      <c r="F252" s="224" t="s">
        <v>393</v>
      </c>
      <c r="G252" s="41"/>
      <c r="H252" s="41"/>
      <c r="I252" s="220"/>
      <c r="J252" s="41"/>
      <c r="K252" s="41"/>
      <c r="L252" s="45"/>
      <c r="M252" s="221"/>
      <c r="N252" s="222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143</v>
      </c>
      <c r="AU252" s="18" t="s">
        <v>83</v>
      </c>
    </row>
    <row r="253" s="13" customFormat="1">
      <c r="A253" s="13"/>
      <c r="B253" s="225"/>
      <c r="C253" s="226"/>
      <c r="D253" s="218" t="s">
        <v>161</v>
      </c>
      <c r="E253" s="227" t="s">
        <v>19</v>
      </c>
      <c r="F253" s="228" t="s">
        <v>394</v>
      </c>
      <c r="G253" s="226"/>
      <c r="H253" s="229">
        <v>91200</v>
      </c>
      <c r="I253" s="230"/>
      <c r="J253" s="226"/>
      <c r="K253" s="226"/>
      <c r="L253" s="231"/>
      <c r="M253" s="232"/>
      <c r="N253" s="233"/>
      <c r="O253" s="233"/>
      <c r="P253" s="233"/>
      <c r="Q253" s="233"/>
      <c r="R253" s="233"/>
      <c r="S253" s="233"/>
      <c r="T253" s="23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5" t="s">
        <v>161</v>
      </c>
      <c r="AU253" s="235" t="s">
        <v>83</v>
      </c>
      <c r="AV253" s="13" t="s">
        <v>83</v>
      </c>
      <c r="AW253" s="13" t="s">
        <v>32</v>
      </c>
      <c r="AX253" s="13" t="s">
        <v>81</v>
      </c>
      <c r="AY253" s="235" t="s">
        <v>132</v>
      </c>
    </row>
    <row r="254" s="2" customFormat="1" ht="21.75" customHeight="1">
      <c r="A254" s="39"/>
      <c r="B254" s="40"/>
      <c r="C254" s="205" t="s">
        <v>395</v>
      </c>
      <c r="D254" s="205" t="s">
        <v>134</v>
      </c>
      <c r="E254" s="206" t="s">
        <v>396</v>
      </c>
      <c r="F254" s="207" t="s">
        <v>397</v>
      </c>
      <c r="G254" s="208" t="s">
        <v>137</v>
      </c>
      <c r="H254" s="209">
        <v>1520</v>
      </c>
      <c r="I254" s="210"/>
      <c r="J254" s="211">
        <f>ROUND(I254*H254,2)</f>
        <v>0</v>
      </c>
      <c r="K254" s="207" t="s">
        <v>138</v>
      </c>
      <c r="L254" s="45"/>
      <c r="M254" s="212" t="s">
        <v>19</v>
      </c>
      <c r="N254" s="213" t="s">
        <v>44</v>
      </c>
      <c r="O254" s="85"/>
      <c r="P254" s="214">
        <f>O254*H254</f>
        <v>0</v>
      </c>
      <c r="Q254" s="214">
        <v>0</v>
      </c>
      <c r="R254" s="214">
        <f>Q254*H254</f>
        <v>0</v>
      </c>
      <c r="S254" s="214">
        <v>0</v>
      </c>
      <c r="T254" s="215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16" t="s">
        <v>139</v>
      </c>
      <c r="AT254" s="216" t="s">
        <v>134</v>
      </c>
      <c r="AU254" s="216" t="s">
        <v>83</v>
      </c>
      <c r="AY254" s="18" t="s">
        <v>132</v>
      </c>
      <c r="BE254" s="217">
        <f>IF(N254="základní",J254,0)</f>
        <v>0</v>
      </c>
      <c r="BF254" s="217">
        <f>IF(N254="snížená",J254,0)</f>
        <v>0</v>
      </c>
      <c r="BG254" s="217">
        <f>IF(N254="zákl. přenesená",J254,0)</f>
        <v>0</v>
      </c>
      <c r="BH254" s="217">
        <f>IF(N254="sníž. přenesená",J254,0)</f>
        <v>0</v>
      </c>
      <c r="BI254" s="217">
        <f>IF(N254="nulová",J254,0)</f>
        <v>0</v>
      </c>
      <c r="BJ254" s="18" t="s">
        <v>81</v>
      </c>
      <c r="BK254" s="217">
        <f>ROUND(I254*H254,2)</f>
        <v>0</v>
      </c>
      <c r="BL254" s="18" t="s">
        <v>139</v>
      </c>
      <c r="BM254" s="216" t="s">
        <v>398</v>
      </c>
    </row>
    <row r="255" s="2" customFormat="1">
      <c r="A255" s="39"/>
      <c r="B255" s="40"/>
      <c r="C255" s="41"/>
      <c r="D255" s="218" t="s">
        <v>141</v>
      </c>
      <c r="E255" s="41"/>
      <c r="F255" s="219" t="s">
        <v>399</v>
      </c>
      <c r="G255" s="41"/>
      <c r="H255" s="41"/>
      <c r="I255" s="220"/>
      <c r="J255" s="41"/>
      <c r="K255" s="41"/>
      <c r="L255" s="45"/>
      <c r="M255" s="221"/>
      <c r="N255" s="222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141</v>
      </c>
      <c r="AU255" s="18" t="s">
        <v>83</v>
      </c>
    </row>
    <row r="256" s="2" customFormat="1">
      <c r="A256" s="39"/>
      <c r="B256" s="40"/>
      <c r="C256" s="41"/>
      <c r="D256" s="223" t="s">
        <v>143</v>
      </c>
      <c r="E256" s="41"/>
      <c r="F256" s="224" t="s">
        <v>400</v>
      </c>
      <c r="G256" s="41"/>
      <c r="H256" s="41"/>
      <c r="I256" s="220"/>
      <c r="J256" s="41"/>
      <c r="K256" s="41"/>
      <c r="L256" s="45"/>
      <c r="M256" s="221"/>
      <c r="N256" s="222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143</v>
      </c>
      <c r="AU256" s="18" t="s">
        <v>83</v>
      </c>
    </row>
    <row r="257" s="2" customFormat="1" ht="16.5" customHeight="1">
      <c r="A257" s="39"/>
      <c r="B257" s="40"/>
      <c r="C257" s="205" t="s">
        <v>401</v>
      </c>
      <c r="D257" s="205" t="s">
        <v>134</v>
      </c>
      <c r="E257" s="206" t="s">
        <v>402</v>
      </c>
      <c r="F257" s="207" t="s">
        <v>403</v>
      </c>
      <c r="G257" s="208" t="s">
        <v>137</v>
      </c>
      <c r="H257" s="209">
        <v>1520</v>
      </c>
      <c r="I257" s="210"/>
      <c r="J257" s="211">
        <f>ROUND(I257*H257,2)</f>
        <v>0</v>
      </c>
      <c r="K257" s="207" t="s">
        <v>138</v>
      </c>
      <c r="L257" s="45"/>
      <c r="M257" s="212" t="s">
        <v>19</v>
      </c>
      <c r="N257" s="213" t="s">
        <v>44</v>
      </c>
      <c r="O257" s="85"/>
      <c r="P257" s="214">
        <f>O257*H257</f>
        <v>0</v>
      </c>
      <c r="Q257" s="214">
        <v>0</v>
      </c>
      <c r="R257" s="214">
        <f>Q257*H257</f>
        <v>0</v>
      </c>
      <c r="S257" s="214">
        <v>0</v>
      </c>
      <c r="T257" s="215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6" t="s">
        <v>139</v>
      </c>
      <c r="AT257" s="216" t="s">
        <v>134</v>
      </c>
      <c r="AU257" s="216" t="s">
        <v>83</v>
      </c>
      <c r="AY257" s="18" t="s">
        <v>132</v>
      </c>
      <c r="BE257" s="217">
        <f>IF(N257="základní",J257,0)</f>
        <v>0</v>
      </c>
      <c r="BF257" s="217">
        <f>IF(N257="snížená",J257,0)</f>
        <v>0</v>
      </c>
      <c r="BG257" s="217">
        <f>IF(N257="zákl. přenesená",J257,0)</f>
        <v>0</v>
      </c>
      <c r="BH257" s="217">
        <f>IF(N257="sníž. přenesená",J257,0)</f>
        <v>0</v>
      </c>
      <c r="BI257" s="217">
        <f>IF(N257="nulová",J257,0)</f>
        <v>0</v>
      </c>
      <c r="BJ257" s="18" t="s">
        <v>81</v>
      </c>
      <c r="BK257" s="217">
        <f>ROUND(I257*H257,2)</f>
        <v>0</v>
      </c>
      <c r="BL257" s="18" t="s">
        <v>139</v>
      </c>
      <c r="BM257" s="216" t="s">
        <v>404</v>
      </c>
    </row>
    <row r="258" s="2" customFormat="1">
      <c r="A258" s="39"/>
      <c r="B258" s="40"/>
      <c r="C258" s="41"/>
      <c r="D258" s="218" t="s">
        <v>141</v>
      </c>
      <c r="E258" s="41"/>
      <c r="F258" s="219" t="s">
        <v>405</v>
      </c>
      <c r="G258" s="41"/>
      <c r="H258" s="41"/>
      <c r="I258" s="220"/>
      <c r="J258" s="41"/>
      <c r="K258" s="41"/>
      <c r="L258" s="45"/>
      <c r="M258" s="221"/>
      <c r="N258" s="222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141</v>
      </c>
      <c r="AU258" s="18" t="s">
        <v>83</v>
      </c>
    </row>
    <row r="259" s="2" customFormat="1">
      <c r="A259" s="39"/>
      <c r="B259" s="40"/>
      <c r="C259" s="41"/>
      <c r="D259" s="223" t="s">
        <v>143</v>
      </c>
      <c r="E259" s="41"/>
      <c r="F259" s="224" t="s">
        <v>406</v>
      </c>
      <c r="G259" s="41"/>
      <c r="H259" s="41"/>
      <c r="I259" s="220"/>
      <c r="J259" s="41"/>
      <c r="K259" s="41"/>
      <c r="L259" s="45"/>
      <c r="M259" s="221"/>
      <c r="N259" s="222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143</v>
      </c>
      <c r="AU259" s="18" t="s">
        <v>83</v>
      </c>
    </row>
    <row r="260" s="2" customFormat="1" ht="16.5" customHeight="1">
      <c r="A260" s="39"/>
      <c r="B260" s="40"/>
      <c r="C260" s="205" t="s">
        <v>407</v>
      </c>
      <c r="D260" s="205" t="s">
        <v>134</v>
      </c>
      <c r="E260" s="206" t="s">
        <v>408</v>
      </c>
      <c r="F260" s="207" t="s">
        <v>409</v>
      </c>
      <c r="G260" s="208" t="s">
        <v>137</v>
      </c>
      <c r="H260" s="209">
        <v>91200</v>
      </c>
      <c r="I260" s="210"/>
      <c r="J260" s="211">
        <f>ROUND(I260*H260,2)</f>
        <v>0</v>
      </c>
      <c r="K260" s="207" t="s">
        <v>138</v>
      </c>
      <c r="L260" s="45"/>
      <c r="M260" s="212" t="s">
        <v>19</v>
      </c>
      <c r="N260" s="213" t="s">
        <v>44</v>
      </c>
      <c r="O260" s="85"/>
      <c r="P260" s="214">
        <f>O260*H260</f>
        <v>0</v>
      </c>
      <c r="Q260" s="214">
        <v>0</v>
      </c>
      <c r="R260" s="214">
        <f>Q260*H260</f>
        <v>0</v>
      </c>
      <c r="S260" s="214">
        <v>0</v>
      </c>
      <c r="T260" s="215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16" t="s">
        <v>139</v>
      </c>
      <c r="AT260" s="216" t="s">
        <v>134</v>
      </c>
      <c r="AU260" s="216" t="s">
        <v>83</v>
      </c>
      <c r="AY260" s="18" t="s">
        <v>132</v>
      </c>
      <c r="BE260" s="217">
        <f>IF(N260="základní",J260,0)</f>
        <v>0</v>
      </c>
      <c r="BF260" s="217">
        <f>IF(N260="snížená",J260,0)</f>
        <v>0</v>
      </c>
      <c r="BG260" s="217">
        <f>IF(N260="zákl. přenesená",J260,0)</f>
        <v>0</v>
      </c>
      <c r="BH260" s="217">
        <f>IF(N260="sníž. přenesená",J260,0)</f>
        <v>0</v>
      </c>
      <c r="BI260" s="217">
        <f>IF(N260="nulová",J260,0)</f>
        <v>0</v>
      </c>
      <c r="BJ260" s="18" t="s">
        <v>81</v>
      </c>
      <c r="BK260" s="217">
        <f>ROUND(I260*H260,2)</f>
        <v>0</v>
      </c>
      <c r="BL260" s="18" t="s">
        <v>139</v>
      </c>
      <c r="BM260" s="216" t="s">
        <v>410</v>
      </c>
    </row>
    <row r="261" s="2" customFormat="1">
      <c r="A261" s="39"/>
      <c r="B261" s="40"/>
      <c r="C261" s="41"/>
      <c r="D261" s="218" t="s">
        <v>141</v>
      </c>
      <c r="E261" s="41"/>
      <c r="F261" s="219" t="s">
        <v>411</v>
      </c>
      <c r="G261" s="41"/>
      <c r="H261" s="41"/>
      <c r="I261" s="220"/>
      <c r="J261" s="41"/>
      <c r="K261" s="41"/>
      <c r="L261" s="45"/>
      <c r="M261" s="221"/>
      <c r="N261" s="222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141</v>
      </c>
      <c r="AU261" s="18" t="s">
        <v>83</v>
      </c>
    </row>
    <row r="262" s="2" customFormat="1">
      <c r="A262" s="39"/>
      <c r="B262" s="40"/>
      <c r="C262" s="41"/>
      <c r="D262" s="223" t="s">
        <v>143</v>
      </c>
      <c r="E262" s="41"/>
      <c r="F262" s="224" t="s">
        <v>412</v>
      </c>
      <c r="G262" s="41"/>
      <c r="H262" s="41"/>
      <c r="I262" s="220"/>
      <c r="J262" s="41"/>
      <c r="K262" s="41"/>
      <c r="L262" s="45"/>
      <c r="M262" s="221"/>
      <c r="N262" s="222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143</v>
      </c>
      <c r="AU262" s="18" t="s">
        <v>83</v>
      </c>
    </row>
    <row r="263" s="2" customFormat="1" ht="16.5" customHeight="1">
      <c r="A263" s="39"/>
      <c r="B263" s="40"/>
      <c r="C263" s="205" t="s">
        <v>413</v>
      </c>
      <c r="D263" s="205" t="s">
        <v>134</v>
      </c>
      <c r="E263" s="206" t="s">
        <v>414</v>
      </c>
      <c r="F263" s="207" t="s">
        <v>415</v>
      </c>
      <c r="G263" s="208" t="s">
        <v>137</v>
      </c>
      <c r="H263" s="209">
        <v>1520</v>
      </c>
      <c r="I263" s="210"/>
      <c r="J263" s="211">
        <f>ROUND(I263*H263,2)</f>
        <v>0</v>
      </c>
      <c r="K263" s="207" t="s">
        <v>138</v>
      </c>
      <c r="L263" s="45"/>
      <c r="M263" s="212" t="s">
        <v>19</v>
      </c>
      <c r="N263" s="213" t="s">
        <v>44</v>
      </c>
      <c r="O263" s="85"/>
      <c r="P263" s="214">
        <f>O263*H263</f>
        <v>0</v>
      </c>
      <c r="Q263" s="214">
        <v>0</v>
      </c>
      <c r="R263" s="214">
        <f>Q263*H263</f>
        <v>0</v>
      </c>
      <c r="S263" s="214">
        <v>0</v>
      </c>
      <c r="T263" s="215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6" t="s">
        <v>139</v>
      </c>
      <c r="AT263" s="216" t="s">
        <v>134</v>
      </c>
      <c r="AU263" s="216" t="s">
        <v>83</v>
      </c>
      <c r="AY263" s="18" t="s">
        <v>132</v>
      </c>
      <c r="BE263" s="217">
        <f>IF(N263="základní",J263,0)</f>
        <v>0</v>
      </c>
      <c r="BF263" s="217">
        <f>IF(N263="snížená",J263,0)</f>
        <v>0</v>
      </c>
      <c r="BG263" s="217">
        <f>IF(N263="zákl. přenesená",J263,0)</f>
        <v>0</v>
      </c>
      <c r="BH263" s="217">
        <f>IF(N263="sníž. přenesená",J263,0)</f>
        <v>0</v>
      </c>
      <c r="BI263" s="217">
        <f>IF(N263="nulová",J263,0)</f>
        <v>0</v>
      </c>
      <c r="BJ263" s="18" t="s">
        <v>81</v>
      </c>
      <c r="BK263" s="217">
        <f>ROUND(I263*H263,2)</f>
        <v>0</v>
      </c>
      <c r="BL263" s="18" t="s">
        <v>139</v>
      </c>
      <c r="BM263" s="216" t="s">
        <v>416</v>
      </c>
    </row>
    <row r="264" s="2" customFormat="1">
      <c r="A264" s="39"/>
      <c r="B264" s="40"/>
      <c r="C264" s="41"/>
      <c r="D264" s="218" t="s">
        <v>141</v>
      </c>
      <c r="E264" s="41"/>
      <c r="F264" s="219" t="s">
        <v>417</v>
      </c>
      <c r="G264" s="41"/>
      <c r="H264" s="41"/>
      <c r="I264" s="220"/>
      <c r="J264" s="41"/>
      <c r="K264" s="41"/>
      <c r="L264" s="45"/>
      <c r="M264" s="221"/>
      <c r="N264" s="222"/>
      <c r="O264" s="85"/>
      <c r="P264" s="85"/>
      <c r="Q264" s="85"/>
      <c r="R264" s="85"/>
      <c r="S264" s="85"/>
      <c r="T264" s="86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141</v>
      </c>
      <c r="AU264" s="18" t="s">
        <v>83</v>
      </c>
    </row>
    <row r="265" s="2" customFormat="1">
      <c r="A265" s="39"/>
      <c r="B265" s="40"/>
      <c r="C265" s="41"/>
      <c r="D265" s="223" t="s">
        <v>143</v>
      </c>
      <c r="E265" s="41"/>
      <c r="F265" s="224" t="s">
        <v>418</v>
      </c>
      <c r="G265" s="41"/>
      <c r="H265" s="41"/>
      <c r="I265" s="220"/>
      <c r="J265" s="41"/>
      <c r="K265" s="41"/>
      <c r="L265" s="45"/>
      <c r="M265" s="221"/>
      <c r="N265" s="222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143</v>
      </c>
      <c r="AU265" s="18" t="s">
        <v>83</v>
      </c>
    </row>
    <row r="266" s="2" customFormat="1" ht="16.5" customHeight="1">
      <c r="A266" s="39"/>
      <c r="B266" s="40"/>
      <c r="C266" s="205" t="s">
        <v>419</v>
      </c>
      <c r="D266" s="205" t="s">
        <v>134</v>
      </c>
      <c r="E266" s="206" t="s">
        <v>420</v>
      </c>
      <c r="F266" s="207" t="s">
        <v>421</v>
      </c>
      <c r="G266" s="208" t="s">
        <v>301</v>
      </c>
      <c r="H266" s="209">
        <v>4</v>
      </c>
      <c r="I266" s="210"/>
      <c r="J266" s="211">
        <f>ROUND(I266*H266,2)</f>
        <v>0</v>
      </c>
      <c r="K266" s="207" t="s">
        <v>138</v>
      </c>
      <c r="L266" s="45"/>
      <c r="M266" s="212" t="s">
        <v>19</v>
      </c>
      <c r="N266" s="213" t="s">
        <v>44</v>
      </c>
      <c r="O266" s="85"/>
      <c r="P266" s="214">
        <f>O266*H266</f>
        <v>0</v>
      </c>
      <c r="Q266" s="214">
        <v>0</v>
      </c>
      <c r="R266" s="214">
        <f>Q266*H266</f>
        <v>0</v>
      </c>
      <c r="S266" s="214">
        <v>0</v>
      </c>
      <c r="T266" s="215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6" t="s">
        <v>139</v>
      </c>
      <c r="AT266" s="216" t="s">
        <v>134</v>
      </c>
      <c r="AU266" s="216" t="s">
        <v>83</v>
      </c>
      <c r="AY266" s="18" t="s">
        <v>132</v>
      </c>
      <c r="BE266" s="217">
        <f>IF(N266="základní",J266,0)</f>
        <v>0</v>
      </c>
      <c r="BF266" s="217">
        <f>IF(N266="snížená",J266,0)</f>
        <v>0</v>
      </c>
      <c r="BG266" s="217">
        <f>IF(N266="zákl. přenesená",J266,0)</f>
        <v>0</v>
      </c>
      <c r="BH266" s="217">
        <f>IF(N266="sníž. přenesená",J266,0)</f>
        <v>0</v>
      </c>
      <c r="BI266" s="217">
        <f>IF(N266="nulová",J266,0)</f>
        <v>0</v>
      </c>
      <c r="BJ266" s="18" t="s">
        <v>81</v>
      </c>
      <c r="BK266" s="217">
        <f>ROUND(I266*H266,2)</f>
        <v>0</v>
      </c>
      <c r="BL266" s="18" t="s">
        <v>139</v>
      </c>
      <c r="BM266" s="216" t="s">
        <v>422</v>
      </c>
    </row>
    <row r="267" s="2" customFormat="1">
      <c r="A267" s="39"/>
      <c r="B267" s="40"/>
      <c r="C267" s="41"/>
      <c r="D267" s="218" t="s">
        <v>141</v>
      </c>
      <c r="E267" s="41"/>
      <c r="F267" s="219" t="s">
        <v>423</v>
      </c>
      <c r="G267" s="41"/>
      <c r="H267" s="41"/>
      <c r="I267" s="220"/>
      <c r="J267" s="41"/>
      <c r="K267" s="41"/>
      <c r="L267" s="45"/>
      <c r="M267" s="221"/>
      <c r="N267" s="222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141</v>
      </c>
      <c r="AU267" s="18" t="s">
        <v>83</v>
      </c>
    </row>
    <row r="268" s="2" customFormat="1">
      <c r="A268" s="39"/>
      <c r="B268" s="40"/>
      <c r="C268" s="41"/>
      <c r="D268" s="223" t="s">
        <v>143</v>
      </c>
      <c r="E268" s="41"/>
      <c r="F268" s="224" t="s">
        <v>424</v>
      </c>
      <c r="G268" s="41"/>
      <c r="H268" s="41"/>
      <c r="I268" s="220"/>
      <c r="J268" s="41"/>
      <c r="K268" s="41"/>
      <c r="L268" s="45"/>
      <c r="M268" s="221"/>
      <c r="N268" s="222"/>
      <c r="O268" s="85"/>
      <c r="P268" s="85"/>
      <c r="Q268" s="85"/>
      <c r="R268" s="85"/>
      <c r="S268" s="85"/>
      <c r="T268" s="86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143</v>
      </c>
      <c r="AU268" s="18" t="s">
        <v>83</v>
      </c>
    </row>
    <row r="269" s="13" customFormat="1">
      <c r="A269" s="13"/>
      <c r="B269" s="225"/>
      <c r="C269" s="226"/>
      <c r="D269" s="218" t="s">
        <v>161</v>
      </c>
      <c r="E269" s="227" t="s">
        <v>19</v>
      </c>
      <c r="F269" s="228" t="s">
        <v>425</v>
      </c>
      <c r="G269" s="226"/>
      <c r="H269" s="229">
        <v>4</v>
      </c>
      <c r="I269" s="230"/>
      <c r="J269" s="226"/>
      <c r="K269" s="226"/>
      <c r="L269" s="231"/>
      <c r="M269" s="232"/>
      <c r="N269" s="233"/>
      <c r="O269" s="233"/>
      <c r="P269" s="233"/>
      <c r="Q269" s="233"/>
      <c r="R269" s="233"/>
      <c r="S269" s="233"/>
      <c r="T269" s="23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5" t="s">
        <v>161</v>
      </c>
      <c r="AU269" s="235" t="s">
        <v>83</v>
      </c>
      <c r="AV269" s="13" t="s">
        <v>83</v>
      </c>
      <c r="AW269" s="13" t="s">
        <v>32</v>
      </c>
      <c r="AX269" s="13" t="s">
        <v>81</v>
      </c>
      <c r="AY269" s="235" t="s">
        <v>132</v>
      </c>
    </row>
    <row r="270" s="2" customFormat="1" ht="16.5" customHeight="1">
      <c r="A270" s="39"/>
      <c r="B270" s="40"/>
      <c r="C270" s="205" t="s">
        <v>426</v>
      </c>
      <c r="D270" s="205" t="s">
        <v>134</v>
      </c>
      <c r="E270" s="206" t="s">
        <v>427</v>
      </c>
      <c r="F270" s="207" t="s">
        <v>428</v>
      </c>
      <c r="G270" s="208" t="s">
        <v>301</v>
      </c>
      <c r="H270" s="209">
        <v>240</v>
      </c>
      <c r="I270" s="210"/>
      <c r="J270" s="211">
        <f>ROUND(I270*H270,2)</f>
        <v>0</v>
      </c>
      <c r="K270" s="207" t="s">
        <v>138</v>
      </c>
      <c r="L270" s="45"/>
      <c r="M270" s="212" t="s">
        <v>19</v>
      </c>
      <c r="N270" s="213" t="s">
        <v>44</v>
      </c>
      <c r="O270" s="85"/>
      <c r="P270" s="214">
        <f>O270*H270</f>
        <v>0</v>
      </c>
      <c r="Q270" s="214">
        <v>0</v>
      </c>
      <c r="R270" s="214">
        <f>Q270*H270</f>
        <v>0</v>
      </c>
      <c r="S270" s="214">
        <v>0</v>
      </c>
      <c r="T270" s="215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6" t="s">
        <v>139</v>
      </c>
      <c r="AT270" s="216" t="s">
        <v>134</v>
      </c>
      <c r="AU270" s="216" t="s">
        <v>83</v>
      </c>
      <c r="AY270" s="18" t="s">
        <v>132</v>
      </c>
      <c r="BE270" s="217">
        <f>IF(N270="základní",J270,0)</f>
        <v>0</v>
      </c>
      <c r="BF270" s="217">
        <f>IF(N270="snížená",J270,0)</f>
        <v>0</v>
      </c>
      <c r="BG270" s="217">
        <f>IF(N270="zákl. přenesená",J270,0)</f>
        <v>0</v>
      </c>
      <c r="BH270" s="217">
        <f>IF(N270="sníž. přenesená",J270,0)</f>
        <v>0</v>
      </c>
      <c r="BI270" s="217">
        <f>IF(N270="nulová",J270,0)</f>
        <v>0</v>
      </c>
      <c r="BJ270" s="18" t="s">
        <v>81</v>
      </c>
      <c r="BK270" s="217">
        <f>ROUND(I270*H270,2)</f>
        <v>0</v>
      </c>
      <c r="BL270" s="18" t="s">
        <v>139</v>
      </c>
      <c r="BM270" s="216" t="s">
        <v>429</v>
      </c>
    </row>
    <row r="271" s="2" customFormat="1">
      <c r="A271" s="39"/>
      <c r="B271" s="40"/>
      <c r="C271" s="41"/>
      <c r="D271" s="218" t="s">
        <v>141</v>
      </c>
      <c r="E271" s="41"/>
      <c r="F271" s="219" t="s">
        <v>430</v>
      </c>
      <c r="G271" s="41"/>
      <c r="H271" s="41"/>
      <c r="I271" s="220"/>
      <c r="J271" s="41"/>
      <c r="K271" s="41"/>
      <c r="L271" s="45"/>
      <c r="M271" s="221"/>
      <c r="N271" s="222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141</v>
      </c>
      <c r="AU271" s="18" t="s">
        <v>83</v>
      </c>
    </row>
    <row r="272" s="2" customFormat="1">
      <c r="A272" s="39"/>
      <c r="B272" s="40"/>
      <c r="C272" s="41"/>
      <c r="D272" s="223" t="s">
        <v>143</v>
      </c>
      <c r="E272" s="41"/>
      <c r="F272" s="224" t="s">
        <v>431</v>
      </c>
      <c r="G272" s="41"/>
      <c r="H272" s="41"/>
      <c r="I272" s="220"/>
      <c r="J272" s="41"/>
      <c r="K272" s="41"/>
      <c r="L272" s="45"/>
      <c r="M272" s="221"/>
      <c r="N272" s="222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143</v>
      </c>
      <c r="AU272" s="18" t="s">
        <v>83</v>
      </c>
    </row>
    <row r="273" s="13" customFormat="1">
      <c r="A273" s="13"/>
      <c r="B273" s="225"/>
      <c r="C273" s="226"/>
      <c r="D273" s="218" t="s">
        <v>161</v>
      </c>
      <c r="E273" s="227" t="s">
        <v>19</v>
      </c>
      <c r="F273" s="228" t="s">
        <v>432</v>
      </c>
      <c r="G273" s="226"/>
      <c r="H273" s="229">
        <v>240</v>
      </c>
      <c r="I273" s="230"/>
      <c r="J273" s="226"/>
      <c r="K273" s="226"/>
      <c r="L273" s="231"/>
      <c r="M273" s="232"/>
      <c r="N273" s="233"/>
      <c r="O273" s="233"/>
      <c r="P273" s="233"/>
      <c r="Q273" s="233"/>
      <c r="R273" s="233"/>
      <c r="S273" s="233"/>
      <c r="T273" s="234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5" t="s">
        <v>161</v>
      </c>
      <c r="AU273" s="235" t="s">
        <v>83</v>
      </c>
      <c r="AV273" s="13" t="s">
        <v>83</v>
      </c>
      <c r="AW273" s="13" t="s">
        <v>32</v>
      </c>
      <c r="AX273" s="13" t="s">
        <v>81</v>
      </c>
      <c r="AY273" s="235" t="s">
        <v>132</v>
      </c>
    </row>
    <row r="274" s="2" customFormat="1" ht="16.5" customHeight="1">
      <c r="A274" s="39"/>
      <c r="B274" s="40"/>
      <c r="C274" s="205" t="s">
        <v>433</v>
      </c>
      <c r="D274" s="205" t="s">
        <v>134</v>
      </c>
      <c r="E274" s="206" t="s">
        <v>434</v>
      </c>
      <c r="F274" s="207" t="s">
        <v>435</v>
      </c>
      <c r="G274" s="208" t="s">
        <v>301</v>
      </c>
      <c r="H274" s="209">
        <v>4</v>
      </c>
      <c r="I274" s="210"/>
      <c r="J274" s="211">
        <f>ROUND(I274*H274,2)</f>
        <v>0</v>
      </c>
      <c r="K274" s="207" t="s">
        <v>138</v>
      </c>
      <c r="L274" s="45"/>
      <c r="M274" s="212" t="s">
        <v>19</v>
      </c>
      <c r="N274" s="213" t="s">
        <v>44</v>
      </c>
      <c r="O274" s="85"/>
      <c r="P274" s="214">
        <f>O274*H274</f>
        <v>0</v>
      </c>
      <c r="Q274" s="214">
        <v>0</v>
      </c>
      <c r="R274" s="214">
        <f>Q274*H274</f>
        <v>0</v>
      </c>
      <c r="S274" s="214">
        <v>0</v>
      </c>
      <c r="T274" s="215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6" t="s">
        <v>139</v>
      </c>
      <c r="AT274" s="216" t="s">
        <v>134</v>
      </c>
      <c r="AU274" s="216" t="s">
        <v>83</v>
      </c>
      <c r="AY274" s="18" t="s">
        <v>132</v>
      </c>
      <c r="BE274" s="217">
        <f>IF(N274="základní",J274,0)</f>
        <v>0</v>
      </c>
      <c r="BF274" s="217">
        <f>IF(N274="snížená",J274,0)</f>
        <v>0</v>
      </c>
      <c r="BG274" s="217">
        <f>IF(N274="zákl. přenesená",J274,0)</f>
        <v>0</v>
      </c>
      <c r="BH274" s="217">
        <f>IF(N274="sníž. přenesená",J274,0)</f>
        <v>0</v>
      </c>
      <c r="BI274" s="217">
        <f>IF(N274="nulová",J274,0)</f>
        <v>0</v>
      </c>
      <c r="BJ274" s="18" t="s">
        <v>81</v>
      </c>
      <c r="BK274" s="217">
        <f>ROUND(I274*H274,2)</f>
        <v>0</v>
      </c>
      <c r="BL274" s="18" t="s">
        <v>139</v>
      </c>
      <c r="BM274" s="216" t="s">
        <v>436</v>
      </c>
    </row>
    <row r="275" s="2" customFormat="1">
      <c r="A275" s="39"/>
      <c r="B275" s="40"/>
      <c r="C275" s="41"/>
      <c r="D275" s="218" t="s">
        <v>141</v>
      </c>
      <c r="E275" s="41"/>
      <c r="F275" s="219" t="s">
        <v>437</v>
      </c>
      <c r="G275" s="41"/>
      <c r="H275" s="41"/>
      <c r="I275" s="220"/>
      <c r="J275" s="41"/>
      <c r="K275" s="41"/>
      <c r="L275" s="45"/>
      <c r="M275" s="221"/>
      <c r="N275" s="222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141</v>
      </c>
      <c r="AU275" s="18" t="s">
        <v>83</v>
      </c>
    </row>
    <row r="276" s="2" customFormat="1">
      <c r="A276" s="39"/>
      <c r="B276" s="40"/>
      <c r="C276" s="41"/>
      <c r="D276" s="223" t="s">
        <v>143</v>
      </c>
      <c r="E276" s="41"/>
      <c r="F276" s="224" t="s">
        <v>438</v>
      </c>
      <c r="G276" s="41"/>
      <c r="H276" s="41"/>
      <c r="I276" s="220"/>
      <c r="J276" s="41"/>
      <c r="K276" s="41"/>
      <c r="L276" s="45"/>
      <c r="M276" s="221"/>
      <c r="N276" s="222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143</v>
      </c>
      <c r="AU276" s="18" t="s">
        <v>83</v>
      </c>
    </row>
    <row r="277" s="2" customFormat="1" ht="21.75" customHeight="1">
      <c r="A277" s="39"/>
      <c r="B277" s="40"/>
      <c r="C277" s="205" t="s">
        <v>439</v>
      </c>
      <c r="D277" s="205" t="s">
        <v>134</v>
      </c>
      <c r="E277" s="206" t="s">
        <v>440</v>
      </c>
      <c r="F277" s="207" t="s">
        <v>441</v>
      </c>
      <c r="G277" s="208" t="s">
        <v>137</v>
      </c>
      <c r="H277" s="209">
        <v>10</v>
      </c>
      <c r="I277" s="210"/>
      <c r="J277" s="211">
        <f>ROUND(I277*H277,2)</f>
        <v>0</v>
      </c>
      <c r="K277" s="207" t="s">
        <v>138</v>
      </c>
      <c r="L277" s="45"/>
      <c r="M277" s="212" t="s">
        <v>19</v>
      </c>
      <c r="N277" s="213" t="s">
        <v>44</v>
      </c>
      <c r="O277" s="85"/>
      <c r="P277" s="214">
        <f>O277*H277</f>
        <v>0</v>
      </c>
      <c r="Q277" s="214">
        <v>0.00012999999999999999</v>
      </c>
      <c r="R277" s="214">
        <f>Q277*H277</f>
        <v>0.0012999999999999999</v>
      </c>
      <c r="S277" s="214">
        <v>0</v>
      </c>
      <c r="T277" s="215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6" t="s">
        <v>139</v>
      </c>
      <c r="AT277" s="216" t="s">
        <v>134</v>
      </c>
      <c r="AU277" s="216" t="s">
        <v>83</v>
      </c>
      <c r="AY277" s="18" t="s">
        <v>132</v>
      </c>
      <c r="BE277" s="217">
        <f>IF(N277="základní",J277,0)</f>
        <v>0</v>
      </c>
      <c r="BF277" s="217">
        <f>IF(N277="snížená",J277,0)</f>
        <v>0</v>
      </c>
      <c r="BG277" s="217">
        <f>IF(N277="zákl. přenesená",J277,0)</f>
        <v>0</v>
      </c>
      <c r="BH277" s="217">
        <f>IF(N277="sníž. přenesená",J277,0)</f>
        <v>0</v>
      </c>
      <c r="BI277" s="217">
        <f>IF(N277="nulová",J277,0)</f>
        <v>0</v>
      </c>
      <c r="BJ277" s="18" t="s">
        <v>81</v>
      </c>
      <c r="BK277" s="217">
        <f>ROUND(I277*H277,2)</f>
        <v>0</v>
      </c>
      <c r="BL277" s="18" t="s">
        <v>139</v>
      </c>
      <c r="BM277" s="216" t="s">
        <v>442</v>
      </c>
    </row>
    <row r="278" s="2" customFormat="1">
      <c r="A278" s="39"/>
      <c r="B278" s="40"/>
      <c r="C278" s="41"/>
      <c r="D278" s="218" t="s">
        <v>141</v>
      </c>
      <c r="E278" s="41"/>
      <c r="F278" s="219" t="s">
        <v>443</v>
      </c>
      <c r="G278" s="41"/>
      <c r="H278" s="41"/>
      <c r="I278" s="220"/>
      <c r="J278" s="41"/>
      <c r="K278" s="41"/>
      <c r="L278" s="45"/>
      <c r="M278" s="221"/>
      <c r="N278" s="222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141</v>
      </c>
      <c r="AU278" s="18" t="s">
        <v>83</v>
      </c>
    </row>
    <row r="279" s="2" customFormat="1">
      <c r="A279" s="39"/>
      <c r="B279" s="40"/>
      <c r="C279" s="41"/>
      <c r="D279" s="223" t="s">
        <v>143</v>
      </c>
      <c r="E279" s="41"/>
      <c r="F279" s="224" t="s">
        <v>444</v>
      </c>
      <c r="G279" s="41"/>
      <c r="H279" s="41"/>
      <c r="I279" s="220"/>
      <c r="J279" s="41"/>
      <c r="K279" s="41"/>
      <c r="L279" s="45"/>
      <c r="M279" s="221"/>
      <c r="N279" s="222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143</v>
      </c>
      <c r="AU279" s="18" t="s">
        <v>83</v>
      </c>
    </row>
    <row r="280" s="13" customFormat="1">
      <c r="A280" s="13"/>
      <c r="B280" s="225"/>
      <c r="C280" s="226"/>
      <c r="D280" s="218" t="s">
        <v>161</v>
      </c>
      <c r="E280" s="227" t="s">
        <v>19</v>
      </c>
      <c r="F280" s="228" t="s">
        <v>193</v>
      </c>
      <c r="G280" s="226"/>
      <c r="H280" s="229">
        <v>10</v>
      </c>
      <c r="I280" s="230"/>
      <c r="J280" s="226"/>
      <c r="K280" s="226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161</v>
      </c>
      <c r="AU280" s="235" t="s">
        <v>83</v>
      </c>
      <c r="AV280" s="13" t="s">
        <v>83</v>
      </c>
      <c r="AW280" s="13" t="s">
        <v>32</v>
      </c>
      <c r="AX280" s="13" t="s">
        <v>81</v>
      </c>
      <c r="AY280" s="235" t="s">
        <v>132</v>
      </c>
    </row>
    <row r="281" s="2" customFormat="1" ht="21.75" customHeight="1">
      <c r="A281" s="39"/>
      <c r="B281" s="40"/>
      <c r="C281" s="205" t="s">
        <v>445</v>
      </c>
      <c r="D281" s="205" t="s">
        <v>134</v>
      </c>
      <c r="E281" s="206" t="s">
        <v>446</v>
      </c>
      <c r="F281" s="207" t="s">
        <v>447</v>
      </c>
      <c r="G281" s="208" t="s">
        <v>147</v>
      </c>
      <c r="H281" s="209">
        <v>6.3040000000000003</v>
      </c>
      <c r="I281" s="210"/>
      <c r="J281" s="211">
        <f>ROUND(I281*H281,2)</f>
        <v>0</v>
      </c>
      <c r="K281" s="207" t="s">
        <v>138</v>
      </c>
      <c r="L281" s="45"/>
      <c r="M281" s="212" t="s">
        <v>19</v>
      </c>
      <c r="N281" s="213" t="s">
        <v>44</v>
      </c>
      <c r="O281" s="85"/>
      <c r="P281" s="214">
        <f>O281*H281</f>
        <v>0</v>
      </c>
      <c r="Q281" s="214">
        <v>0</v>
      </c>
      <c r="R281" s="214">
        <f>Q281*H281</f>
        <v>0</v>
      </c>
      <c r="S281" s="214">
        <v>2.2000000000000002</v>
      </c>
      <c r="T281" s="215">
        <f>S281*H281</f>
        <v>13.868800000000002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6" t="s">
        <v>139</v>
      </c>
      <c r="AT281" s="216" t="s">
        <v>134</v>
      </c>
      <c r="AU281" s="216" t="s">
        <v>83</v>
      </c>
      <c r="AY281" s="18" t="s">
        <v>132</v>
      </c>
      <c r="BE281" s="217">
        <f>IF(N281="základní",J281,0)</f>
        <v>0</v>
      </c>
      <c r="BF281" s="217">
        <f>IF(N281="snížená",J281,0)</f>
        <v>0</v>
      </c>
      <c r="BG281" s="217">
        <f>IF(N281="zákl. přenesená",J281,0)</f>
        <v>0</v>
      </c>
      <c r="BH281" s="217">
        <f>IF(N281="sníž. přenesená",J281,0)</f>
        <v>0</v>
      </c>
      <c r="BI281" s="217">
        <f>IF(N281="nulová",J281,0)</f>
        <v>0</v>
      </c>
      <c r="BJ281" s="18" t="s">
        <v>81</v>
      </c>
      <c r="BK281" s="217">
        <f>ROUND(I281*H281,2)</f>
        <v>0</v>
      </c>
      <c r="BL281" s="18" t="s">
        <v>139</v>
      </c>
      <c r="BM281" s="216" t="s">
        <v>448</v>
      </c>
    </row>
    <row r="282" s="2" customFormat="1">
      <c r="A282" s="39"/>
      <c r="B282" s="40"/>
      <c r="C282" s="41"/>
      <c r="D282" s="218" t="s">
        <v>141</v>
      </c>
      <c r="E282" s="41"/>
      <c r="F282" s="219" t="s">
        <v>449</v>
      </c>
      <c r="G282" s="41"/>
      <c r="H282" s="41"/>
      <c r="I282" s="220"/>
      <c r="J282" s="41"/>
      <c r="K282" s="41"/>
      <c r="L282" s="45"/>
      <c r="M282" s="221"/>
      <c r="N282" s="222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141</v>
      </c>
      <c r="AU282" s="18" t="s">
        <v>83</v>
      </c>
    </row>
    <row r="283" s="2" customFormat="1">
      <c r="A283" s="39"/>
      <c r="B283" s="40"/>
      <c r="C283" s="41"/>
      <c r="D283" s="223" t="s">
        <v>143</v>
      </c>
      <c r="E283" s="41"/>
      <c r="F283" s="224" t="s">
        <v>450</v>
      </c>
      <c r="G283" s="41"/>
      <c r="H283" s="41"/>
      <c r="I283" s="220"/>
      <c r="J283" s="41"/>
      <c r="K283" s="41"/>
      <c r="L283" s="45"/>
      <c r="M283" s="221"/>
      <c r="N283" s="222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143</v>
      </c>
      <c r="AU283" s="18" t="s">
        <v>83</v>
      </c>
    </row>
    <row r="284" s="13" customFormat="1">
      <c r="A284" s="13"/>
      <c r="B284" s="225"/>
      <c r="C284" s="226"/>
      <c r="D284" s="218" t="s">
        <v>161</v>
      </c>
      <c r="E284" s="227" t="s">
        <v>19</v>
      </c>
      <c r="F284" s="228" t="s">
        <v>451</v>
      </c>
      <c r="G284" s="226"/>
      <c r="H284" s="229">
        <v>6.3040000000000003</v>
      </c>
      <c r="I284" s="230"/>
      <c r="J284" s="226"/>
      <c r="K284" s="226"/>
      <c r="L284" s="231"/>
      <c r="M284" s="232"/>
      <c r="N284" s="233"/>
      <c r="O284" s="233"/>
      <c r="P284" s="233"/>
      <c r="Q284" s="233"/>
      <c r="R284" s="233"/>
      <c r="S284" s="233"/>
      <c r="T284" s="234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5" t="s">
        <v>161</v>
      </c>
      <c r="AU284" s="235" t="s">
        <v>83</v>
      </c>
      <c r="AV284" s="13" t="s">
        <v>83</v>
      </c>
      <c r="AW284" s="13" t="s">
        <v>32</v>
      </c>
      <c r="AX284" s="13" t="s">
        <v>81</v>
      </c>
      <c r="AY284" s="235" t="s">
        <v>132</v>
      </c>
    </row>
    <row r="285" s="2" customFormat="1" ht="16.5" customHeight="1">
      <c r="A285" s="39"/>
      <c r="B285" s="40"/>
      <c r="C285" s="205" t="s">
        <v>452</v>
      </c>
      <c r="D285" s="205" t="s">
        <v>134</v>
      </c>
      <c r="E285" s="206" t="s">
        <v>453</v>
      </c>
      <c r="F285" s="207" t="s">
        <v>454</v>
      </c>
      <c r="G285" s="208" t="s">
        <v>137</v>
      </c>
      <c r="H285" s="209">
        <v>79.040000000000006</v>
      </c>
      <c r="I285" s="210"/>
      <c r="J285" s="211">
        <f>ROUND(I285*H285,2)</f>
        <v>0</v>
      </c>
      <c r="K285" s="207" t="s">
        <v>138</v>
      </c>
      <c r="L285" s="45"/>
      <c r="M285" s="212" t="s">
        <v>19</v>
      </c>
      <c r="N285" s="213" t="s">
        <v>44</v>
      </c>
      <c r="O285" s="85"/>
      <c r="P285" s="214">
        <f>O285*H285</f>
        <v>0</v>
      </c>
      <c r="Q285" s="214">
        <v>0</v>
      </c>
      <c r="R285" s="214">
        <f>Q285*H285</f>
        <v>0</v>
      </c>
      <c r="S285" s="214">
        <v>0</v>
      </c>
      <c r="T285" s="215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16" t="s">
        <v>139</v>
      </c>
      <c r="AT285" s="216" t="s">
        <v>134</v>
      </c>
      <c r="AU285" s="216" t="s">
        <v>83</v>
      </c>
      <c r="AY285" s="18" t="s">
        <v>132</v>
      </c>
      <c r="BE285" s="217">
        <f>IF(N285="základní",J285,0)</f>
        <v>0</v>
      </c>
      <c r="BF285" s="217">
        <f>IF(N285="snížená",J285,0)</f>
        <v>0</v>
      </c>
      <c r="BG285" s="217">
        <f>IF(N285="zákl. přenesená",J285,0)</f>
        <v>0</v>
      </c>
      <c r="BH285" s="217">
        <f>IF(N285="sníž. přenesená",J285,0)</f>
        <v>0</v>
      </c>
      <c r="BI285" s="217">
        <f>IF(N285="nulová",J285,0)</f>
        <v>0</v>
      </c>
      <c r="BJ285" s="18" t="s">
        <v>81</v>
      </c>
      <c r="BK285" s="217">
        <f>ROUND(I285*H285,2)</f>
        <v>0</v>
      </c>
      <c r="BL285" s="18" t="s">
        <v>139</v>
      </c>
      <c r="BM285" s="216" t="s">
        <v>455</v>
      </c>
    </row>
    <row r="286" s="2" customFormat="1">
      <c r="A286" s="39"/>
      <c r="B286" s="40"/>
      <c r="C286" s="41"/>
      <c r="D286" s="218" t="s">
        <v>141</v>
      </c>
      <c r="E286" s="41"/>
      <c r="F286" s="219" t="s">
        <v>454</v>
      </c>
      <c r="G286" s="41"/>
      <c r="H286" s="41"/>
      <c r="I286" s="220"/>
      <c r="J286" s="41"/>
      <c r="K286" s="41"/>
      <c r="L286" s="45"/>
      <c r="M286" s="221"/>
      <c r="N286" s="222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141</v>
      </c>
      <c r="AU286" s="18" t="s">
        <v>83</v>
      </c>
    </row>
    <row r="287" s="2" customFormat="1">
      <c r="A287" s="39"/>
      <c r="B287" s="40"/>
      <c r="C287" s="41"/>
      <c r="D287" s="223" t="s">
        <v>143</v>
      </c>
      <c r="E287" s="41"/>
      <c r="F287" s="224" t="s">
        <v>456</v>
      </c>
      <c r="G287" s="41"/>
      <c r="H287" s="41"/>
      <c r="I287" s="220"/>
      <c r="J287" s="41"/>
      <c r="K287" s="41"/>
      <c r="L287" s="45"/>
      <c r="M287" s="221"/>
      <c r="N287" s="222"/>
      <c r="O287" s="85"/>
      <c r="P287" s="85"/>
      <c r="Q287" s="85"/>
      <c r="R287" s="85"/>
      <c r="S287" s="85"/>
      <c r="T287" s="86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143</v>
      </c>
      <c r="AU287" s="18" t="s">
        <v>83</v>
      </c>
    </row>
    <row r="288" s="2" customFormat="1" ht="16.5" customHeight="1">
      <c r="A288" s="39"/>
      <c r="B288" s="40"/>
      <c r="C288" s="205" t="s">
        <v>457</v>
      </c>
      <c r="D288" s="205" t="s">
        <v>134</v>
      </c>
      <c r="E288" s="206" t="s">
        <v>458</v>
      </c>
      <c r="F288" s="207" t="s">
        <v>459</v>
      </c>
      <c r="G288" s="208" t="s">
        <v>137</v>
      </c>
      <c r="H288" s="209">
        <v>237.12000000000001</v>
      </c>
      <c r="I288" s="210"/>
      <c r="J288" s="211">
        <f>ROUND(I288*H288,2)</f>
        <v>0</v>
      </c>
      <c r="K288" s="207" t="s">
        <v>138</v>
      </c>
      <c r="L288" s="45"/>
      <c r="M288" s="212" t="s">
        <v>19</v>
      </c>
      <c r="N288" s="213" t="s">
        <v>44</v>
      </c>
      <c r="O288" s="85"/>
      <c r="P288" s="214">
        <f>O288*H288</f>
        <v>0</v>
      </c>
      <c r="Q288" s="214">
        <v>0</v>
      </c>
      <c r="R288" s="214">
        <f>Q288*H288</f>
        <v>0</v>
      </c>
      <c r="S288" s="214">
        <v>0</v>
      </c>
      <c r="T288" s="215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6" t="s">
        <v>139</v>
      </c>
      <c r="AT288" s="216" t="s">
        <v>134</v>
      </c>
      <c r="AU288" s="216" t="s">
        <v>83</v>
      </c>
      <c r="AY288" s="18" t="s">
        <v>132</v>
      </c>
      <c r="BE288" s="217">
        <f>IF(N288="základní",J288,0)</f>
        <v>0</v>
      </c>
      <c r="BF288" s="217">
        <f>IF(N288="snížená",J288,0)</f>
        <v>0</v>
      </c>
      <c r="BG288" s="217">
        <f>IF(N288="zákl. přenesená",J288,0)</f>
        <v>0</v>
      </c>
      <c r="BH288" s="217">
        <f>IF(N288="sníž. přenesená",J288,0)</f>
        <v>0</v>
      </c>
      <c r="BI288" s="217">
        <f>IF(N288="nulová",J288,0)</f>
        <v>0</v>
      </c>
      <c r="BJ288" s="18" t="s">
        <v>81</v>
      </c>
      <c r="BK288" s="217">
        <f>ROUND(I288*H288,2)</f>
        <v>0</v>
      </c>
      <c r="BL288" s="18" t="s">
        <v>139</v>
      </c>
      <c r="BM288" s="216" t="s">
        <v>460</v>
      </c>
    </row>
    <row r="289" s="2" customFormat="1">
      <c r="A289" s="39"/>
      <c r="B289" s="40"/>
      <c r="C289" s="41"/>
      <c r="D289" s="218" t="s">
        <v>141</v>
      </c>
      <c r="E289" s="41"/>
      <c r="F289" s="219" t="s">
        <v>461</v>
      </c>
      <c r="G289" s="41"/>
      <c r="H289" s="41"/>
      <c r="I289" s="220"/>
      <c r="J289" s="41"/>
      <c r="K289" s="41"/>
      <c r="L289" s="45"/>
      <c r="M289" s="221"/>
      <c r="N289" s="222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141</v>
      </c>
      <c r="AU289" s="18" t="s">
        <v>83</v>
      </c>
    </row>
    <row r="290" s="2" customFormat="1">
      <c r="A290" s="39"/>
      <c r="B290" s="40"/>
      <c r="C290" s="41"/>
      <c r="D290" s="223" t="s">
        <v>143</v>
      </c>
      <c r="E290" s="41"/>
      <c r="F290" s="224" t="s">
        <v>462</v>
      </c>
      <c r="G290" s="41"/>
      <c r="H290" s="41"/>
      <c r="I290" s="220"/>
      <c r="J290" s="41"/>
      <c r="K290" s="41"/>
      <c r="L290" s="45"/>
      <c r="M290" s="221"/>
      <c r="N290" s="222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143</v>
      </c>
      <c r="AU290" s="18" t="s">
        <v>83</v>
      </c>
    </row>
    <row r="291" s="13" customFormat="1">
      <c r="A291" s="13"/>
      <c r="B291" s="225"/>
      <c r="C291" s="226"/>
      <c r="D291" s="218" t="s">
        <v>161</v>
      </c>
      <c r="E291" s="227" t="s">
        <v>19</v>
      </c>
      <c r="F291" s="228" t="s">
        <v>463</v>
      </c>
      <c r="G291" s="226"/>
      <c r="H291" s="229">
        <v>237.12000000000001</v>
      </c>
      <c r="I291" s="230"/>
      <c r="J291" s="226"/>
      <c r="K291" s="226"/>
      <c r="L291" s="231"/>
      <c r="M291" s="232"/>
      <c r="N291" s="233"/>
      <c r="O291" s="233"/>
      <c r="P291" s="233"/>
      <c r="Q291" s="233"/>
      <c r="R291" s="233"/>
      <c r="S291" s="233"/>
      <c r="T291" s="23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5" t="s">
        <v>161</v>
      </c>
      <c r="AU291" s="235" t="s">
        <v>83</v>
      </c>
      <c r="AV291" s="13" t="s">
        <v>83</v>
      </c>
      <c r="AW291" s="13" t="s">
        <v>32</v>
      </c>
      <c r="AX291" s="13" t="s">
        <v>81</v>
      </c>
      <c r="AY291" s="235" t="s">
        <v>132</v>
      </c>
    </row>
    <row r="292" s="2" customFormat="1" ht="16.5" customHeight="1">
      <c r="A292" s="39"/>
      <c r="B292" s="40"/>
      <c r="C292" s="205" t="s">
        <v>464</v>
      </c>
      <c r="D292" s="205" t="s">
        <v>134</v>
      </c>
      <c r="E292" s="206" t="s">
        <v>465</v>
      </c>
      <c r="F292" s="207" t="s">
        <v>466</v>
      </c>
      <c r="G292" s="208" t="s">
        <v>137</v>
      </c>
      <c r="H292" s="209">
        <v>79.040000000000006</v>
      </c>
      <c r="I292" s="210"/>
      <c r="J292" s="211">
        <f>ROUND(I292*H292,2)</f>
        <v>0</v>
      </c>
      <c r="K292" s="207" t="s">
        <v>138</v>
      </c>
      <c r="L292" s="45"/>
      <c r="M292" s="212" t="s">
        <v>19</v>
      </c>
      <c r="N292" s="213" t="s">
        <v>44</v>
      </c>
      <c r="O292" s="85"/>
      <c r="P292" s="214">
        <f>O292*H292</f>
        <v>0</v>
      </c>
      <c r="Q292" s="214">
        <v>0</v>
      </c>
      <c r="R292" s="214">
        <f>Q292*H292</f>
        <v>0</v>
      </c>
      <c r="S292" s="214">
        <v>0.035000000000000003</v>
      </c>
      <c r="T292" s="215">
        <f>S292*H292</f>
        <v>2.7664000000000004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16" t="s">
        <v>139</v>
      </c>
      <c r="AT292" s="216" t="s">
        <v>134</v>
      </c>
      <c r="AU292" s="216" t="s">
        <v>83</v>
      </c>
      <c r="AY292" s="18" t="s">
        <v>132</v>
      </c>
      <c r="BE292" s="217">
        <f>IF(N292="základní",J292,0)</f>
        <v>0</v>
      </c>
      <c r="BF292" s="217">
        <f>IF(N292="snížená",J292,0)</f>
        <v>0</v>
      </c>
      <c r="BG292" s="217">
        <f>IF(N292="zákl. přenesená",J292,0)</f>
        <v>0</v>
      </c>
      <c r="BH292" s="217">
        <f>IF(N292="sníž. přenesená",J292,0)</f>
        <v>0</v>
      </c>
      <c r="BI292" s="217">
        <f>IF(N292="nulová",J292,0)</f>
        <v>0</v>
      </c>
      <c r="BJ292" s="18" t="s">
        <v>81</v>
      </c>
      <c r="BK292" s="217">
        <f>ROUND(I292*H292,2)</f>
        <v>0</v>
      </c>
      <c r="BL292" s="18" t="s">
        <v>139</v>
      </c>
      <c r="BM292" s="216" t="s">
        <v>467</v>
      </c>
    </row>
    <row r="293" s="2" customFormat="1">
      <c r="A293" s="39"/>
      <c r="B293" s="40"/>
      <c r="C293" s="41"/>
      <c r="D293" s="218" t="s">
        <v>141</v>
      </c>
      <c r="E293" s="41"/>
      <c r="F293" s="219" t="s">
        <v>468</v>
      </c>
      <c r="G293" s="41"/>
      <c r="H293" s="41"/>
      <c r="I293" s="220"/>
      <c r="J293" s="41"/>
      <c r="K293" s="41"/>
      <c r="L293" s="45"/>
      <c r="M293" s="221"/>
      <c r="N293" s="222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141</v>
      </c>
      <c r="AU293" s="18" t="s">
        <v>83</v>
      </c>
    </row>
    <row r="294" s="2" customFormat="1">
      <c r="A294" s="39"/>
      <c r="B294" s="40"/>
      <c r="C294" s="41"/>
      <c r="D294" s="223" t="s">
        <v>143</v>
      </c>
      <c r="E294" s="41"/>
      <c r="F294" s="224" t="s">
        <v>469</v>
      </c>
      <c r="G294" s="41"/>
      <c r="H294" s="41"/>
      <c r="I294" s="220"/>
      <c r="J294" s="41"/>
      <c r="K294" s="41"/>
      <c r="L294" s="45"/>
      <c r="M294" s="221"/>
      <c r="N294" s="222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143</v>
      </c>
      <c r="AU294" s="18" t="s">
        <v>83</v>
      </c>
    </row>
    <row r="295" s="2" customFormat="1" ht="16.5" customHeight="1">
      <c r="A295" s="39"/>
      <c r="B295" s="40"/>
      <c r="C295" s="205" t="s">
        <v>470</v>
      </c>
      <c r="D295" s="205" t="s">
        <v>134</v>
      </c>
      <c r="E295" s="206" t="s">
        <v>471</v>
      </c>
      <c r="F295" s="207" t="s">
        <v>472</v>
      </c>
      <c r="G295" s="208" t="s">
        <v>137</v>
      </c>
      <c r="H295" s="209">
        <v>148.72499999999999</v>
      </c>
      <c r="I295" s="210"/>
      <c r="J295" s="211">
        <f>ROUND(I295*H295,2)</f>
        <v>0</v>
      </c>
      <c r="K295" s="207" t="s">
        <v>138</v>
      </c>
      <c r="L295" s="45"/>
      <c r="M295" s="212" t="s">
        <v>19</v>
      </c>
      <c r="N295" s="213" t="s">
        <v>44</v>
      </c>
      <c r="O295" s="85"/>
      <c r="P295" s="214">
        <f>O295*H295</f>
        <v>0</v>
      </c>
      <c r="Q295" s="214">
        <v>0</v>
      </c>
      <c r="R295" s="214">
        <f>Q295*H295</f>
        <v>0</v>
      </c>
      <c r="S295" s="214">
        <v>0.014</v>
      </c>
      <c r="T295" s="215">
        <f>S295*H295</f>
        <v>2.0821499999999999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16" t="s">
        <v>139</v>
      </c>
      <c r="AT295" s="216" t="s">
        <v>134</v>
      </c>
      <c r="AU295" s="216" t="s">
        <v>83</v>
      </c>
      <c r="AY295" s="18" t="s">
        <v>132</v>
      </c>
      <c r="BE295" s="217">
        <f>IF(N295="základní",J295,0)</f>
        <v>0</v>
      </c>
      <c r="BF295" s="217">
        <f>IF(N295="snížená",J295,0)</f>
        <v>0</v>
      </c>
      <c r="BG295" s="217">
        <f>IF(N295="zákl. přenesená",J295,0)</f>
        <v>0</v>
      </c>
      <c r="BH295" s="217">
        <f>IF(N295="sníž. přenesená",J295,0)</f>
        <v>0</v>
      </c>
      <c r="BI295" s="217">
        <f>IF(N295="nulová",J295,0)</f>
        <v>0</v>
      </c>
      <c r="BJ295" s="18" t="s">
        <v>81</v>
      </c>
      <c r="BK295" s="217">
        <f>ROUND(I295*H295,2)</f>
        <v>0</v>
      </c>
      <c r="BL295" s="18" t="s">
        <v>139</v>
      </c>
      <c r="BM295" s="216" t="s">
        <v>473</v>
      </c>
    </row>
    <row r="296" s="2" customFormat="1">
      <c r="A296" s="39"/>
      <c r="B296" s="40"/>
      <c r="C296" s="41"/>
      <c r="D296" s="218" t="s">
        <v>141</v>
      </c>
      <c r="E296" s="41"/>
      <c r="F296" s="219" t="s">
        <v>474</v>
      </c>
      <c r="G296" s="41"/>
      <c r="H296" s="41"/>
      <c r="I296" s="220"/>
      <c r="J296" s="41"/>
      <c r="K296" s="41"/>
      <c r="L296" s="45"/>
      <c r="M296" s="221"/>
      <c r="N296" s="222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141</v>
      </c>
      <c r="AU296" s="18" t="s">
        <v>83</v>
      </c>
    </row>
    <row r="297" s="2" customFormat="1">
      <c r="A297" s="39"/>
      <c r="B297" s="40"/>
      <c r="C297" s="41"/>
      <c r="D297" s="223" t="s">
        <v>143</v>
      </c>
      <c r="E297" s="41"/>
      <c r="F297" s="224" t="s">
        <v>475</v>
      </c>
      <c r="G297" s="41"/>
      <c r="H297" s="41"/>
      <c r="I297" s="220"/>
      <c r="J297" s="41"/>
      <c r="K297" s="41"/>
      <c r="L297" s="45"/>
      <c r="M297" s="221"/>
      <c r="N297" s="222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143</v>
      </c>
      <c r="AU297" s="18" t="s">
        <v>83</v>
      </c>
    </row>
    <row r="298" s="13" customFormat="1">
      <c r="A298" s="13"/>
      <c r="B298" s="225"/>
      <c r="C298" s="226"/>
      <c r="D298" s="218" t="s">
        <v>161</v>
      </c>
      <c r="E298" s="227" t="s">
        <v>19</v>
      </c>
      <c r="F298" s="228" t="s">
        <v>476</v>
      </c>
      <c r="G298" s="226"/>
      <c r="H298" s="229">
        <v>148.72499999999999</v>
      </c>
      <c r="I298" s="230"/>
      <c r="J298" s="226"/>
      <c r="K298" s="226"/>
      <c r="L298" s="231"/>
      <c r="M298" s="232"/>
      <c r="N298" s="233"/>
      <c r="O298" s="233"/>
      <c r="P298" s="233"/>
      <c r="Q298" s="233"/>
      <c r="R298" s="233"/>
      <c r="S298" s="233"/>
      <c r="T298" s="234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5" t="s">
        <v>161</v>
      </c>
      <c r="AU298" s="235" t="s">
        <v>83</v>
      </c>
      <c r="AV298" s="13" t="s">
        <v>83</v>
      </c>
      <c r="AW298" s="13" t="s">
        <v>32</v>
      </c>
      <c r="AX298" s="13" t="s">
        <v>81</v>
      </c>
      <c r="AY298" s="235" t="s">
        <v>132</v>
      </c>
    </row>
    <row r="299" s="2" customFormat="1" ht="16.5" customHeight="1">
      <c r="A299" s="39"/>
      <c r="B299" s="40"/>
      <c r="C299" s="205" t="s">
        <v>477</v>
      </c>
      <c r="D299" s="205" t="s">
        <v>134</v>
      </c>
      <c r="E299" s="206" t="s">
        <v>478</v>
      </c>
      <c r="F299" s="207" t="s">
        <v>479</v>
      </c>
      <c r="G299" s="208" t="s">
        <v>137</v>
      </c>
      <c r="H299" s="209">
        <v>52.479999999999997</v>
      </c>
      <c r="I299" s="210"/>
      <c r="J299" s="211">
        <f>ROUND(I299*H299,2)</f>
        <v>0</v>
      </c>
      <c r="K299" s="207" t="s">
        <v>138</v>
      </c>
      <c r="L299" s="45"/>
      <c r="M299" s="212" t="s">
        <v>19</v>
      </c>
      <c r="N299" s="213" t="s">
        <v>44</v>
      </c>
      <c r="O299" s="85"/>
      <c r="P299" s="214">
        <f>O299*H299</f>
        <v>0</v>
      </c>
      <c r="Q299" s="214">
        <v>0</v>
      </c>
      <c r="R299" s="214">
        <f>Q299*H299</f>
        <v>0</v>
      </c>
      <c r="S299" s="214">
        <v>0</v>
      </c>
      <c r="T299" s="215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16" t="s">
        <v>139</v>
      </c>
      <c r="AT299" s="216" t="s">
        <v>134</v>
      </c>
      <c r="AU299" s="216" t="s">
        <v>83</v>
      </c>
      <c r="AY299" s="18" t="s">
        <v>132</v>
      </c>
      <c r="BE299" s="217">
        <f>IF(N299="základní",J299,0)</f>
        <v>0</v>
      </c>
      <c r="BF299" s="217">
        <f>IF(N299="snížená",J299,0)</f>
        <v>0</v>
      </c>
      <c r="BG299" s="217">
        <f>IF(N299="zákl. přenesená",J299,0)</f>
        <v>0</v>
      </c>
      <c r="BH299" s="217">
        <f>IF(N299="sníž. přenesená",J299,0)</f>
        <v>0</v>
      </c>
      <c r="BI299" s="217">
        <f>IF(N299="nulová",J299,0)</f>
        <v>0</v>
      </c>
      <c r="BJ299" s="18" t="s">
        <v>81</v>
      </c>
      <c r="BK299" s="217">
        <f>ROUND(I299*H299,2)</f>
        <v>0</v>
      </c>
      <c r="BL299" s="18" t="s">
        <v>139</v>
      </c>
      <c r="BM299" s="216" t="s">
        <v>480</v>
      </c>
    </row>
    <row r="300" s="2" customFormat="1">
      <c r="A300" s="39"/>
      <c r="B300" s="40"/>
      <c r="C300" s="41"/>
      <c r="D300" s="218" t="s">
        <v>141</v>
      </c>
      <c r="E300" s="41"/>
      <c r="F300" s="219" t="s">
        <v>479</v>
      </c>
      <c r="G300" s="41"/>
      <c r="H300" s="41"/>
      <c r="I300" s="220"/>
      <c r="J300" s="41"/>
      <c r="K300" s="41"/>
      <c r="L300" s="45"/>
      <c r="M300" s="221"/>
      <c r="N300" s="222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141</v>
      </c>
      <c r="AU300" s="18" t="s">
        <v>83</v>
      </c>
    </row>
    <row r="301" s="2" customFormat="1">
      <c r="A301" s="39"/>
      <c r="B301" s="40"/>
      <c r="C301" s="41"/>
      <c r="D301" s="223" t="s">
        <v>143</v>
      </c>
      <c r="E301" s="41"/>
      <c r="F301" s="224" t="s">
        <v>481</v>
      </c>
      <c r="G301" s="41"/>
      <c r="H301" s="41"/>
      <c r="I301" s="220"/>
      <c r="J301" s="41"/>
      <c r="K301" s="41"/>
      <c r="L301" s="45"/>
      <c r="M301" s="221"/>
      <c r="N301" s="222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143</v>
      </c>
      <c r="AU301" s="18" t="s">
        <v>83</v>
      </c>
    </row>
    <row r="302" s="13" customFormat="1">
      <c r="A302" s="13"/>
      <c r="B302" s="225"/>
      <c r="C302" s="226"/>
      <c r="D302" s="218" t="s">
        <v>161</v>
      </c>
      <c r="E302" s="227" t="s">
        <v>19</v>
      </c>
      <c r="F302" s="228" t="s">
        <v>482</v>
      </c>
      <c r="G302" s="226"/>
      <c r="H302" s="229">
        <v>52.479999999999997</v>
      </c>
      <c r="I302" s="230"/>
      <c r="J302" s="226"/>
      <c r="K302" s="226"/>
      <c r="L302" s="231"/>
      <c r="M302" s="232"/>
      <c r="N302" s="233"/>
      <c r="O302" s="233"/>
      <c r="P302" s="233"/>
      <c r="Q302" s="233"/>
      <c r="R302" s="233"/>
      <c r="S302" s="233"/>
      <c r="T302" s="23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5" t="s">
        <v>161</v>
      </c>
      <c r="AU302" s="235" t="s">
        <v>83</v>
      </c>
      <c r="AV302" s="13" t="s">
        <v>83</v>
      </c>
      <c r="AW302" s="13" t="s">
        <v>32</v>
      </c>
      <c r="AX302" s="13" t="s">
        <v>81</v>
      </c>
      <c r="AY302" s="235" t="s">
        <v>132</v>
      </c>
    </row>
    <row r="303" s="2" customFormat="1" ht="24.15" customHeight="1">
      <c r="A303" s="39"/>
      <c r="B303" s="40"/>
      <c r="C303" s="205" t="s">
        <v>483</v>
      </c>
      <c r="D303" s="205" t="s">
        <v>134</v>
      </c>
      <c r="E303" s="206" t="s">
        <v>484</v>
      </c>
      <c r="F303" s="207" t="s">
        <v>485</v>
      </c>
      <c r="G303" s="208" t="s">
        <v>137</v>
      </c>
      <c r="H303" s="209">
        <v>163.80000000000001</v>
      </c>
      <c r="I303" s="210"/>
      <c r="J303" s="211">
        <f>ROUND(I303*H303,2)</f>
        <v>0</v>
      </c>
      <c r="K303" s="207" t="s">
        <v>138</v>
      </c>
      <c r="L303" s="45"/>
      <c r="M303" s="212" t="s">
        <v>19</v>
      </c>
      <c r="N303" s="213" t="s">
        <v>44</v>
      </c>
      <c r="O303" s="85"/>
      <c r="P303" s="214">
        <f>O303*H303</f>
        <v>0</v>
      </c>
      <c r="Q303" s="214">
        <v>0</v>
      </c>
      <c r="R303" s="214">
        <f>Q303*H303</f>
        <v>0</v>
      </c>
      <c r="S303" s="214">
        <v>0.071999999999999995</v>
      </c>
      <c r="T303" s="215">
        <f>S303*H303</f>
        <v>11.7936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16" t="s">
        <v>139</v>
      </c>
      <c r="AT303" s="216" t="s">
        <v>134</v>
      </c>
      <c r="AU303" s="216" t="s">
        <v>83</v>
      </c>
      <c r="AY303" s="18" t="s">
        <v>132</v>
      </c>
      <c r="BE303" s="217">
        <f>IF(N303="základní",J303,0)</f>
        <v>0</v>
      </c>
      <c r="BF303" s="217">
        <f>IF(N303="snížená",J303,0)</f>
        <v>0</v>
      </c>
      <c r="BG303" s="217">
        <f>IF(N303="zákl. přenesená",J303,0)</f>
        <v>0</v>
      </c>
      <c r="BH303" s="217">
        <f>IF(N303="sníž. přenesená",J303,0)</f>
        <v>0</v>
      </c>
      <c r="BI303" s="217">
        <f>IF(N303="nulová",J303,0)</f>
        <v>0</v>
      </c>
      <c r="BJ303" s="18" t="s">
        <v>81</v>
      </c>
      <c r="BK303" s="217">
        <f>ROUND(I303*H303,2)</f>
        <v>0</v>
      </c>
      <c r="BL303" s="18" t="s">
        <v>139</v>
      </c>
      <c r="BM303" s="216" t="s">
        <v>486</v>
      </c>
    </row>
    <row r="304" s="2" customFormat="1">
      <c r="A304" s="39"/>
      <c r="B304" s="40"/>
      <c r="C304" s="41"/>
      <c r="D304" s="218" t="s">
        <v>141</v>
      </c>
      <c r="E304" s="41"/>
      <c r="F304" s="219" t="s">
        <v>487</v>
      </c>
      <c r="G304" s="41"/>
      <c r="H304" s="41"/>
      <c r="I304" s="220"/>
      <c r="J304" s="41"/>
      <c r="K304" s="41"/>
      <c r="L304" s="45"/>
      <c r="M304" s="221"/>
      <c r="N304" s="222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141</v>
      </c>
      <c r="AU304" s="18" t="s">
        <v>83</v>
      </c>
    </row>
    <row r="305" s="2" customFormat="1">
      <c r="A305" s="39"/>
      <c r="B305" s="40"/>
      <c r="C305" s="41"/>
      <c r="D305" s="223" t="s">
        <v>143</v>
      </c>
      <c r="E305" s="41"/>
      <c r="F305" s="224" t="s">
        <v>488</v>
      </c>
      <c r="G305" s="41"/>
      <c r="H305" s="41"/>
      <c r="I305" s="220"/>
      <c r="J305" s="41"/>
      <c r="K305" s="41"/>
      <c r="L305" s="45"/>
      <c r="M305" s="221"/>
      <c r="N305" s="222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143</v>
      </c>
      <c r="AU305" s="18" t="s">
        <v>83</v>
      </c>
    </row>
    <row r="306" s="2" customFormat="1" ht="16.5" customHeight="1">
      <c r="A306" s="39"/>
      <c r="B306" s="40"/>
      <c r="C306" s="205" t="s">
        <v>489</v>
      </c>
      <c r="D306" s="205" t="s">
        <v>134</v>
      </c>
      <c r="E306" s="206" t="s">
        <v>490</v>
      </c>
      <c r="F306" s="207" t="s">
        <v>491</v>
      </c>
      <c r="G306" s="208" t="s">
        <v>301</v>
      </c>
      <c r="H306" s="209">
        <v>5</v>
      </c>
      <c r="I306" s="210"/>
      <c r="J306" s="211">
        <f>ROUND(I306*H306,2)</f>
        <v>0</v>
      </c>
      <c r="K306" s="207" t="s">
        <v>138</v>
      </c>
      <c r="L306" s="45"/>
      <c r="M306" s="212" t="s">
        <v>19</v>
      </c>
      <c r="N306" s="213" t="s">
        <v>44</v>
      </c>
      <c r="O306" s="85"/>
      <c r="P306" s="214">
        <f>O306*H306</f>
        <v>0</v>
      </c>
      <c r="Q306" s="214">
        <v>0.00066</v>
      </c>
      <c r="R306" s="214">
        <f>Q306*H306</f>
        <v>0.0033</v>
      </c>
      <c r="S306" s="214">
        <v>0.001</v>
      </c>
      <c r="T306" s="215">
        <f>S306*H306</f>
        <v>0.0050000000000000001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16" t="s">
        <v>139</v>
      </c>
      <c r="AT306" s="216" t="s">
        <v>134</v>
      </c>
      <c r="AU306" s="216" t="s">
        <v>83</v>
      </c>
      <c r="AY306" s="18" t="s">
        <v>132</v>
      </c>
      <c r="BE306" s="217">
        <f>IF(N306="základní",J306,0)</f>
        <v>0</v>
      </c>
      <c r="BF306" s="217">
        <f>IF(N306="snížená",J306,0)</f>
        <v>0</v>
      </c>
      <c r="BG306" s="217">
        <f>IF(N306="zákl. přenesená",J306,0)</f>
        <v>0</v>
      </c>
      <c r="BH306" s="217">
        <f>IF(N306="sníž. přenesená",J306,0)</f>
        <v>0</v>
      </c>
      <c r="BI306" s="217">
        <f>IF(N306="nulová",J306,0)</f>
        <v>0</v>
      </c>
      <c r="BJ306" s="18" t="s">
        <v>81</v>
      </c>
      <c r="BK306" s="217">
        <f>ROUND(I306*H306,2)</f>
        <v>0</v>
      </c>
      <c r="BL306" s="18" t="s">
        <v>139</v>
      </c>
      <c r="BM306" s="216" t="s">
        <v>492</v>
      </c>
    </row>
    <row r="307" s="2" customFormat="1">
      <c r="A307" s="39"/>
      <c r="B307" s="40"/>
      <c r="C307" s="41"/>
      <c r="D307" s="218" t="s">
        <v>141</v>
      </c>
      <c r="E307" s="41"/>
      <c r="F307" s="219" t="s">
        <v>493</v>
      </c>
      <c r="G307" s="41"/>
      <c r="H307" s="41"/>
      <c r="I307" s="220"/>
      <c r="J307" s="41"/>
      <c r="K307" s="41"/>
      <c r="L307" s="45"/>
      <c r="M307" s="221"/>
      <c r="N307" s="222"/>
      <c r="O307" s="85"/>
      <c r="P307" s="85"/>
      <c r="Q307" s="85"/>
      <c r="R307" s="85"/>
      <c r="S307" s="85"/>
      <c r="T307" s="86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141</v>
      </c>
      <c r="AU307" s="18" t="s">
        <v>83</v>
      </c>
    </row>
    <row r="308" s="2" customFormat="1">
      <c r="A308" s="39"/>
      <c r="B308" s="40"/>
      <c r="C308" s="41"/>
      <c r="D308" s="223" t="s">
        <v>143</v>
      </c>
      <c r="E308" s="41"/>
      <c r="F308" s="224" t="s">
        <v>494</v>
      </c>
      <c r="G308" s="41"/>
      <c r="H308" s="41"/>
      <c r="I308" s="220"/>
      <c r="J308" s="41"/>
      <c r="K308" s="41"/>
      <c r="L308" s="45"/>
      <c r="M308" s="221"/>
      <c r="N308" s="222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143</v>
      </c>
      <c r="AU308" s="18" t="s">
        <v>83</v>
      </c>
    </row>
    <row r="309" s="2" customFormat="1" ht="16.5" customHeight="1">
      <c r="A309" s="39"/>
      <c r="B309" s="40"/>
      <c r="C309" s="205" t="s">
        <v>495</v>
      </c>
      <c r="D309" s="205" t="s">
        <v>134</v>
      </c>
      <c r="E309" s="206" t="s">
        <v>496</v>
      </c>
      <c r="F309" s="207" t="s">
        <v>497</v>
      </c>
      <c r="G309" s="208" t="s">
        <v>301</v>
      </c>
      <c r="H309" s="209">
        <v>5</v>
      </c>
      <c r="I309" s="210"/>
      <c r="J309" s="211">
        <f>ROUND(I309*H309,2)</f>
        <v>0</v>
      </c>
      <c r="K309" s="207" t="s">
        <v>138</v>
      </c>
      <c r="L309" s="45"/>
      <c r="M309" s="212" t="s">
        <v>19</v>
      </c>
      <c r="N309" s="213" t="s">
        <v>44</v>
      </c>
      <c r="O309" s="85"/>
      <c r="P309" s="214">
        <f>O309*H309</f>
        <v>0</v>
      </c>
      <c r="Q309" s="214">
        <v>0</v>
      </c>
      <c r="R309" s="214">
        <f>Q309*H309</f>
        <v>0</v>
      </c>
      <c r="S309" s="214">
        <v>0</v>
      </c>
      <c r="T309" s="215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16" t="s">
        <v>139</v>
      </c>
      <c r="AT309" s="216" t="s">
        <v>134</v>
      </c>
      <c r="AU309" s="216" t="s">
        <v>83</v>
      </c>
      <c r="AY309" s="18" t="s">
        <v>132</v>
      </c>
      <c r="BE309" s="217">
        <f>IF(N309="základní",J309,0)</f>
        <v>0</v>
      </c>
      <c r="BF309" s="217">
        <f>IF(N309="snížená",J309,0)</f>
        <v>0</v>
      </c>
      <c r="BG309" s="217">
        <f>IF(N309="zákl. přenesená",J309,0)</f>
        <v>0</v>
      </c>
      <c r="BH309" s="217">
        <f>IF(N309="sníž. přenesená",J309,0)</f>
        <v>0</v>
      </c>
      <c r="BI309" s="217">
        <f>IF(N309="nulová",J309,0)</f>
        <v>0</v>
      </c>
      <c r="BJ309" s="18" t="s">
        <v>81</v>
      </c>
      <c r="BK309" s="217">
        <f>ROUND(I309*H309,2)</f>
        <v>0</v>
      </c>
      <c r="BL309" s="18" t="s">
        <v>139</v>
      </c>
      <c r="BM309" s="216" t="s">
        <v>498</v>
      </c>
    </row>
    <row r="310" s="2" customFormat="1">
      <c r="A310" s="39"/>
      <c r="B310" s="40"/>
      <c r="C310" s="41"/>
      <c r="D310" s="218" t="s">
        <v>141</v>
      </c>
      <c r="E310" s="41"/>
      <c r="F310" s="219" t="s">
        <v>499</v>
      </c>
      <c r="G310" s="41"/>
      <c r="H310" s="41"/>
      <c r="I310" s="220"/>
      <c r="J310" s="41"/>
      <c r="K310" s="41"/>
      <c r="L310" s="45"/>
      <c r="M310" s="221"/>
      <c r="N310" s="222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141</v>
      </c>
      <c r="AU310" s="18" t="s">
        <v>83</v>
      </c>
    </row>
    <row r="311" s="2" customFormat="1">
      <c r="A311" s="39"/>
      <c r="B311" s="40"/>
      <c r="C311" s="41"/>
      <c r="D311" s="223" t="s">
        <v>143</v>
      </c>
      <c r="E311" s="41"/>
      <c r="F311" s="224" t="s">
        <v>500</v>
      </c>
      <c r="G311" s="41"/>
      <c r="H311" s="41"/>
      <c r="I311" s="220"/>
      <c r="J311" s="41"/>
      <c r="K311" s="41"/>
      <c r="L311" s="45"/>
      <c r="M311" s="221"/>
      <c r="N311" s="222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143</v>
      </c>
      <c r="AU311" s="18" t="s">
        <v>83</v>
      </c>
    </row>
    <row r="312" s="2" customFormat="1" ht="16.5" customHeight="1">
      <c r="A312" s="39"/>
      <c r="B312" s="40"/>
      <c r="C312" s="205" t="s">
        <v>501</v>
      </c>
      <c r="D312" s="205" t="s">
        <v>134</v>
      </c>
      <c r="E312" s="206" t="s">
        <v>502</v>
      </c>
      <c r="F312" s="207" t="s">
        <v>503</v>
      </c>
      <c r="G312" s="208" t="s">
        <v>301</v>
      </c>
      <c r="H312" s="209">
        <v>5</v>
      </c>
      <c r="I312" s="210"/>
      <c r="J312" s="211">
        <f>ROUND(I312*H312,2)</f>
        <v>0</v>
      </c>
      <c r="K312" s="207" t="s">
        <v>138</v>
      </c>
      <c r="L312" s="45"/>
      <c r="M312" s="212" t="s">
        <v>19</v>
      </c>
      <c r="N312" s="213" t="s">
        <v>44</v>
      </c>
      <c r="O312" s="85"/>
      <c r="P312" s="214">
        <f>O312*H312</f>
        <v>0</v>
      </c>
      <c r="Q312" s="214">
        <v>0</v>
      </c>
      <c r="R312" s="214">
        <f>Q312*H312</f>
        <v>0</v>
      </c>
      <c r="S312" s="214">
        <v>0</v>
      </c>
      <c r="T312" s="215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16" t="s">
        <v>139</v>
      </c>
      <c r="AT312" s="216" t="s">
        <v>134</v>
      </c>
      <c r="AU312" s="216" t="s">
        <v>83</v>
      </c>
      <c r="AY312" s="18" t="s">
        <v>132</v>
      </c>
      <c r="BE312" s="217">
        <f>IF(N312="základní",J312,0)</f>
        <v>0</v>
      </c>
      <c r="BF312" s="217">
        <f>IF(N312="snížená",J312,0)</f>
        <v>0</v>
      </c>
      <c r="BG312" s="217">
        <f>IF(N312="zákl. přenesená",J312,0)</f>
        <v>0</v>
      </c>
      <c r="BH312" s="217">
        <f>IF(N312="sníž. přenesená",J312,0)</f>
        <v>0</v>
      </c>
      <c r="BI312" s="217">
        <f>IF(N312="nulová",J312,0)</f>
        <v>0</v>
      </c>
      <c r="BJ312" s="18" t="s">
        <v>81</v>
      </c>
      <c r="BK312" s="217">
        <f>ROUND(I312*H312,2)</f>
        <v>0</v>
      </c>
      <c r="BL312" s="18" t="s">
        <v>139</v>
      </c>
      <c r="BM312" s="216" t="s">
        <v>504</v>
      </c>
    </row>
    <row r="313" s="2" customFormat="1">
      <c r="A313" s="39"/>
      <c r="B313" s="40"/>
      <c r="C313" s="41"/>
      <c r="D313" s="218" t="s">
        <v>141</v>
      </c>
      <c r="E313" s="41"/>
      <c r="F313" s="219" t="s">
        <v>505</v>
      </c>
      <c r="G313" s="41"/>
      <c r="H313" s="41"/>
      <c r="I313" s="220"/>
      <c r="J313" s="41"/>
      <c r="K313" s="41"/>
      <c r="L313" s="45"/>
      <c r="M313" s="221"/>
      <c r="N313" s="222"/>
      <c r="O313" s="85"/>
      <c r="P313" s="85"/>
      <c r="Q313" s="85"/>
      <c r="R313" s="85"/>
      <c r="S313" s="85"/>
      <c r="T313" s="86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141</v>
      </c>
      <c r="AU313" s="18" t="s">
        <v>83</v>
      </c>
    </row>
    <row r="314" s="2" customFormat="1">
      <c r="A314" s="39"/>
      <c r="B314" s="40"/>
      <c r="C314" s="41"/>
      <c r="D314" s="223" t="s">
        <v>143</v>
      </c>
      <c r="E314" s="41"/>
      <c r="F314" s="224" t="s">
        <v>506</v>
      </c>
      <c r="G314" s="41"/>
      <c r="H314" s="41"/>
      <c r="I314" s="220"/>
      <c r="J314" s="41"/>
      <c r="K314" s="41"/>
      <c r="L314" s="45"/>
      <c r="M314" s="221"/>
      <c r="N314" s="222"/>
      <c r="O314" s="85"/>
      <c r="P314" s="85"/>
      <c r="Q314" s="85"/>
      <c r="R314" s="85"/>
      <c r="S314" s="85"/>
      <c r="T314" s="86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143</v>
      </c>
      <c r="AU314" s="18" t="s">
        <v>83</v>
      </c>
    </row>
    <row r="315" s="12" customFormat="1" ht="22.8" customHeight="1">
      <c r="A315" s="12"/>
      <c r="B315" s="189"/>
      <c r="C315" s="190"/>
      <c r="D315" s="191" t="s">
        <v>72</v>
      </c>
      <c r="E315" s="203" t="s">
        <v>507</v>
      </c>
      <c r="F315" s="203" t="s">
        <v>508</v>
      </c>
      <c r="G315" s="190"/>
      <c r="H315" s="190"/>
      <c r="I315" s="193"/>
      <c r="J315" s="204">
        <f>BK315</f>
        <v>0</v>
      </c>
      <c r="K315" s="190"/>
      <c r="L315" s="195"/>
      <c r="M315" s="196"/>
      <c r="N315" s="197"/>
      <c r="O315" s="197"/>
      <c r="P315" s="198">
        <f>SUM(P316:P328)</f>
        <v>0</v>
      </c>
      <c r="Q315" s="197"/>
      <c r="R315" s="198">
        <f>SUM(R316:R328)</f>
        <v>0</v>
      </c>
      <c r="S315" s="197"/>
      <c r="T315" s="199">
        <f>SUM(T316:T328)</f>
        <v>0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200" t="s">
        <v>81</v>
      </c>
      <c r="AT315" s="201" t="s">
        <v>72</v>
      </c>
      <c r="AU315" s="201" t="s">
        <v>81</v>
      </c>
      <c r="AY315" s="200" t="s">
        <v>132</v>
      </c>
      <c r="BK315" s="202">
        <f>SUM(BK316:BK328)</f>
        <v>0</v>
      </c>
    </row>
    <row r="316" s="2" customFormat="1" ht="21.75" customHeight="1">
      <c r="A316" s="39"/>
      <c r="B316" s="40"/>
      <c r="C316" s="205" t="s">
        <v>509</v>
      </c>
      <c r="D316" s="205" t="s">
        <v>134</v>
      </c>
      <c r="E316" s="206" t="s">
        <v>510</v>
      </c>
      <c r="F316" s="207" t="s">
        <v>511</v>
      </c>
      <c r="G316" s="208" t="s">
        <v>197</v>
      </c>
      <c r="H316" s="209">
        <v>56.314999999999998</v>
      </c>
      <c r="I316" s="210"/>
      <c r="J316" s="211">
        <f>ROUND(I316*H316,2)</f>
        <v>0</v>
      </c>
      <c r="K316" s="207" t="s">
        <v>138</v>
      </c>
      <c r="L316" s="45"/>
      <c r="M316" s="212" t="s">
        <v>19</v>
      </c>
      <c r="N316" s="213" t="s">
        <v>44</v>
      </c>
      <c r="O316" s="85"/>
      <c r="P316" s="214">
        <f>O316*H316</f>
        <v>0</v>
      </c>
      <c r="Q316" s="214">
        <v>0</v>
      </c>
      <c r="R316" s="214">
        <f>Q316*H316</f>
        <v>0</v>
      </c>
      <c r="S316" s="214">
        <v>0</v>
      </c>
      <c r="T316" s="215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16" t="s">
        <v>139</v>
      </c>
      <c r="AT316" s="216" t="s">
        <v>134</v>
      </c>
      <c r="AU316" s="216" t="s">
        <v>83</v>
      </c>
      <c r="AY316" s="18" t="s">
        <v>132</v>
      </c>
      <c r="BE316" s="217">
        <f>IF(N316="základní",J316,0)</f>
        <v>0</v>
      </c>
      <c r="BF316" s="217">
        <f>IF(N316="snížená",J316,0)</f>
        <v>0</v>
      </c>
      <c r="BG316" s="217">
        <f>IF(N316="zákl. přenesená",J316,0)</f>
        <v>0</v>
      </c>
      <c r="BH316" s="217">
        <f>IF(N316="sníž. přenesená",J316,0)</f>
        <v>0</v>
      </c>
      <c r="BI316" s="217">
        <f>IF(N316="nulová",J316,0)</f>
        <v>0</v>
      </c>
      <c r="BJ316" s="18" t="s">
        <v>81</v>
      </c>
      <c r="BK316" s="217">
        <f>ROUND(I316*H316,2)</f>
        <v>0</v>
      </c>
      <c r="BL316" s="18" t="s">
        <v>139</v>
      </c>
      <c r="BM316" s="216" t="s">
        <v>512</v>
      </c>
    </row>
    <row r="317" s="2" customFormat="1">
      <c r="A317" s="39"/>
      <c r="B317" s="40"/>
      <c r="C317" s="41"/>
      <c r="D317" s="218" t="s">
        <v>141</v>
      </c>
      <c r="E317" s="41"/>
      <c r="F317" s="219" t="s">
        <v>511</v>
      </c>
      <c r="G317" s="41"/>
      <c r="H317" s="41"/>
      <c r="I317" s="220"/>
      <c r="J317" s="41"/>
      <c r="K317" s="41"/>
      <c r="L317" s="45"/>
      <c r="M317" s="221"/>
      <c r="N317" s="222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141</v>
      </c>
      <c r="AU317" s="18" t="s">
        <v>83</v>
      </c>
    </row>
    <row r="318" s="2" customFormat="1">
      <c r="A318" s="39"/>
      <c r="B318" s="40"/>
      <c r="C318" s="41"/>
      <c r="D318" s="223" t="s">
        <v>143</v>
      </c>
      <c r="E318" s="41"/>
      <c r="F318" s="224" t="s">
        <v>513</v>
      </c>
      <c r="G318" s="41"/>
      <c r="H318" s="41"/>
      <c r="I318" s="220"/>
      <c r="J318" s="41"/>
      <c r="K318" s="41"/>
      <c r="L318" s="45"/>
      <c r="M318" s="221"/>
      <c r="N318" s="222"/>
      <c r="O318" s="85"/>
      <c r="P318" s="85"/>
      <c r="Q318" s="85"/>
      <c r="R318" s="85"/>
      <c r="S318" s="85"/>
      <c r="T318" s="86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8" t="s">
        <v>143</v>
      </c>
      <c r="AU318" s="18" t="s">
        <v>83</v>
      </c>
    </row>
    <row r="319" s="2" customFormat="1" ht="16.5" customHeight="1">
      <c r="A319" s="39"/>
      <c r="B319" s="40"/>
      <c r="C319" s="205" t="s">
        <v>514</v>
      </c>
      <c r="D319" s="205" t="s">
        <v>134</v>
      </c>
      <c r="E319" s="206" t="s">
        <v>515</v>
      </c>
      <c r="F319" s="207" t="s">
        <v>516</v>
      </c>
      <c r="G319" s="208" t="s">
        <v>197</v>
      </c>
      <c r="H319" s="209">
        <v>56.314999999999998</v>
      </c>
      <c r="I319" s="210"/>
      <c r="J319" s="211">
        <f>ROUND(I319*H319,2)</f>
        <v>0</v>
      </c>
      <c r="K319" s="207" t="s">
        <v>138</v>
      </c>
      <c r="L319" s="45"/>
      <c r="M319" s="212" t="s">
        <v>19</v>
      </c>
      <c r="N319" s="213" t="s">
        <v>44</v>
      </c>
      <c r="O319" s="85"/>
      <c r="P319" s="214">
        <f>O319*H319</f>
        <v>0</v>
      </c>
      <c r="Q319" s="214">
        <v>0</v>
      </c>
      <c r="R319" s="214">
        <f>Q319*H319</f>
        <v>0</v>
      </c>
      <c r="S319" s="214">
        <v>0</v>
      </c>
      <c r="T319" s="215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16" t="s">
        <v>139</v>
      </c>
      <c r="AT319" s="216" t="s">
        <v>134</v>
      </c>
      <c r="AU319" s="216" t="s">
        <v>83</v>
      </c>
      <c r="AY319" s="18" t="s">
        <v>132</v>
      </c>
      <c r="BE319" s="217">
        <f>IF(N319="základní",J319,0)</f>
        <v>0</v>
      </c>
      <c r="BF319" s="217">
        <f>IF(N319="snížená",J319,0)</f>
        <v>0</v>
      </c>
      <c r="BG319" s="217">
        <f>IF(N319="zákl. přenesená",J319,0)</f>
        <v>0</v>
      </c>
      <c r="BH319" s="217">
        <f>IF(N319="sníž. přenesená",J319,0)</f>
        <v>0</v>
      </c>
      <c r="BI319" s="217">
        <f>IF(N319="nulová",J319,0)</f>
        <v>0</v>
      </c>
      <c r="BJ319" s="18" t="s">
        <v>81</v>
      </c>
      <c r="BK319" s="217">
        <f>ROUND(I319*H319,2)</f>
        <v>0</v>
      </c>
      <c r="BL319" s="18" t="s">
        <v>139</v>
      </c>
      <c r="BM319" s="216" t="s">
        <v>517</v>
      </c>
    </row>
    <row r="320" s="2" customFormat="1">
      <c r="A320" s="39"/>
      <c r="B320" s="40"/>
      <c r="C320" s="41"/>
      <c r="D320" s="218" t="s">
        <v>141</v>
      </c>
      <c r="E320" s="41"/>
      <c r="F320" s="219" t="s">
        <v>516</v>
      </c>
      <c r="G320" s="41"/>
      <c r="H320" s="41"/>
      <c r="I320" s="220"/>
      <c r="J320" s="41"/>
      <c r="K320" s="41"/>
      <c r="L320" s="45"/>
      <c r="M320" s="221"/>
      <c r="N320" s="222"/>
      <c r="O320" s="85"/>
      <c r="P320" s="85"/>
      <c r="Q320" s="85"/>
      <c r="R320" s="85"/>
      <c r="S320" s="85"/>
      <c r="T320" s="86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141</v>
      </c>
      <c r="AU320" s="18" t="s">
        <v>83</v>
      </c>
    </row>
    <row r="321" s="2" customFormat="1">
      <c r="A321" s="39"/>
      <c r="B321" s="40"/>
      <c r="C321" s="41"/>
      <c r="D321" s="223" t="s">
        <v>143</v>
      </c>
      <c r="E321" s="41"/>
      <c r="F321" s="224" t="s">
        <v>518</v>
      </c>
      <c r="G321" s="41"/>
      <c r="H321" s="41"/>
      <c r="I321" s="220"/>
      <c r="J321" s="41"/>
      <c r="K321" s="41"/>
      <c r="L321" s="45"/>
      <c r="M321" s="221"/>
      <c r="N321" s="222"/>
      <c r="O321" s="85"/>
      <c r="P321" s="85"/>
      <c r="Q321" s="85"/>
      <c r="R321" s="85"/>
      <c r="S321" s="85"/>
      <c r="T321" s="86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143</v>
      </c>
      <c r="AU321" s="18" t="s">
        <v>83</v>
      </c>
    </row>
    <row r="322" s="2" customFormat="1" ht="16.5" customHeight="1">
      <c r="A322" s="39"/>
      <c r="B322" s="40"/>
      <c r="C322" s="205" t="s">
        <v>519</v>
      </c>
      <c r="D322" s="205" t="s">
        <v>134</v>
      </c>
      <c r="E322" s="206" t="s">
        <v>520</v>
      </c>
      <c r="F322" s="207" t="s">
        <v>521</v>
      </c>
      <c r="G322" s="208" t="s">
        <v>197</v>
      </c>
      <c r="H322" s="209">
        <v>1689.4500000000001</v>
      </c>
      <c r="I322" s="210"/>
      <c r="J322" s="211">
        <f>ROUND(I322*H322,2)</f>
        <v>0</v>
      </c>
      <c r="K322" s="207" t="s">
        <v>138</v>
      </c>
      <c r="L322" s="45"/>
      <c r="M322" s="212" t="s">
        <v>19</v>
      </c>
      <c r="N322" s="213" t="s">
        <v>44</v>
      </c>
      <c r="O322" s="85"/>
      <c r="P322" s="214">
        <f>O322*H322</f>
        <v>0</v>
      </c>
      <c r="Q322" s="214">
        <v>0</v>
      </c>
      <c r="R322" s="214">
        <f>Q322*H322</f>
        <v>0</v>
      </c>
      <c r="S322" s="214">
        <v>0</v>
      </c>
      <c r="T322" s="215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16" t="s">
        <v>139</v>
      </c>
      <c r="AT322" s="216" t="s">
        <v>134</v>
      </c>
      <c r="AU322" s="216" t="s">
        <v>83</v>
      </c>
      <c r="AY322" s="18" t="s">
        <v>132</v>
      </c>
      <c r="BE322" s="217">
        <f>IF(N322="základní",J322,0)</f>
        <v>0</v>
      </c>
      <c r="BF322" s="217">
        <f>IF(N322="snížená",J322,0)</f>
        <v>0</v>
      </c>
      <c r="BG322" s="217">
        <f>IF(N322="zákl. přenesená",J322,0)</f>
        <v>0</v>
      </c>
      <c r="BH322" s="217">
        <f>IF(N322="sníž. přenesená",J322,0)</f>
        <v>0</v>
      </c>
      <c r="BI322" s="217">
        <f>IF(N322="nulová",J322,0)</f>
        <v>0</v>
      </c>
      <c r="BJ322" s="18" t="s">
        <v>81</v>
      </c>
      <c r="BK322" s="217">
        <f>ROUND(I322*H322,2)</f>
        <v>0</v>
      </c>
      <c r="BL322" s="18" t="s">
        <v>139</v>
      </c>
      <c r="BM322" s="216" t="s">
        <v>522</v>
      </c>
    </row>
    <row r="323" s="2" customFormat="1">
      <c r="A323" s="39"/>
      <c r="B323" s="40"/>
      <c r="C323" s="41"/>
      <c r="D323" s="218" t="s">
        <v>141</v>
      </c>
      <c r="E323" s="41"/>
      <c r="F323" s="219" t="s">
        <v>521</v>
      </c>
      <c r="G323" s="41"/>
      <c r="H323" s="41"/>
      <c r="I323" s="220"/>
      <c r="J323" s="41"/>
      <c r="K323" s="41"/>
      <c r="L323" s="45"/>
      <c r="M323" s="221"/>
      <c r="N323" s="222"/>
      <c r="O323" s="85"/>
      <c r="P323" s="85"/>
      <c r="Q323" s="85"/>
      <c r="R323" s="85"/>
      <c r="S323" s="85"/>
      <c r="T323" s="86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141</v>
      </c>
      <c r="AU323" s="18" t="s">
        <v>83</v>
      </c>
    </row>
    <row r="324" s="2" customFormat="1">
      <c r="A324" s="39"/>
      <c r="B324" s="40"/>
      <c r="C324" s="41"/>
      <c r="D324" s="223" t="s">
        <v>143</v>
      </c>
      <c r="E324" s="41"/>
      <c r="F324" s="224" t="s">
        <v>523</v>
      </c>
      <c r="G324" s="41"/>
      <c r="H324" s="41"/>
      <c r="I324" s="220"/>
      <c r="J324" s="41"/>
      <c r="K324" s="41"/>
      <c r="L324" s="45"/>
      <c r="M324" s="221"/>
      <c r="N324" s="222"/>
      <c r="O324" s="85"/>
      <c r="P324" s="85"/>
      <c r="Q324" s="85"/>
      <c r="R324" s="85"/>
      <c r="S324" s="85"/>
      <c r="T324" s="86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143</v>
      </c>
      <c r="AU324" s="18" t="s">
        <v>83</v>
      </c>
    </row>
    <row r="325" s="13" customFormat="1">
      <c r="A325" s="13"/>
      <c r="B325" s="225"/>
      <c r="C325" s="226"/>
      <c r="D325" s="218" t="s">
        <v>161</v>
      </c>
      <c r="E325" s="227" t="s">
        <v>19</v>
      </c>
      <c r="F325" s="228" t="s">
        <v>524</v>
      </c>
      <c r="G325" s="226"/>
      <c r="H325" s="229">
        <v>1689.4500000000001</v>
      </c>
      <c r="I325" s="230"/>
      <c r="J325" s="226"/>
      <c r="K325" s="226"/>
      <c r="L325" s="231"/>
      <c r="M325" s="232"/>
      <c r="N325" s="233"/>
      <c r="O325" s="233"/>
      <c r="P325" s="233"/>
      <c r="Q325" s="233"/>
      <c r="R325" s="233"/>
      <c r="S325" s="233"/>
      <c r="T325" s="234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5" t="s">
        <v>161</v>
      </c>
      <c r="AU325" s="235" t="s">
        <v>83</v>
      </c>
      <c r="AV325" s="13" t="s">
        <v>83</v>
      </c>
      <c r="AW325" s="13" t="s">
        <v>32</v>
      </c>
      <c r="AX325" s="13" t="s">
        <v>81</v>
      </c>
      <c r="AY325" s="235" t="s">
        <v>132</v>
      </c>
    </row>
    <row r="326" s="2" customFormat="1" ht="24.15" customHeight="1">
      <c r="A326" s="39"/>
      <c r="B326" s="40"/>
      <c r="C326" s="205" t="s">
        <v>525</v>
      </c>
      <c r="D326" s="205" t="s">
        <v>134</v>
      </c>
      <c r="E326" s="206" t="s">
        <v>526</v>
      </c>
      <c r="F326" s="207" t="s">
        <v>527</v>
      </c>
      <c r="G326" s="208" t="s">
        <v>197</v>
      </c>
      <c r="H326" s="209">
        <v>56.314999999999998</v>
      </c>
      <c r="I326" s="210"/>
      <c r="J326" s="211">
        <f>ROUND(I326*H326,2)</f>
        <v>0</v>
      </c>
      <c r="K326" s="207" t="s">
        <v>138</v>
      </c>
      <c r="L326" s="45"/>
      <c r="M326" s="212" t="s">
        <v>19</v>
      </c>
      <c r="N326" s="213" t="s">
        <v>44</v>
      </c>
      <c r="O326" s="85"/>
      <c r="P326" s="214">
        <f>O326*H326</f>
        <v>0</v>
      </c>
      <c r="Q326" s="214">
        <v>0</v>
      </c>
      <c r="R326" s="214">
        <f>Q326*H326</f>
        <v>0</v>
      </c>
      <c r="S326" s="214">
        <v>0</v>
      </c>
      <c r="T326" s="215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16" t="s">
        <v>139</v>
      </c>
      <c r="AT326" s="216" t="s">
        <v>134</v>
      </c>
      <c r="AU326" s="216" t="s">
        <v>83</v>
      </c>
      <c r="AY326" s="18" t="s">
        <v>132</v>
      </c>
      <c r="BE326" s="217">
        <f>IF(N326="základní",J326,0)</f>
        <v>0</v>
      </c>
      <c r="BF326" s="217">
        <f>IF(N326="snížená",J326,0)</f>
        <v>0</v>
      </c>
      <c r="BG326" s="217">
        <f>IF(N326="zákl. přenesená",J326,0)</f>
        <v>0</v>
      </c>
      <c r="BH326" s="217">
        <f>IF(N326="sníž. přenesená",J326,0)</f>
        <v>0</v>
      </c>
      <c r="BI326" s="217">
        <f>IF(N326="nulová",J326,0)</f>
        <v>0</v>
      </c>
      <c r="BJ326" s="18" t="s">
        <v>81</v>
      </c>
      <c r="BK326" s="217">
        <f>ROUND(I326*H326,2)</f>
        <v>0</v>
      </c>
      <c r="BL326" s="18" t="s">
        <v>139</v>
      </c>
      <c r="BM326" s="216" t="s">
        <v>528</v>
      </c>
    </row>
    <row r="327" s="2" customFormat="1">
      <c r="A327" s="39"/>
      <c r="B327" s="40"/>
      <c r="C327" s="41"/>
      <c r="D327" s="218" t="s">
        <v>141</v>
      </c>
      <c r="E327" s="41"/>
      <c r="F327" s="219" t="s">
        <v>527</v>
      </c>
      <c r="G327" s="41"/>
      <c r="H327" s="41"/>
      <c r="I327" s="220"/>
      <c r="J327" s="41"/>
      <c r="K327" s="41"/>
      <c r="L327" s="45"/>
      <c r="M327" s="221"/>
      <c r="N327" s="222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141</v>
      </c>
      <c r="AU327" s="18" t="s">
        <v>83</v>
      </c>
    </row>
    <row r="328" s="2" customFormat="1">
      <c r="A328" s="39"/>
      <c r="B328" s="40"/>
      <c r="C328" s="41"/>
      <c r="D328" s="223" t="s">
        <v>143</v>
      </c>
      <c r="E328" s="41"/>
      <c r="F328" s="224" t="s">
        <v>529</v>
      </c>
      <c r="G328" s="41"/>
      <c r="H328" s="41"/>
      <c r="I328" s="220"/>
      <c r="J328" s="41"/>
      <c r="K328" s="41"/>
      <c r="L328" s="45"/>
      <c r="M328" s="221"/>
      <c r="N328" s="222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143</v>
      </c>
      <c r="AU328" s="18" t="s">
        <v>83</v>
      </c>
    </row>
    <row r="329" s="12" customFormat="1" ht="22.8" customHeight="1">
      <c r="A329" s="12"/>
      <c r="B329" s="189"/>
      <c r="C329" s="190"/>
      <c r="D329" s="191" t="s">
        <v>72</v>
      </c>
      <c r="E329" s="203" t="s">
        <v>530</v>
      </c>
      <c r="F329" s="203" t="s">
        <v>531</v>
      </c>
      <c r="G329" s="190"/>
      <c r="H329" s="190"/>
      <c r="I329" s="193"/>
      <c r="J329" s="204">
        <f>BK329</f>
        <v>0</v>
      </c>
      <c r="K329" s="190"/>
      <c r="L329" s="195"/>
      <c r="M329" s="196"/>
      <c r="N329" s="197"/>
      <c r="O329" s="197"/>
      <c r="P329" s="198">
        <f>SUM(P330:P335)</f>
        <v>0</v>
      </c>
      <c r="Q329" s="197"/>
      <c r="R329" s="198">
        <f>SUM(R330:R335)</f>
        <v>0</v>
      </c>
      <c r="S329" s="197"/>
      <c r="T329" s="199">
        <f>SUM(T330:T335)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200" t="s">
        <v>81</v>
      </c>
      <c r="AT329" s="201" t="s">
        <v>72</v>
      </c>
      <c r="AU329" s="201" t="s">
        <v>81</v>
      </c>
      <c r="AY329" s="200" t="s">
        <v>132</v>
      </c>
      <c r="BK329" s="202">
        <f>SUM(BK330:BK335)</f>
        <v>0</v>
      </c>
    </row>
    <row r="330" s="2" customFormat="1" ht="33" customHeight="1">
      <c r="A330" s="39"/>
      <c r="B330" s="40"/>
      <c r="C330" s="205" t="s">
        <v>532</v>
      </c>
      <c r="D330" s="205" t="s">
        <v>134</v>
      </c>
      <c r="E330" s="206" t="s">
        <v>533</v>
      </c>
      <c r="F330" s="207" t="s">
        <v>534</v>
      </c>
      <c r="G330" s="208" t="s">
        <v>197</v>
      </c>
      <c r="H330" s="209">
        <v>79.444999999999993</v>
      </c>
      <c r="I330" s="210"/>
      <c r="J330" s="211">
        <f>ROUND(I330*H330,2)</f>
        <v>0</v>
      </c>
      <c r="K330" s="207" t="s">
        <v>138</v>
      </c>
      <c r="L330" s="45"/>
      <c r="M330" s="212" t="s">
        <v>19</v>
      </c>
      <c r="N330" s="213" t="s">
        <v>44</v>
      </c>
      <c r="O330" s="85"/>
      <c r="P330" s="214">
        <f>O330*H330</f>
        <v>0</v>
      </c>
      <c r="Q330" s="214">
        <v>0</v>
      </c>
      <c r="R330" s="214">
        <f>Q330*H330</f>
        <v>0</v>
      </c>
      <c r="S330" s="214">
        <v>0</v>
      </c>
      <c r="T330" s="215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16" t="s">
        <v>139</v>
      </c>
      <c r="AT330" s="216" t="s">
        <v>134</v>
      </c>
      <c r="AU330" s="216" t="s">
        <v>83</v>
      </c>
      <c r="AY330" s="18" t="s">
        <v>132</v>
      </c>
      <c r="BE330" s="217">
        <f>IF(N330="základní",J330,0)</f>
        <v>0</v>
      </c>
      <c r="BF330" s="217">
        <f>IF(N330="snížená",J330,0)</f>
        <v>0</v>
      </c>
      <c r="BG330" s="217">
        <f>IF(N330="zákl. přenesená",J330,0)</f>
        <v>0</v>
      </c>
      <c r="BH330" s="217">
        <f>IF(N330="sníž. přenesená",J330,0)</f>
        <v>0</v>
      </c>
      <c r="BI330" s="217">
        <f>IF(N330="nulová",J330,0)</f>
        <v>0</v>
      </c>
      <c r="BJ330" s="18" t="s">
        <v>81</v>
      </c>
      <c r="BK330" s="217">
        <f>ROUND(I330*H330,2)</f>
        <v>0</v>
      </c>
      <c r="BL330" s="18" t="s">
        <v>139</v>
      </c>
      <c r="BM330" s="216" t="s">
        <v>535</v>
      </c>
    </row>
    <row r="331" s="2" customFormat="1">
      <c r="A331" s="39"/>
      <c r="B331" s="40"/>
      <c r="C331" s="41"/>
      <c r="D331" s="218" t="s">
        <v>141</v>
      </c>
      <c r="E331" s="41"/>
      <c r="F331" s="219" t="s">
        <v>534</v>
      </c>
      <c r="G331" s="41"/>
      <c r="H331" s="41"/>
      <c r="I331" s="220"/>
      <c r="J331" s="41"/>
      <c r="K331" s="41"/>
      <c r="L331" s="45"/>
      <c r="M331" s="221"/>
      <c r="N331" s="222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141</v>
      </c>
      <c r="AU331" s="18" t="s">
        <v>83</v>
      </c>
    </row>
    <row r="332" s="2" customFormat="1">
      <c r="A332" s="39"/>
      <c r="B332" s="40"/>
      <c r="C332" s="41"/>
      <c r="D332" s="223" t="s">
        <v>143</v>
      </c>
      <c r="E332" s="41"/>
      <c r="F332" s="224" t="s">
        <v>536</v>
      </c>
      <c r="G332" s="41"/>
      <c r="H332" s="41"/>
      <c r="I332" s="220"/>
      <c r="J332" s="41"/>
      <c r="K332" s="41"/>
      <c r="L332" s="45"/>
      <c r="M332" s="221"/>
      <c r="N332" s="222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143</v>
      </c>
      <c r="AU332" s="18" t="s">
        <v>83</v>
      </c>
    </row>
    <row r="333" s="2" customFormat="1" ht="16.5" customHeight="1">
      <c r="A333" s="39"/>
      <c r="B333" s="40"/>
      <c r="C333" s="205" t="s">
        <v>537</v>
      </c>
      <c r="D333" s="205" t="s">
        <v>134</v>
      </c>
      <c r="E333" s="206" t="s">
        <v>538</v>
      </c>
      <c r="F333" s="207" t="s">
        <v>539</v>
      </c>
      <c r="G333" s="208" t="s">
        <v>197</v>
      </c>
      <c r="H333" s="209">
        <v>24.542000000000002</v>
      </c>
      <c r="I333" s="210"/>
      <c r="J333" s="211">
        <f>ROUND(I333*H333,2)</f>
        <v>0</v>
      </c>
      <c r="K333" s="207" t="s">
        <v>138</v>
      </c>
      <c r="L333" s="45"/>
      <c r="M333" s="212" t="s">
        <v>19</v>
      </c>
      <c r="N333" s="213" t="s">
        <v>44</v>
      </c>
      <c r="O333" s="85"/>
      <c r="P333" s="214">
        <f>O333*H333</f>
        <v>0</v>
      </c>
      <c r="Q333" s="214">
        <v>0</v>
      </c>
      <c r="R333" s="214">
        <f>Q333*H333</f>
        <v>0</v>
      </c>
      <c r="S333" s="214">
        <v>0</v>
      </c>
      <c r="T333" s="215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16" t="s">
        <v>139</v>
      </c>
      <c r="AT333" s="216" t="s">
        <v>134</v>
      </c>
      <c r="AU333" s="216" t="s">
        <v>83</v>
      </c>
      <c r="AY333" s="18" t="s">
        <v>132</v>
      </c>
      <c r="BE333" s="217">
        <f>IF(N333="základní",J333,0)</f>
        <v>0</v>
      </c>
      <c r="BF333" s="217">
        <f>IF(N333="snížená",J333,0)</f>
        <v>0</v>
      </c>
      <c r="BG333" s="217">
        <f>IF(N333="zákl. přenesená",J333,0)</f>
        <v>0</v>
      </c>
      <c r="BH333" s="217">
        <f>IF(N333="sníž. přenesená",J333,0)</f>
        <v>0</v>
      </c>
      <c r="BI333" s="217">
        <f>IF(N333="nulová",J333,0)</f>
        <v>0</v>
      </c>
      <c r="BJ333" s="18" t="s">
        <v>81</v>
      </c>
      <c r="BK333" s="217">
        <f>ROUND(I333*H333,2)</f>
        <v>0</v>
      </c>
      <c r="BL333" s="18" t="s">
        <v>139</v>
      </c>
      <c r="BM333" s="216" t="s">
        <v>540</v>
      </c>
    </row>
    <row r="334" s="2" customFormat="1">
      <c r="A334" s="39"/>
      <c r="B334" s="40"/>
      <c r="C334" s="41"/>
      <c r="D334" s="218" t="s">
        <v>141</v>
      </c>
      <c r="E334" s="41"/>
      <c r="F334" s="219" t="s">
        <v>541</v>
      </c>
      <c r="G334" s="41"/>
      <c r="H334" s="41"/>
      <c r="I334" s="220"/>
      <c r="J334" s="41"/>
      <c r="K334" s="41"/>
      <c r="L334" s="45"/>
      <c r="M334" s="221"/>
      <c r="N334" s="222"/>
      <c r="O334" s="85"/>
      <c r="P334" s="85"/>
      <c r="Q334" s="85"/>
      <c r="R334" s="85"/>
      <c r="S334" s="85"/>
      <c r="T334" s="86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141</v>
      </c>
      <c r="AU334" s="18" t="s">
        <v>83</v>
      </c>
    </row>
    <row r="335" s="2" customFormat="1">
      <c r="A335" s="39"/>
      <c r="B335" s="40"/>
      <c r="C335" s="41"/>
      <c r="D335" s="223" t="s">
        <v>143</v>
      </c>
      <c r="E335" s="41"/>
      <c r="F335" s="224" t="s">
        <v>542</v>
      </c>
      <c r="G335" s="41"/>
      <c r="H335" s="41"/>
      <c r="I335" s="220"/>
      <c r="J335" s="41"/>
      <c r="K335" s="41"/>
      <c r="L335" s="45"/>
      <c r="M335" s="221"/>
      <c r="N335" s="222"/>
      <c r="O335" s="85"/>
      <c r="P335" s="85"/>
      <c r="Q335" s="85"/>
      <c r="R335" s="85"/>
      <c r="S335" s="85"/>
      <c r="T335" s="86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143</v>
      </c>
      <c r="AU335" s="18" t="s">
        <v>83</v>
      </c>
    </row>
    <row r="336" s="12" customFormat="1" ht="25.92" customHeight="1">
      <c r="A336" s="12"/>
      <c r="B336" s="189"/>
      <c r="C336" s="190"/>
      <c r="D336" s="191" t="s">
        <v>72</v>
      </c>
      <c r="E336" s="192" t="s">
        <v>543</v>
      </c>
      <c r="F336" s="192" t="s">
        <v>544</v>
      </c>
      <c r="G336" s="190"/>
      <c r="H336" s="190"/>
      <c r="I336" s="193"/>
      <c r="J336" s="194">
        <f>BK336</f>
        <v>0</v>
      </c>
      <c r="K336" s="190"/>
      <c r="L336" s="195"/>
      <c r="M336" s="196"/>
      <c r="N336" s="197"/>
      <c r="O336" s="197"/>
      <c r="P336" s="198">
        <f>P337+P344+P358+P391+P413+P482+P517+P536</f>
        <v>0</v>
      </c>
      <c r="Q336" s="197"/>
      <c r="R336" s="198">
        <f>R337+R344+R358+R391+R413+R482+R517+R536</f>
        <v>4.9183104899999996</v>
      </c>
      <c r="S336" s="197"/>
      <c r="T336" s="199">
        <f>T337+T344+T358+T391+T413+T482+T517+T536</f>
        <v>11.64354135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00" t="s">
        <v>83</v>
      </c>
      <c r="AT336" s="201" t="s">
        <v>72</v>
      </c>
      <c r="AU336" s="201" t="s">
        <v>73</v>
      </c>
      <c r="AY336" s="200" t="s">
        <v>132</v>
      </c>
      <c r="BK336" s="202">
        <f>BK337+BK344+BK358+BK391+BK413+BK482+BK517+BK536</f>
        <v>0</v>
      </c>
    </row>
    <row r="337" s="12" customFormat="1" ht="22.8" customHeight="1">
      <c r="A337" s="12"/>
      <c r="B337" s="189"/>
      <c r="C337" s="190"/>
      <c r="D337" s="191" t="s">
        <v>72</v>
      </c>
      <c r="E337" s="203" t="s">
        <v>545</v>
      </c>
      <c r="F337" s="203" t="s">
        <v>546</v>
      </c>
      <c r="G337" s="190"/>
      <c r="H337" s="190"/>
      <c r="I337" s="193"/>
      <c r="J337" s="204">
        <f>BK337</f>
        <v>0</v>
      </c>
      <c r="K337" s="190"/>
      <c r="L337" s="195"/>
      <c r="M337" s="196"/>
      <c r="N337" s="197"/>
      <c r="O337" s="197"/>
      <c r="P337" s="198">
        <f>SUM(P338:P343)</f>
        <v>0</v>
      </c>
      <c r="Q337" s="197"/>
      <c r="R337" s="198">
        <f>SUM(R338:R343)</f>
        <v>0.029400000000000003</v>
      </c>
      <c r="S337" s="197"/>
      <c r="T337" s="199">
        <f>SUM(T338:T343)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200" t="s">
        <v>83</v>
      </c>
      <c r="AT337" s="201" t="s">
        <v>72</v>
      </c>
      <c r="AU337" s="201" t="s">
        <v>81</v>
      </c>
      <c r="AY337" s="200" t="s">
        <v>132</v>
      </c>
      <c r="BK337" s="202">
        <f>SUM(BK338:BK343)</f>
        <v>0</v>
      </c>
    </row>
    <row r="338" s="2" customFormat="1" ht="16.5" customHeight="1">
      <c r="A338" s="39"/>
      <c r="B338" s="40"/>
      <c r="C338" s="205" t="s">
        <v>547</v>
      </c>
      <c r="D338" s="205" t="s">
        <v>134</v>
      </c>
      <c r="E338" s="206" t="s">
        <v>548</v>
      </c>
      <c r="F338" s="207" t="s">
        <v>549</v>
      </c>
      <c r="G338" s="208" t="s">
        <v>137</v>
      </c>
      <c r="H338" s="209">
        <v>42</v>
      </c>
      <c r="I338" s="210"/>
      <c r="J338" s="211">
        <f>ROUND(I338*H338,2)</f>
        <v>0</v>
      </c>
      <c r="K338" s="207" t="s">
        <v>138</v>
      </c>
      <c r="L338" s="45"/>
      <c r="M338" s="212" t="s">
        <v>19</v>
      </c>
      <c r="N338" s="213" t="s">
        <v>44</v>
      </c>
      <c r="O338" s="85"/>
      <c r="P338" s="214">
        <f>O338*H338</f>
        <v>0</v>
      </c>
      <c r="Q338" s="214">
        <v>0.00040000000000000002</v>
      </c>
      <c r="R338" s="214">
        <f>Q338*H338</f>
        <v>0.016800000000000002</v>
      </c>
      <c r="S338" s="214">
        <v>0</v>
      </c>
      <c r="T338" s="215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16" t="s">
        <v>232</v>
      </c>
      <c r="AT338" s="216" t="s">
        <v>134</v>
      </c>
      <c r="AU338" s="216" t="s">
        <v>83</v>
      </c>
      <c r="AY338" s="18" t="s">
        <v>132</v>
      </c>
      <c r="BE338" s="217">
        <f>IF(N338="základní",J338,0)</f>
        <v>0</v>
      </c>
      <c r="BF338" s="217">
        <f>IF(N338="snížená",J338,0)</f>
        <v>0</v>
      </c>
      <c r="BG338" s="217">
        <f>IF(N338="zákl. přenesená",J338,0)</f>
        <v>0</v>
      </c>
      <c r="BH338" s="217">
        <f>IF(N338="sníž. přenesená",J338,0)</f>
        <v>0</v>
      </c>
      <c r="BI338" s="217">
        <f>IF(N338="nulová",J338,0)</f>
        <v>0</v>
      </c>
      <c r="BJ338" s="18" t="s">
        <v>81</v>
      </c>
      <c r="BK338" s="217">
        <f>ROUND(I338*H338,2)</f>
        <v>0</v>
      </c>
      <c r="BL338" s="18" t="s">
        <v>232</v>
      </c>
      <c r="BM338" s="216" t="s">
        <v>550</v>
      </c>
    </row>
    <row r="339" s="2" customFormat="1">
      <c r="A339" s="39"/>
      <c r="B339" s="40"/>
      <c r="C339" s="41"/>
      <c r="D339" s="218" t="s">
        <v>141</v>
      </c>
      <c r="E339" s="41"/>
      <c r="F339" s="219" t="s">
        <v>551</v>
      </c>
      <c r="G339" s="41"/>
      <c r="H339" s="41"/>
      <c r="I339" s="220"/>
      <c r="J339" s="41"/>
      <c r="K339" s="41"/>
      <c r="L339" s="45"/>
      <c r="M339" s="221"/>
      <c r="N339" s="222"/>
      <c r="O339" s="85"/>
      <c r="P339" s="85"/>
      <c r="Q339" s="85"/>
      <c r="R339" s="85"/>
      <c r="S339" s="85"/>
      <c r="T339" s="86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8" t="s">
        <v>141</v>
      </c>
      <c r="AU339" s="18" t="s">
        <v>83</v>
      </c>
    </row>
    <row r="340" s="2" customFormat="1">
      <c r="A340" s="39"/>
      <c r="B340" s="40"/>
      <c r="C340" s="41"/>
      <c r="D340" s="223" t="s">
        <v>143</v>
      </c>
      <c r="E340" s="41"/>
      <c r="F340" s="224" t="s">
        <v>552</v>
      </c>
      <c r="G340" s="41"/>
      <c r="H340" s="41"/>
      <c r="I340" s="220"/>
      <c r="J340" s="41"/>
      <c r="K340" s="41"/>
      <c r="L340" s="45"/>
      <c r="M340" s="221"/>
      <c r="N340" s="222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143</v>
      </c>
      <c r="AU340" s="18" t="s">
        <v>83</v>
      </c>
    </row>
    <row r="341" s="13" customFormat="1">
      <c r="A341" s="13"/>
      <c r="B341" s="225"/>
      <c r="C341" s="226"/>
      <c r="D341" s="218" t="s">
        <v>161</v>
      </c>
      <c r="E341" s="227" t="s">
        <v>19</v>
      </c>
      <c r="F341" s="228" t="s">
        <v>553</v>
      </c>
      <c r="G341" s="226"/>
      <c r="H341" s="229">
        <v>42</v>
      </c>
      <c r="I341" s="230"/>
      <c r="J341" s="226"/>
      <c r="K341" s="226"/>
      <c r="L341" s="231"/>
      <c r="M341" s="232"/>
      <c r="N341" s="233"/>
      <c r="O341" s="233"/>
      <c r="P341" s="233"/>
      <c r="Q341" s="233"/>
      <c r="R341" s="233"/>
      <c r="S341" s="233"/>
      <c r="T341" s="234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5" t="s">
        <v>161</v>
      </c>
      <c r="AU341" s="235" t="s">
        <v>83</v>
      </c>
      <c r="AV341" s="13" t="s">
        <v>83</v>
      </c>
      <c r="AW341" s="13" t="s">
        <v>32</v>
      </c>
      <c r="AX341" s="13" t="s">
        <v>81</v>
      </c>
      <c r="AY341" s="235" t="s">
        <v>132</v>
      </c>
    </row>
    <row r="342" s="2" customFormat="1" ht="16.5" customHeight="1">
      <c r="A342" s="39"/>
      <c r="B342" s="40"/>
      <c r="C342" s="236" t="s">
        <v>554</v>
      </c>
      <c r="D342" s="236" t="s">
        <v>194</v>
      </c>
      <c r="E342" s="237" t="s">
        <v>555</v>
      </c>
      <c r="F342" s="238" t="s">
        <v>556</v>
      </c>
      <c r="G342" s="239" t="s">
        <v>137</v>
      </c>
      <c r="H342" s="240">
        <v>42</v>
      </c>
      <c r="I342" s="241"/>
      <c r="J342" s="242">
        <f>ROUND(I342*H342,2)</f>
        <v>0</v>
      </c>
      <c r="K342" s="238" t="s">
        <v>138</v>
      </c>
      <c r="L342" s="243"/>
      <c r="M342" s="244" t="s">
        <v>19</v>
      </c>
      <c r="N342" s="245" t="s">
        <v>44</v>
      </c>
      <c r="O342" s="85"/>
      <c r="P342" s="214">
        <f>O342*H342</f>
        <v>0</v>
      </c>
      <c r="Q342" s="214">
        <v>0.00029999999999999997</v>
      </c>
      <c r="R342" s="214">
        <f>Q342*H342</f>
        <v>0.012599999999999998</v>
      </c>
      <c r="S342" s="214">
        <v>0</v>
      </c>
      <c r="T342" s="215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16" t="s">
        <v>327</v>
      </c>
      <c r="AT342" s="216" t="s">
        <v>194</v>
      </c>
      <c r="AU342" s="216" t="s">
        <v>83</v>
      </c>
      <c r="AY342" s="18" t="s">
        <v>132</v>
      </c>
      <c r="BE342" s="217">
        <f>IF(N342="základní",J342,0)</f>
        <v>0</v>
      </c>
      <c r="BF342" s="217">
        <f>IF(N342="snížená",J342,0)</f>
        <v>0</v>
      </c>
      <c r="BG342" s="217">
        <f>IF(N342="zákl. přenesená",J342,0)</f>
        <v>0</v>
      </c>
      <c r="BH342" s="217">
        <f>IF(N342="sníž. přenesená",J342,0)</f>
        <v>0</v>
      </c>
      <c r="BI342" s="217">
        <f>IF(N342="nulová",J342,0)</f>
        <v>0</v>
      </c>
      <c r="BJ342" s="18" t="s">
        <v>81</v>
      </c>
      <c r="BK342" s="217">
        <f>ROUND(I342*H342,2)</f>
        <v>0</v>
      </c>
      <c r="BL342" s="18" t="s">
        <v>232</v>
      </c>
      <c r="BM342" s="216" t="s">
        <v>557</v>
      </c>
    </row>
    <row r="343" s="2" customFormat="1">
      <c r="A343" s="39"/>
      <c r="B343" s="40"/>
      <c r="C343" s="41"/>
      <c r="D343" s="218" t="s">
        <v>141</v>
      </c>
      <c r="E343" s="41"/>
      <c r="F343" s="219" t="s">
        <v>556</v>
      </c>
      <c r="G343" s="41"/>
      <c r="H343" s="41"/>
      <c r="I343" s="220"/>
      <c r="J343" s="41"/>
      <c r="K343" s="41"/>
      <c r="L343" s="45"/>
      <c r="M343" s="221"/>
      <c r="N343" s="222"/>
      <c r="O343" s="85"/>
      <c r="P343" s="85"/>
      <c r="Q343" s="85"/>
      <c r="R343" s="85"/>
      <c r="S343" s="85"/>
      <c r="T343" s="86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8" t="s">
        <v>141</v>
      </c>
      <c r="AU343" s="18" t="s">
        <v>83</v>
      </c>
    </row>
    <row r="344" s="12" customFormat="1" ht="22.8" customHeight="1">
      <c r="A344" s="12"/>
      <c r="B344" s="189"/>
      <c r="C344" s="190"/>
      <c r="D344" s="191" t="s">
        <v>72</v>
      </c>
      <c r="E344" s="203" t="s">
        <v>558</v>
      </c>
      <c r="F344" s="203" t="s">
        <v>559</v>
      </c>
      <c r="G344" s="190"/>
      <c r="H344" s="190"/>
      <c r="I344" s="193"/>
      <c r="J344" s="204">
        <f>BK344</f>
        <v>0</v>
      </c>
      <c r="K344" s="190"/>
      <c r="L344" s="195"/>
      <c r="M344" s="196"/>
      <c r="N344" s="197"/>
      <c r="O344" s="197"/>
      <c r="P344" s="198">
        <f>SUM(P345:P357)</f>
        <v>0</v>
      </c>
      <c r="Q344" s="197"/>
      <c r="R344" s="198">
        <f>SUM(R345:R357)</f>
        <v>0.85993600000000003</v>
      </c>
      <c r="S344" s="197"/>
      <c r="T344" s="199">
        <f>SUM(T345:T357)</f>
        <v>0.14112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00" t="s">
        <v>83</v>
      </c>
      <c r="AT344" s="201" t="s">
        <v>72</v>
      </c>
      <c r="AU344" s="201" t="s">
        <v>81</v>
      </c>
      <c r="AY344" s="200" t="s">
        <v>132</v>
      </c>
      <c r="BK344" s="202">
        <f>SUM(BK345:BK357)</f>
        <v>0</v>
      </c>
    </row>
    <row r="345" s="2" customFormat="1" ht="16.5" customHeight="1">
      <c r="A345" s="39"/>
      <c r="B345" s="40"/>
      <c r="C345" s="205" t="s">
        <v>560</v>
      </c>
      <c r="D345" s="205" t="s">
        <v>134</v>
      </c>
      <c r="E345" s="206" t="s">
        <v>561</v>
      </c>
      <c r="F345" s="207" t="s">
        <v>562</v>
      </c>
      <c r="G345" s="208" t="s">
        <v>137</v>
      </c>
      <c r="H345" s="209">
        <v>50.399999999999999</v>
      </c>
      <c r="I345" s="210"/>
      <c r="J345" s="211">
        <f>ROUND(I345*H345,2)</f>
        <v>0</v>
      </c>
      <c r="K345" s="207" t="s">
        <v>138</v>
      </c>
      <c r="L345" s="45"/>
      <c r="M345" s="212" t="s">
        <v>19</v>
      </c>
      <c r="N345" s="213" t="s">
        <v>44</v>
      </c>
      <c r="O345" s="85"/>
      <c r="P345" s="214">
        <f>O345*H345</f>
        <v>0</v>
      </c>
      <c r="Q345" s="214">
        <v>0</v>
      </c>
      <c r="R345" s="214">
        <f>Q345*H345</f>
        <v>0</v>
      </c>
      <c r="S345" s="214">
        <v>0.0028</v>
      </c>
      <c r="T345" s="215">
        <f>S345*H345</f>
        <v>0.14112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16" t="s">
        <v>232</v>
      </c>
      <c r="AT345" s="216" t="s">
        <v>134</v>
      </c>
      <c r="AU345" s="216" t="s">
        <v>83</v>
      </c>
      <c r="AY345" s="18" t="s">
        <v>132</v>
      </c>
      <c r="BE345" s="217">
        <f>IF(N345="základní",J345,0)</f>
        <v>0</v>
      </c>
      <c r="BF345" s="217">
        <f>IF(N345="snížená",J345,0)</f>
        <v>0</v>
      </c>
      <c r="BG345" s="217">
        <f>IF(N345="zákl. přenesená",J345,0)</f>
        <v>0</v>
      </c>
      <c r="BH345" s="217">
        <f>IF(N345="sníž. přenesená",J345,0)</f>
        <v>0</v>
      </c>
      <c r="BI345" s="217">
        <f>IF(N345="nulová",J345,0)</f>
        <v>0</v>
      </c>
      <c r="BJ345" s="18" t="s">
        <v>81</v>
      </c>
      <c r="BK345" s="217">
        <f>ROUND(I345*H345,2)</f>
        <v>0</v>
      </c>
      <c r="BL345" s="18" t="s">
        <v>232</v>
      </c>
      <c r="BM345" s="216" t="s">
        <v>563</v>
      </c>
    </row>
    <row r="346" s="2" customFormat="1">
      <c r="A346" s="39"/>
      <c r="B346" s="40"/>
      <c r="C346" s="41"/>
      <c r="D346" s="218" t="s">
        <v>141</v>
      </c>
      <c r="E346" s="41"/>
      <c r="F346" s="219" t="s">
        <v>564</v>
      </c>
      <c r="G346" s="41"/>
      <c r="H346" s="41"/>
      <c r="I346" s="220"/>
      <c r="J346" s="41"/>
      <c r="K346" s="41"/>
      <c r="L346" s="45"/>
      <c r="M346" s="221"/>
      <c r="N346" s="222"/>
      <c r="O346" s="85"/>
      <c r="P346" s="85"/>
      <c r="Q346" s="85"/>
      <c r="R346" s="85"/>
      <c r="S346" s="85"/>
      <c r="T346" s="86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141</v>
      </c>
      <c r="AU346" s="18" t="s">
        <v>83</v>
      </c>
    </row>
    <row r="347" s="2" customFormat="1">
      <c r="A347" s="39"/>
      <c r="B347" s="40"/>
      <c r="C347" s="41"/>
      <c r="D347" s="223" t="s">
        <v>143</v>
      </c>
      <c r="E347" s="41"/>
      <c r="F347" s="224" t="s">
        <v>565</v>
      </c>
      <c r="G347" s="41"/>
      <c r="H347" s="41"/>
      <c r="I347" s="220"/>
      <c r="J347" s="41"/>
      <c r="K347" s="41"/>
      <c r="L347" s="45"/>
      <c r="M347" s="221"/>
      <c r="N347" s="222"/>
      <c r="O347" s="85"/>
      <c r="P347" s="85"/>
      <c r="Q347" s="85"/>
      <c r="R347" s="85"/>
      <c r="S347" s="85"/>
      <c r="T347" s="86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143</v>
      </c>
      <c r="AU347" s="18" t="s">
        <v>83</v>
      </c>
    </row>
    <row r="348" s="13" customFormat="1">
      <c r="A348" s="13"/>
      <c r="B348" s="225"/>
      <c r="C348" s="226"/>
      <c r="D348" s="218" t="s">
        <v>161</v>
      </c>
      <c r="E348" s="227" t="s">
        <v>19</v>
      </c>
      <c r="F348" s="228" t="s">
        <v>566</v>
      </c>
      <c r="G348" s="226"/>
      <c r="H348" s="229">
        <v>50.399999999999999</v>
      </c>
      <c r="I348" s="230"/>
      <c r="J348" s="226"/>
      <c r="K348" s="226"/>
      <c r="L348" s="231"/>
      <c r="M348" s="232"/>
      <c r="N348" s="233"/>
      <c r="O348" s="233"/>
      <c r="P348" s="233"/>
      <c r="Q348" s="233"/>
      <c r="R348" s="233"/>
      <c r="S348" s="233"/>
      <c r="T348" s="23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5" t="s">
        <v>161</v>
      </c>
      <c r="AU348" s="235" t="s">
        <v>83</v>
      </c>
      <c r="AV348" s="13" t="s">
        <v>83</v>
      </c>
      <c r="AW348" s="13" t="s">
        <v>32</v>
      </c>
      <c r="AX348" s="13" t="s">
        <v>81</v>
      </c>
      <c r="AY348" s="235" t="s">
        <v>132</v>
      </c>
    </row>
    <row r="349" s="2" customFormat="1" ht="16.5" customHeight="1">
      <c r="A349" s="39"/>
      <c r="B349" s="40"/>
      <c r="C349" s="205" t="s">
        <v>567</v>
      </c>
      <c r="D349" s="205" t="s">
        <v>134</v>
      </c>
      <c r="E349" s="206" t="s">
        <v>568</v>
      </c>
      <c r="F349" s="207" t="s">
        <v>569</v>
      </c>
      <c r="G349" s="208" t="s">
        <v>137</v>
      </c>
      <c r="H349" s="209">
        <v>58.499000000000002</v>
      </c>
      <c r="I349" s="210"/>
      <c r="J349" s="211">
        <f>ROUND(I349*H349,2)</f>
        <v>0</v>
      </c>
      <c r="K349" s="207" t="s">
        <v>138</v>
      </c>
      <c r="L349" s="45"/>
      <c r="M349" s="212" t="s">
        <v>19</v>
      </c>
      <c r="N349" s="213" t="s">
        <v>44</v>
      </c>
      <c r="O349" s="85"/>
      <c r="P349" s="214">
        <f>O349*H349</f>
        <v>0</v>
      </c>
      <c r="Q349" s="214">
        <v>0</v>
      </c>
      <c r="R349" s="214">
        <f>Q349*H349</f>
        <v>0</v>
      </c>
      <c r="S349" s="214">
        <v>0</v>
      </c>
      <c r="T349" s="215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16" t="s">
        <v>232</v>
      </c>
      <c r="AT349" s="216" t="s">
        <v>134</v>
      </c>
      <c r="AU349" s="216" t="s">
        <v>83</v>
      </c>
      <c r="AY349" s="18" t="s">
        <v>132</v>
      </c>
      <c r="BE349" s="217">
        <f>IF(N349="základní",J349,0)</f>
        <v>0</v>
      </c>
      <c r="BF349" s="217">
        <f>IF(N349="snížená",J349,0)</f>
        <v>0</v>
      </c>
      <c r="BG349" s="217">
        <f>IF(N349="zákl. přenesená",J349,0)</f>
        <v>0</v>
      </c>
      <c r="BH349" s="217">
        <f>IF(N349="sníž. přenesená",J349,0)</f>
        <v>0</v>
      </c>
      <c r="BI349" s="217">
        <f>IF(N349="nulová",J349,0)</f>
        <v>0</v>
      </c>
      <c r="BJ349" s="18" t="s">
        <v>81</v>
      </c>
      <c r="BK349" s="217">
        <f>ROUND(I349*H349,2)</f>
        <v>0</v>
      </c>
      <c r="BL349" s="18" t="s">
        <v>232</v>
      </c>
      <c r="BM349" s="216" t="s">
        <v>570</v>
      </c>
    </row>
    <row r="350" s="2" customFormat="1">
      <c r="A350" s="39"/>
      <c r="B350" s="40"/>
      <c r="C350" s="41"/>
      <c r="D350" s="218" t="s">
        <v>141</v>
      </c>
      <c r="E350" s="41"/>
      <c r="F350" s="219" t="s">
        <v>571</v>
      </c>
      <c r="G350" s="41"/>
      <c r="H350" s="41"/>
      <c r="I350" s="220"/>
      <c r="J350" s="41"/>
      <c r="K350" s="41"/>
      <c r="L350" s="45"/>
      <c r="M350" s="221"/>
      <c r="N350" s="222"/>
      <c r="O350" s="85"/>
      <c r="P350" s="85"/>
      <c r="Q350" s="85"/>
      <c r="R350" s="85"/>
      <c r="S350" s="85"/>
      <c r="T350" s="86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8" t="s">
        <v>141</v>
      </c>
      <c r="AU350" s="18" t="s">
        <v>83</v>
      </c>
    </row>
    <row r="351" s="2" customFormat="1">
      <c r="A351" s="39"/>
      <c r="B351" s="40"/>
      <c r="C351" s="41"/>
      <c r="D351" s="223" t="s">
        <v>143</v>
      </c>
      <c r="E351" s="41"/>
      <c r="F351" s="224" t="s">
        <v>572</v>
      </c>
      <c r="G351" s="41"/>
      <c r="H351" s="41"/>
      <c r="I351" s="220"/>
      <c r="J351" s="41"/>
      <c r="K351" s="41"/>
      <c r="L351" s="45"/>
      <c r="M351" s="221"/>
      <c r="N351" s="222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143</v>
      </c>
      <c r="AU351" s="18" t="s">
        <v>83</v>
      </c>
    </row>
    <row r="352" s="2" customFormat="1">
      <c r="A352" s="39"/>
      <c r="B352" s="40"/>
      <c r="C352" s="41"/>
      <c r="D352" s="218" t="s">
        <v>206</v>
      </c>
      <c r="E352" s="41"/>
      <c r="F352" s="246" t="s">
        <v>573</v>
      </c>
      <c r="G352" s="41"/>
      <c r="H352" s="41"/>
      <c r="I352" s="220"/>
      <c r="J352" s="41"/>
      <c r="K352" s="41"/>
      <c r="L352" s="45"/>
      <c r="M352" s="221"/>
      <c r="N352" s="222"/>
      <c r="O352" s="85"/>
      <c r="P352" s="85"/>
      <c r="Q352" s="85"/>
      <c r="R352" s="85"/>
      <c r="S352" s="85"/>
      <c r="T352" s="86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8" t="s">
        <v>206</v>
      </c>
      <c r="AU352" s="18" t="s">
        <v>83</v>
      </c>
    </row>
    <row r="353" s="2" customFormat="1" ht="16.5" customHeight="1">
      <c r="A353" s="39"/>
      <c r="B353" s="40"/>
      <c r="C353" s="236" t="s">
        <v>574</v>
      </c>
      <c r="D353" s="236" t="s">
        <v>194</v>
      </c>
      <c r="E353" s="237" t="s">
        <v>575</v>
      </c>
      <c r="F353" s="238" t="s">
        <v>576</v>
      </c>
      <c r="G353" s="239" t="s">
        <v>147</v>
      </c>
      <c r="H353" s="240">
        <v>61.423999999999999</v>
      </c>
      <c r="I353" s="241"/>
      <c r="J353" s="242">
        <f>ROUND(I353*H353,2)</f>
        <v>0</v>
      </c>
      <c r="K353" s="238" t="s">
        <v>138</v>
      </c>
      <c r="L353" s="243"/>
      <c r="M353" s="244" t="s">
        <v>19</v>
      </c>
      <c r="N353" s="245" t="s">
        <v>44</v>
      </c>
      <c r="O353" s="85"/>
      <c r="P353" s="214">
        <f>O353*H353</f>
        <v>0</v>
      </c>
      <c r="Q353" s="214">
        <v>0.014</v>
      </c>
      <c r="R353" s="214">
        <f>Q353*H353</f>
        <v>0.85993600000000003</v>
      </c>
      <c r="S353" s="214">
        <v>0</v>
      </c>
      <c r="T353" s="215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16" t="s">
        <v>327</v>
      </c>
      <c r="AT353" s="216" t="s">
        <v>194</v>
      </c>
      <c r="AU353" s="216" t="s">
        <v>83</v>
      </c>
      <c r="AY353" s="18" t="s">
        <v>132</v>
      </c>
      <c r="BE353" s="217">
        <f>IF(N353="základní",J353,0)</f>
        <v>0</v>
      </c>
      <c r="BF353" s="217">
        <f>IF(N353="snížená",J353,0)</f>
        <v>0</v>
      </c>
      <c r="BG353" s="217">
        <f>IF(N353="zákl. přenesená",J353,0)</f>
        <v>0</v>
      </c>
      <c r="BH353" s="217">
        <f>IF(N353="sníž. přenesená",J353,0)</f>
        <v>0</v>
      </c>
      <c r="BI353" s="217">
        <f>IF(N353="nulová",J353,0)</f>
        <v>0</v>
      </c>
      <c r="BJ353" s="18" t="s">
        <v>81</v>
      </c>
      <c r="BK353" s="217">
        <f>ROUND(I353*H353,2)</f>
        <v>0</v>
      </c>
      <c r="BL353" s="18" t="s">
        <v>232</v>
      </c>
      <c r="BM353" s="216" t="s">
        <v>577</v>
      </c>
    </row>
    <row r="354" s="2" customFormat="1">
      <c r="A354" s="39"/>
      <c r="B354" s="40"/>
      <c r="C354" s="41"/>
      <c r="D354" s="218" t="s">
        <v>141</v>
      </c>
      <c r="E354" s="41"/>
      <c r="F354" s="219" t="s">
        <v>576</v>
      </c>
      <c r="G354" s="41"/>
      <c r="H354" s="41"/>
      <c r="I354" s="220"/>
      <c r="J354" s="41"/>
      <c r="K354" s="41"/>
      <c r="L354" s="45"/>
      <c r="M354" s="221"/>
      <c r="N354" s="222"/>
      <c r="O354" s="85"/>
      <c r="P354" s="85"/>
      <c r="Q354" s="85"/>
      <c r="R354" s="85"/>
      <c r="S354" s="85"/>
      <c r="T354" s="86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141</v>
      </c>
      <c r="AU354" s="18" t="s">
        <v>83</v>
      </c>
    </row>
    <row r="355" s="2" customFormat="1">
      <c r="A355" s="39"/>
      <c r="B355" s="40"/>
      <c r="C355" s="41"/>
      <c r="D355" s="218" t="s">
        <v>206</v>
      </c>
      <c r="E355" s="41"/>
      <c r="F355" s="246" t="s">
        <v>573</v>
      </c>
      <c r="G355" s="41"/>
      <c r="H355" s="41"/>
      <c r="I355" s="220"/>
      <c r="J355" s="41"/>
      <c r="K355" s="41"/>
      <c r="L355" s="45"/>
      <c r="M355" s="221"/>
      <c r="N355" s="222"/>
      <c r="O355" s="85"/>
      <c r="P355" s="85"/>
      <c r="Q355" s="85"/>
      <c r="R355" s="85"/>
      <c r="S355" s="85"/>
      <c r="T355" s="86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8" t="s">
        <v>206</v>
      </c>
      <c r="AU355" s="18" t="s">
        <v>83</v>
      </c>
    </row>
    <row r="356" s="13" customFormat="1">
      <c r="A356" s="13"/>
      <c r="B356" s="225"/>
      <c r="C356" s="226"/>
      <c r="D356" s="218" t="s">
        <v>161</v>
      </c>
      <c r="E356" s="227" t="s">
        <v>19</v>
      </c>
      <c r="F356" s="228" t="s">
        <v>578</v>
      </c>
      <c r="G356" s="226"/>
      <c r="H356" s="229">
        <v>58.499000000000002</v>
      </c>
      <c r="I356" s="230"/>
      <c r="J356" s="226"/>
      <c r="K356" s="226"/>
      <c r="L356" s="231"/>
      <c r="M356" s="232"/>
      <c r="N356" s="233"/>
      <c r="O356" s="233"/>
      <c r="P356" s="233"/>
      <c r="Q356" s="233"/>
      <c r="R356" s="233"/>
      <c r="S356" s="233"/>
      <c r="T356" s="234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5" t="s">
        <v>161</v>
      </c>
      <c r="AU356" s="235" t="s">
        <v>83</v>
      </c>
      <c r="AV356" s="13" t="s">
        <v>83</v>
      </c>
      <c r="AW356" s="13" t="s">
        <v>32</v>
      </c>
      <c r="AX356" s="13" t="s">
        <v>81</v>
      </c>
      <c r="AY356" s="235" t="s">
        <v>132</v>
      </c>
    </row>
    <row r="357" s="13" customFormat="1">
      <c r="A357" s="13"/>
      <c r="B357" s="225"/>
      <c r="C357" s="226"/>
      <c r="D357" s="218" t="s">
        <v>161</v>
      </c>
      <c r="E357" s="226"/>
      <c r="F357" s="228" t="s">
        <v>579</v>
      </c>
      <c r="G357" s="226"/>
      <c r="H357" s="229">
        <v>61.423999999999999</v>
      </c>
      <c r="I357" s="230"/>
      <c r="J357" s="226"/>
      <c r="K357" s="226"/>
      <c r="L357" s="231"/>
      <c r="M357" s="232"/>
      <c r="N357" s="233"/>
      <c r="O357" s="233"/>
      <c r="P357" s="233"/>
      <c r="Q357" s="233"/>
      <c r="R357" s="233"/>
      <c r="S357" s="233"/>
      <c r="T357" s="234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5" t="s">
        <v>161</v>
      </c>
      <c r="AU357" s="235" t="s">
        <v>83</v>
      </c>
      <c r="AV357" s="13" t="s">
        <v>83</v>
      </c>
      <c r="AW357" s="13" t="s">
        <v>4</v>
      </c>
      <c r="AX357" s="13" t="s">
        <v>81</v>
      </c>
      <c r="AY357" s="235" t="s">
        <v>132</v>
      </c>
    </row>
    <row r="358" s="12" customFormat="1" ht="22.8" customHeight="1">
      <c r="A358" s="12"/>
      <c r="B358" s="189"/>
      <c r="C358" s="190"/>
      <c r="D358" s="191" t="s">
        <v>72</v>
      </c>
      <c r="E358" s="203" t="s">
        <v>580</v>
      </c>
      <c r="F358" s="203" t="s">
        <v>581</v>
      </c>
      <c r="G358" s="190"/>
      <c r="H358" s="190"/>
      <c r="I358" s="193"/>
      <c r="J358" s="204">
        <f>BK358</f>
        <v>0</v>
      </c>
      <c r="K358" s="190"/>
      <c r="L358" s="195"/>
      <c r="M358" s="196"/>
      <c r="N358" s="197"/>
      <c r="O358" s="197"/>
      <c r="P358" s="198">
        <f>SUM(P359:P390)</f>
        <v>0</v>
      </c>
      <c r="Q358" s="197"/>
      <c r="R358" s="198">
        <f>SUM(R359:R390)</f>
        <v>1.0140062400000001</v>
      </c>
      <c r="S358" s="197"/>
      <c r="T358" s="199">
        <f>SUM(T359:T390)</f>
        <v>0.56350259999999996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R358" s="200" t="s">
        <v>83</v>
      </c>
      <c r="AT358" s="201" t="s">
        <v>72</v>
      </c>
      <c r="AU358" s="201" t="s">
        <v>81</v>
      </c>
      <c r="AY358" s="200" t="s">
        <v>132</v>
      </c>
      <c r="BK358" s="202">
        <f>SUM(BK359:BK390)</f>
        <v>0</v>
      </c>
    </row>
    <row r="359" s="2" customFormat="1" ht="16.5" customHeight="1">
      <c r="A359" s="39"/>
      <c r="B359" s="40"/>
      <c r="C359" s="205" t="s">
        <v>582</v>
      </c>
      <c r="D359" s="205" t="s">
        <v>134</v>
      </c>
      <c r="E359" s="206" t="s">
        <v>583</v>
      </c>
      <c r="F359" s="207" t="s">
        <v>584</v>
      </c>
      <c r="G359" s="208" t="s">
        <v>301</v>
      </c>
      <c r="H359" s="209">
        <v>18</v>
      </c>
      <c r="I359" s="210"/>
      <c r="J359" s="211">
        <f>ROUND(I359*H359,2)</f>
        <v>0</v>
      </c>
      <c r="K359" s="207" t="s">
        <v>138</v>
      </c>
      <c r="L359" s="45"/>
      <c r="M359" s="212" t="s">
        <v>19</v>
      </c>
      <c r="N359" s="213" t="s">
        <v>44</v>
      </c>
      <c r="O359" s="85"/>
      <c r="P359" s="214">
        <f>O359*H359</f>
        <v>0</v>
      </c>
      <c r="Q359" s="214">
        <v>0</v>
      </c>
      <c r="R359" s="214">
        <f>Q359*H359</f>
        <v>0</v>
      </c>
      <c r="S359" s="214">
        <v>0.00067000000000000002</v>
      </c>
      <c r="T359" s="215">
        <f>S359*H359</f>
        <v>0.012060000000000001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16" t="s">
        <v>232</v>
      </c>
      <c r="AT359" s="216" t="s">
        <v>134</v>
      </c>
      <c r="AU359" s="216" t="s">
        <v>83</v>
      </c>
      <c r="AY359" s="18" t="s">
        <v>132</v>
      </c>
      <c r="BE359" s="217">
        <f>IF(N359="základní",J359,0)</f>
        <v>0</v>
      </c>
      <c r="BF359" s="217">
        <f>IF(N359="snížená",J359,0)</f>
        <v>0</v>
      </c>
      <c r="BG359" s="217">
        <f>IF(N359="zákl. přenesená",J359,0)</f>
        <v>0</v>
      </c>
      <c r="BH359" s="217">
        <f>IF(N359="sníž. přenesená",J359,0)</f>
        <v>0</v>
      </c>
      <c r="BI359" s="217">
        <f>IF(N359="nulová",J359,0)</f>
        <v>0</v>
      </c>
      <c r="BJ359" s="18" t="s">
        <v>81</v>
      </c>
      <c r="BK359" s="217">
        <f>ROUND(I359*H359,2)</f>
        <v>0</v>
      </c>
      <c r="BL359" s="18" t="s">
        <v>232</v>
      </c>
      <c r="BM359" s="216" t="s">
        <v>585</v>
      </c>
    </row>
    <row r="360" s="2" customFormat="1">
      <c r="A360" s="39"/>
      <c r="B360" s="40"/>
      <c r="C360" s="41"/>
      <c r="D360" s="218" t="s">
        <v>141</v>
      </c>
      <c r="E360" s="41"/>
      <c r="F360" s="219" t="s">
        <v>586</v>
      </c>
      <c r="G360" s="41"/>
      <c r="H360" s="41"/>
      <c r="I360" s="220"/>
      <c r="J360" s="41"/>
      <c r="K360" s="41"/>
      <c r="L360" s="45"/>
      <c r="M360" s="221"/>
      <c r="N360" s="222"/>
      <c r="O360" s="85"/>
      <c r="P360" s="85"/>
      <c r="Q360" s="85"/>
      <c r="R360" s="85"/>
      <c r="S360" s="85"/>
      <c r="T360" s="86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141</v>
      </c>
      <c r="AU360" s="18" t="s">
        <v>83</v>
      </c>
    </row>
    <row r="361" s="2" customFormat="1">
      <c r="A361" s="39"/>
      <c r="B361" s="40"/>
      <c r="C361" s="41"/>
      <c r="D361" s="223" t="s">
        <v>143</v>
      </c>
      <c r="E361" s="41"/>
      <c r="F361" s="224" t="s">
        <v>587</v>
      </c>
      <c r="G361" s="41"/>
      <c r="H361" s="41"/>
      <c r="I361" s="220"/>
      <c r="J361" s="41"/>
      <c r="K361" s="41"/>
      <c r="L361" s="45"/>
      <c r="M361" s="221"/>
      <c r="N361" s="222"/>
      <c r="O361" s="85"/>
      <c r="P361" s="85"/>
      <c r="Q361" s="85"/>
      <c r="R361" s="85"/>
      <c r="S361" s="85"/>
      <c r="T361" s="86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T361" s="18" t="s">
        <v>143</v>
      </c>
      <c r="AU361" s="18" t="s">
        <v>83</v>
      </c>
    </row>
    <row r="362" s="13" customFormat="1">
      <c r="A362" s="13"/>
      <c r="B362" s="225"/>
      <c r="C362" s="226"/>
      <c r="D362" s="218" t="s">
        <v>161</v>
      </c>
      <c r="E362" s="227" t="s">
        <v>19</v>
      </c>
      <c r="F362" s="228" t="s">
        <v>588</v>
      </c>
      <c r="G362" s="226"/>
      <c r="H362" s="229">
        <v>18</v>
      </c>
      <c r="I362" s="230"/>
      <c r="J362" s="226"/>
      <c r="K362" s="226"/>
      <c r="L362" s="231"/>
      <c r="M362" s="232"/>
      <c r="N362" s="233"/>
      <c r="O362" s="233"/>
      <c r="P362" s="233"/>
      <c r="Q362" s="233"/>
      <c r="R362" s="233"/>
      <c r="S362" s="233"/>
      <c r="T362" s="234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5" t="s">
        <v>161</v>
      </c>
      <c r="AU362" s="235" t="s">
        <v>83</v>
      </c>
      <c r="AV362" s="13" t="s">
        <v>83</v>
      </c>
      <c r="AW362" s="13" t="s">
        <v>32</v>
      </c>
      <c r="AX362" s="13" t="s">
        <v>81</v>
      </c>
      <c r="AY362" s="235" t="s">
        <v>132</v>
      </c>
    </row>
    <row r="363" s="2" customFormat="1" ht="16.5" customHeight="1">
      <c r="A363" s="39"/>
      <c r="B363" s="40"/>
      <c r="C363" s="205" t="s">
        <v>589</v>
      </c>
      <c r="D363" s="205" t="s">
        <v>134</v>
      </c>
      <c r="E363" s="206" t="s">
        <v>590</v>
      </c>
      <c r="F363" s="207" t="s">
        <v>591</v>
      </c>
      <c r="G363" s="208" t="s">
        <v>301</v>
      </c>
      <c r="H363" s="209">
        <v>18</v>
      </c>
      <c r="I363" s="210"/>
      <c r="J363" s="211">
        <f>ROUND(I363*H363,2)</f>
        <v>0</v>
      </c>
      <c r="K363" s="207" t="s">
        <v>138</v>
      </c>
      <c r="L363" s="45"/>
      <c r="M363" s="212" t="s">
        <v>19</v>
      </c>
      <c r="N363" s="213" t="s">
        <v>44</v>
      </c>
      <c r="O363" s="85"/>
      <c r="P363" s="214">
        <f>O363*H363</f>
        <v>0</v>
      </c>
      <c r="Q363" s="214">
        <v>4.0000000000000003E-05</v>
      </c>
      <c r="R363" s="214">
        <f>Q363*H363</f>
        <v>0.00072000000000000005</v>
      </c>
      <c r="S363" s="214">
        <v>0</v>
      </c>
      <c r="T363" s="215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16" t="s">
        <v>232</v>
      </c>
      <c r="AT363" s="216" t="s">
        <v>134</v>
      </c>
      <c r="AU363" s="216" t="s">
        <v>83</v>
      </c>
      <c r="AY363" s="18" t="s">
        <v>132</v>
      </c>
      <c r="BE363" s="217">
        <f>IF(N363="základní",J363,0)</f>
        <v>0</v>
      </c>
      <c r="BF363" s="217">
        <f>IF(N363="snížená",J363,0)</f>
        <v>0</v>
      </c>
      <c r="BG363" s="217">
        <f>IF(N363="zákl. přenesená",J363,0)</f>
        <v>0</v>
      </c>
      <c r="BH363" s="217">
        <f>IF(N363="sníž. přenesená",J363,0)</f>
        <v>0</v>
      </c>
      <c r="BI363" s="217">
        <f>IF(N363="nulová",J363,0)</f>
        <v>0</v>
      </c>
      <c r="BJ363" s="18" t="s">
        <v>81</v>
      </c>
      <c r="BK363" s="217">
        <f>ROUND(I363*H363,2)</f>
        <v>0</v>
      </c>
      <c r="BL363" s="18" t="s">
        <v>232</v>
      </c>
      <c r="BM363" s="216" t="s">
        <v>592</v>
      </c>
    </row>
    <row r="364" s="2" customFormat="1">
      <c r="A364" s="39"/>
      <c r="B364" s="40"/>
      <c r="C364" s="41"/>
      <c r="D364" s="218" t="s">
        <v>141</v>
      </c>
      <c r="E364" s="41"/>
      <c r="F364" s="219" t="s">
        <v>593</v>
      </c>
      <c r="G364" s="41"/>
      <c r="H364" s="41"/>
      <c r="I364" s="220"/>
      <c r="J364" s="41"/>
      <c r="K364" s="41"/>
      <c r="L364" s="45"/>
      <c r="M364" s="221"/>
      <c r="N364" s="222"/>
      <c r="O364" s="85"/>
      <c r="P364" s="85"/>
      <c r="Q364" s="85"/>
      <c r="R364" s="85"/>
      <c r="S364" s="85"/>
      <c r="T364" s="86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141</v>
      </c>
      <c r="AU364" s="18" t="s">
        <v>83</v>
      </c>
    </row>
    <row r="365" s="2" customFormat="1">
      <c r="A365" s="39"/>
      <c r="B365" s="40"/>
      <c r="C365" s="41"/>
      <c r="D365" s="223" t="s">
        <v>143</v>
      </c>
      <c r="E365" s="41"/>
      <c r="F365" s="224" t="s">
        <v>594</v>
      </c>
      <c r="G365" s="41"/>
      <c r="H365" s="41"/>
      <c r="I365" s="220"/>
      <c r="J365" s="41"/>
      <c r="K365" s="41"/>
      <c r="L365" s="45"/>
      <c r="M365" s="221"/>
      <c r="N365" s="222"/>
      <c r="O365" s="85"/>
      <c r="P365" s="85"/>
      <c r="Q365" s="85"/>
      <c r="R365" s="85"/>
      <c r="S365" s="85"/>
      <c r="T365" s="86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143</v>
      </c>
      <c r="AU365" s="18" t="s">
        <v>83</v>
      </c>
    </row>
    <row r="366" s="2" customFormat="1" ht="16.5" customHeight="1">
      <c r="A366" s="39"/>
      <c r="B366" s="40"/>
      <c r="C366" s="205" t="s">
        <v>595</v>
      </c>
      <c r="D366" s="205" t="s">
        <v>134</v>
      </c>
      <c r="E366" s="206" t="s">
        <v>596</v>
      </c>
      <c r="F366" s="207" t="s">
        <v>597</v>
      </c>
      <c r="G366" s="208" t="s">
        <v>301</v>
      </c>
      <c r="H366" s="209">
        <v>106.2</v>
      </c>
      <c r="I366" s="210"/>
      <c r="J366" s="211">
        <f>ROUND(I366*H366,2)</f>
        <v>0</v>
      </c>
      <c r="K366" s="207" t="s">
        <v>138</v>
      </c>
      <c r="L366" s="45"/>
      <c r="M366" s="212" t="s">
        <v>19</v>
      </c>
      <c r="N366" s="213" t="s">
        <v>44</v>
      </c>
      <c r="O366" s="85"/>
      <c r="P366" s="214">
        <f>O366*H366</f>
        <v>0</v>
      </c>
      <c r="Q366" s="214">
        <v>0</v>
      </c>
      <c r="R366" s="214">
        <f>Q366*H366</f>
        <v>0</v>
      </c>
      <c r="S366" s="214">
        <v>0.00191</v>
      </c>
      <c r="T366" s="215">
        <f>S366*H366</f>
        <v>0.202842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16" t="s">
        <v>232</v>
      </c>
      <c r="AT366" s="216" t="s">
        <v>134</v>
      </c>
      <c r="AU366" s="216" t="s">
        <v>83</v>
      </c>
      <c r="AY366" s="18" t="s">
        <v>132</v>
      </c>
      <c r="BE366" s="217">
        <f>IF(N366="základní",J366,0)</f>
        <v>0</v>
      </c>
      <c r="BF366" s="217">
        <f>IF(N366="snížená",J366,0)</f>
        <v>0</v>
      </c>
      <c r="BG366" s="217">
        <f>IF(N366="zákl. přenesená",J366,0)</f>
        <v>0</v>
      </c>
      <c r="BH366" s="217">
        <f>IF(N366="sníž. přenesená",J366,0)</f>
        <v>0</v>
      </c>
      <c r="BI366" s="217">
        <f>IF(N366="nulová",J366,0)</f>
        <v>0</v>
      </c>
      <c r="BJ366" s="18" t="s">
        <v>81</v>
      </c>
      <c r="BK366" s="217">
        <f>ROUND(I366*H366,2)</f>
        <v>0</v>
      </c>
      <c r="BL366" s="18" t="s">
        <v>232</v>
      </c>
      <c r="BM366" s="216" t="s">
        <v>598</v>
      </c>
    </row>
    <row r="367" s="2" customFormat="1">
      <c r="A367" s="39"/>
      <c r="B367" s="40"/>
      <c r="C367" s="41"/>
      <c r="D367" s="218" t="s">
        <v>141</v>
      </c>
      <c r="E367" s="41"/>
      <c r="F367" s="219" t="s">
        <v>599</v>
      </c>
      <c r="G367" s="41"/>
      <c r="H367" s="41"/>
      <c r="I367" s="220"/>
      <c r="J367" s="41"/>
      <c r="K367" s="41"/>
      <c r="L367" s="45"/>
      <c r="M367" s="221"/>
      <c r="N367" s="222"/>
      <c r="O367" s="85"/>
      <c r="P367" s="85"/>
      <c r="Q367" s="85"/>
      <c r="R367" s="85"/>
      <c r="S367" s="85"/>
      <c r="T367" s="86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T367" s="18" t="s">
        <v>141</v>
      </c>
      <c r="AU367" s="18" t="s">
        <v>83</v>
      </c>
    </row>
    <row r="368" s="2" customFormat="1">
      <c r="A368" s="39"/>
      <c r="B368" s="40"/>
      <c r="C368" s="41"/>
      <c r="D368" s="223" t="s">
        <v>143</v>
      </c>
      <c r="E368" s="41"/>
      <c r="F368" s="224" t="s">
        <v>600</v>
      </c>
      <c r="G368" s="41"/>
      <c r="H368" s="41"/>
      <c r="I368" s="220"/>
      <c r="J368" s="41"/>
      <c r="K368" s="41"/>
      <c r="L368" s="45"/>
      <c r="M368" s="221"/>
      <c r="N368" s="222"/>
      <c r="O368" s="85"/>
      <c r="P368" s="85"/>
      <c r="Q368" s="85"/>
      <c r="R368" s="85"/>
      <c r="S368" s="85"/>
      <c r="T368" s="86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T368" s="18" t="s">
        <v>143</v>
      </c>
      <c r="AU368" s="18" t="s">
        <v>83</v>
      </c>
    </row>
    <row r="369" s="13" customFormat="1">
      <c r="A369" s="13"/>
      <c r="B369" s="225"/>
      <c r="C369" s="226"/>
      <c r="D369" s="218" t="s">
        <v>161</v>
      </c>
      <c r="E369" s="227" t="s">
        <v>19</v>
      </c>
      <c r="F369" s="228" t="s">
        <v>601</v>
      </c>
      <c r="G369" s="226"/>
      <c r="H369" s="229">
        <v>106.2</v>
      </c>
      <c r="I369" s="230"/>
      <c r="J369" s="226"/>
      <c r="K369" s="226"/>
      <c r="L369" s="231"/>
      <c r="M369" s="232"/>
      <c r="N369" s="233"/>
      <c r="O369" s="233"/>
      <c r="P369" s="233"/>
      <c r="Q369" s="233"/>
      <c r="R369" s="233"/>
      <c r="S369" s="233"/>
      <c r="T369" s="234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5" t="s">
        <v>161</v>
      </c>
      <c r="AU369" s="235" t="s">
        <v>83</v>
      </c>
      <c r="AV369" s="13" t="s">
        <v>83</v>
      </c>
      <c r="AW369" s="13" t="s">
        <v>32</v>
      </c>
      <c r="AX369" s="13" t="s">
        <v>81</v>
      </c>
      <c r="AY369" s="235" t="s">
        <v>132</v>
      </c>
    </row>
    <row r="370" s="2" customFormat="1" ht="16.5" customHeight="1">
      <c r="A370" s="39"/>
      <c r="B370" s="40"/>
      <c r="C370" s="205" t="s">
        <v>602</v>
      </c>
      <c r="D370" s="205" t="s">
        <v>134</v>
      </c>
      <c r="E370" s="206" t="s">
        <v>603</v>
      </c>
      <c r="F370" s="207" t="s">
        <v>604</v>
      </c>
      <c r="G370" s="208" t="s">
        <v>301</v>
      </c>
      <c r="H370" s="209">
        <v>106.2</v>
      </c>
      <c r="I370" s="210"/>
      <c r="J370" s="211">
        <f>ROUND(I370*H370,2)</f>
        <v>0</v>
      </c>
      <c r="K370" s="207" t="s">
        <v>138</v>
      </c>
      <c r="L370" s="45"/>
      <c r="M370" s="212" t="s">
        <v>19</v>
      </c>
      <c r="N370" s="213" t="s">
        <v>44</v>
      </c>
      <c r="O370" s="85"/>
      <c r="P370" s="214">
        <f>O370*H370</f>
        <v>0</v>
      </c>
      <c r="Q370" s="214">
        <v>0</v>
      </c>
      <c r="R370" s="214">
        <f>Q370*H370</f>
        <v>0</v>
      </c>
      <c r="S370" s="214">
        <v>0</v>
      </c>
      <c r="T370" s="215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16" t="s">
        <v>232</v>
      </c>
      <c r="AT370" s="216" t="s">
        <v>134</v>
      </c>
      <c r="AU370" s="216" t="s">
        <v>83</v>
      </c>
      <c r="AY370" s="18" t="s">
        <v>132</v>
      </c>
      <c r="BE370" s="217">
        <f>IF(N370="základní",J370,0)</f>
        <v>0</v>
      </c>
      <c r="BF370" s="217">
        <f>IF(N370="snížená",J370,0)</f>
        <v>0</v>
      </c>
      <c r="BG370" s="217">
        <f>IF(N370="zákl. přenesená",J370,0)</f>
        <v>0</v>
      </c>
      <c r="BH370" s="217">
        <f>IF(N370="sníž. přenesená",J370,0)</f>
        <v>0</v>
      </c>
      <c r="BI370" s="217">
        <f>IF(N370="nulová",J370,0)</f>
        <v>0</v>
      </c>
      <c r="BJ370" s="18" t="s">
        <v>81</v>
      </c>
      <c r="BK370" s="217">
        <f>ROUND(I370*H370,2)</f>
        <v>0</v>
      </c>
      <c r="BL370" s="18" t="s">
        <v>232</v>
      </c>
      <c r="BM370" s="216" t="s">
        <v>605</v>
      </c>
    </row>
    <row r="371" s="2" customFormat="1">
      <c r="A371" s="39"/>
      <c r="B371" s="40"/>
      <c r="C371" s="41"/>
      <c r="D371" s="218" t="s">
        <v>141</v>
      </c>
      <c r="E371" s="41"/>
      <c r="F371" s="219" t="s">
        <v>606</v>
      </c>
      <c r="G371" s="41"/>
      <c r="H371" s="41"/>
      <c r="I371" s="220"/>
      <c r="J371" s="41"/>
      <c r="K371" s="41"/>
      <c r="L371" s="45"/>
      <c r="M371" s="221"/>
      <c r="N371" s="222"/>
      <c r="O371" s="85"/>
      <c r="P371" s="85"/>
      <c r="Q371" s="85"/>
      <c r="R371" s="85"/>
      <c r="S371" s="85"/>
      <c r="T371" s="86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T371" s="18" t="s">
        <v>141</v>
      </c>
      <c r="AU371" s="18" t="s">
        <v>83</v>
      </c>
    </row>
    <row r="372" s="2" customFormat="1">
      <c r="A372" s="39"/>
      <c r="B372" s="40"/>
      <c r="C372" s="41"/>
      <c r="D372" s="223" t="s">
        <v>143</v>
      </c>
      <c r="E372" s="41"/>
      <c r="F372" s="224" t="s">
        <v>607</v>
      </c>
      <c r="G372" s="41"/>
      <c r="H372" s="41"/>
      <c r="I372" s="220"/>
      <c r="J372" s="41"/>
      <c r="K372" s="41"/>
      <c r="L372" s="45"/>
      <c r="M372" s="221"/>
      <c r="N372" s="222"/>
      <c r="O372" s="85"/>
      <c r="P372" s="85"/>
      <c r="Q372" s="85"/>
      <c r="R372" s="85"/>
      <c r="S372" s="85"/>
      <c r="T372" s="86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143</v>
      </c>
      <c r="AU372" s="18" t="s">
        <v>83</v>
      </c>
    </row>
    <row r="373" s="2" customFormat="1" ht="16.5" customHeight="1">
      <c r="A373" s="39"/>
      <c r="B373" s="40"/>
      <c r="C373" s="205" t="s">
        <v>608</v>
      </c>
      <c r="D373" s="205" t="s">
        <v>134</v>
      </c>
      <c r="E373" s="206" t="s">
        <v>609</v>
      </c>
      <c r="F373" s="207" t="s">
        <v>610</v>
      </c>
      <c r="G373" s="208" t="s">
        <v>301</v>
      </c>
      <c r="H373" s="209">
        <v>198.18000000000001</v>
      </c>
      <c r="I373" s="210"/>
      <c r="J373" s="211">
        <f>ROUND(I373*H373,2)</f>
        <v>0</v>
      </c>
      <c r="K373" s="207" t="s">
        <v>138</v>
      </c>
      <c r="L373" s="45"/>
      <c r="M373" s="212" t="s">
        <v>19</v>
      </c>
      <c r="N373" s="213" t="s">
        <v>44</v>
      </c>
      <c r="O373" s="85"/>
      <c r="P373" s="214">
        <f>O373*H373</f>
        <v>0</v>
      </c>
      <c r="Q373" s="214">
        <v>0</v>
      </c>
      <c r="R373" s="214">
        <f>Q373*H373</f>
        <v>0</v>
      </c>
      <c r="S373" s="214">
        <v>0.00167</v>
      </c>
      <c r="T373" s="215">
        <f>S373*H373</f>
        <v>0.33096059999999999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16" t="s">
        <v>232</v>
      </c>
      <c r="AT373" s="216" t="s">
        <v>134</v>
      </c>
      <c r="AU373" s="216" t="s">
        <v>83</v>
      </c>
      <c r="AY373" s="18" t="s">
        <v>132</v>
      </c>
      <c r="BE373" s="217">
        <f>IF(N373="základní",J373,0)</f>
        <v>0</v>
      </c>
      <c r="BF373" s="217">
        <f>IF(N373="snížená",J373,0)</f>
        <v>0</v>
      </c>
      <c r="BG373" s="217">
        <f>IF(N373="zákl. přenesená",J373,0)</f>
        <v>0</v>
      </c>
      <c r="BH373" s="217">
        <f>IF(N373="sníž. přenesená",J373,0)</f>
        <v>0</v>
      </c>
      <c r="BI373" s="217">
        <f>IF(N373="nulová",J373,0)</f>
        <v>0</v>
      </c>
      <c r="BJ373" s="18" t="s">
        <v>81</v>
      </c>
      <c r="BK373" s="217">
        <f>ROUND(I373*H373,2)</f>
        <v>0</v>
      </c>
      <c r="BL373" s="18" t="s">
        <v>232</v>
      </c>
      <c r="BM373" s="216" t="s">
        <v>611</v>
      </c>
    </row>
    <row r="374" s="2" customFormat="1">
      <c r="A374" s="39"/>
      <c r="B374" s="40"/>
      <c r="C374" s="41"/>
      <c r="D374" s="218" t="s">
        <v>141</v>
      </c>
      <c r="E374" s="41"/>
      <c r="F374" s="219" t="s">
        <v>612</v>
      </c>
      <c r="G374" s="41"/>
      <c r="H374" s="41"/>
      <c r="I374" s="220"/>
      <c r="J374" s="41"/>
      <c r="K374" s="41"/>
      <c r="L374" s="45"/>
      <c r="M374" s="221"/>
      <c r="N374" s="222"/>
      <c r="O374" s="85"/>
      <c r="P374" s="85"/>
      <c r="Q374" s="85"/>
      <c r="R374" s="85"/>
      <c r="S374" s="85"/>
      <c r="T374" s="86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141</v>
      </c>
      <c r="AU374" s="18" t="s">
        <v>83</v>
      </c>
    </row>
    <row r="375" s="2" customFormat="1">
      <c r="A375" s="39"/>
      <c r="B375" s="40"/>
      <c r="C375" s="41"/>
      <c r="D375" s="223" t="s">
        <v>143</v>
      </c>
      <c r="E375" s="41"/>
      <c r="F375" s="224" t="s">
        <v>613</v>
      </c>
      <c r="G375" s="41"/>
      <c r="H375" s="41"/>
      <c r="I375" s="220"/>
      <c r="J375" s="41"/>
      <c r="K375" s="41"/>
      <c r="L375" s="45"/>
      <c r="M375" s="221"/>
      <c r="N375" s="222"/>
      <c r="O375" s="85"/>
      <c r="P375" s="85"/>
      <c r="Q375" s="85"/>
      <c r="R375" s="85"/>
      <c r="S375" s="85"/>
      <c r="T375" s="86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18" t="s">
        <v>143</v>
      </c>
      <c r="AU375" s="18" t="s">
        <v>83</v>
      </c>
    </row>
    <row r="376" s="13" customFormat="1">
      <c r="A376" s="13"/>
      <c r="B376" s="225"/>
      <c r="C376" s="226"/>
      <c r="D376" s="218" t="s">
        <v>161</v>
      </c>
      <c r="E376" s="227" t="s">
        <v>19</v>
      </c>
      <c r="F376" s="228" t="s">
        <v>336</v>
      </c>
      <c r="G376" s="226"/>
      <c r="H376" s="229">
        <v>198.18000000000001</v>
      </c>
      <c r="I376" s="230"/>
      <c r="J376" s="226"/>
      <c r="K376" s="226"/>
      <c r="L376" s="231"/>
      <c r="M376" s="232"/>
      <c r="N376" s="233"/>
      <c r="O376" s="233"/>
      <c r="P376" s="233"/>
      <c r="Q376" s="233"/>
      <c r="R376" s="233"/>
      <c r="S376" s="233"/>
      <c r="T376" s="234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5" t="s">
        <v>161</v>
      </c>
      <c r="AU376" s="235" t="s">
        <v>83</v>
      </c>
      <c r="AV376" s="13" t="s">
        <v>83</v>
      </c>
      <c r="AW376" s="13" t="s">
        <v>32</v>
      </c>
      <c r="AX376" s="13" t="s">
        <v>81</v>
      </c>
      <c r="AY376" s="235" t="s">
        <v>132</v>
      </c>
    </row>
    <row r="377" s="2" customFormat="1" ht="16.5" customHeight="1">
      <c r="A377" s="39"/>
      <c r="B377" s="40"/>
      <c r="C377" s="205" t="s">
        <v>614</v>
      </c>
      <c r="D377" s="205" t="s">
        <v>134</v>
      </c>
      <c r="E377" s="206" t="s">
        <v>615</v>
      </c>
      <c r="F377" s="207" t="s">
        <v>616</v>
      </c>
      <c r="G377" s="208" t="s">
        <v>301</v>
      </c>
      <c r="H377" s="209">
        <v>198.18000000000001</v>
      </c>
      <c r="I377" s="210"/>
      <c r="J377" s="211">
        <f>ROUND(I377*H377,2)</f>
        <v>0</v>
      </c>
      <c r="K377" s="207" t="s">
        <v>138</v>
      </c>
      <c r="L377" s="45"/>
      <c r="M377" s="212" t="s">
        <v>19</v>
      </c>
      <c r="N377" s="213" t="s">
        <v>44</v>
      </c>
      <c r="O377" s="85"/>
      <c r="P377" s="214">
        <f>O377*H377</f>
        <v>0</v>
      </c>
      <c r="Q377" s="214">
        <v>4.0000000000000003E-05</v>
      </c>
      <c r="R377" s="214">
        <f>Q377*H377</f>
        <v>0.0079272000000000006</v>
      </c>
      <c r="S377" s="214">
        <v>0</v>
      </c>
      <c r="T377" s="215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16" t="s">
        <v>232</v>
      </c>
      <c r="AT377" s="216" t="s">
        <v>134</v>
      </c>
      <c r="AU377" s="216" t="s">
        <v>83</v>
      </c>
      <c r="AY377" s="18" t="s">
        <v>132</v>
      </c>
      <c r="BE377" s="217">
        <f>IF(N377="základní",J377,0)</f>
        <v>0</v>
      </c>
      <c r="BF377" s="217">
        <f>IF(N377="snížená",J377,0)</f>
        <v>0</v>
      </c>
      <c r="BG377" s="217">
        <f>IF(N377="zákl. přenesená",J377,0)</f>
        <v>0</v>
      </c>
      <c r="BH377" s="217">
        <f>IF(N377="sníž. přenesená",J377,0)</f>
        <v>0</v>
      </c>
      <c r="BI377" s="217">
        <f>IF(N377="nulová",J377,0)</f>
        <v>0</v>
      </c>
      <c r="BJ377" s="18" t="s">
        <v>81</v>
      </c>
      <c r="BK377" s="217">
        <f>ROUND(I377*H377,2)</f>
        <v>0</v>
      </c>
      <c r="BL377" s="18" t="s">
        <v>232</v>
      </c>
      <c r="BM377" s="216" t="s">
        <v>617</v>
      </c>
    </row>
    <row r="378" s="2" customFormat="1">
      <c r="A378" s="39"/>
      <c r="B378" s="40"/>
      <c r="C378" s="41"/>
      <c r="D378" s="218" t="s">
        <v>141</v>
      </c>
      <c r="E378" s="41"/>
      <c r="F378" s="219" t="s">
        <v>616</v>
      </c>
      <c r="G378" s="41"/>
      <c r="H378" s="41"/>
      <c r="I378" s="220"/>
      <c r="J378" s="41"/>
      <c r="K378" s="41"/>
      <c r="L378" s="45"/>
      <c r="M378" s="221"/>
      <c r="N378" s="222"/>
      <c r="O378" s="85"/>
      <c r="P378" s="85"/>
      <c r="Q378" s="85"/>
      <c r="R378" s="85"/>
      <c r="S378" s="85"/>
      <c r="T378" s="86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141</v>
      </c>
      <c r="AU378" s="18" t="s">
        <v>83</v>
      </c>
    </row>
    <row r="379" s="2" customFormat="1">
      <c r="A379" s="39"/>
      <c r="B379" s="40"/>
      <c r="C379" s="41"/>
      <c r="D379" s="223" t="s">
        <v>143</v>
      </c>
      <c r="E379" s="41"/>
      <c r="F379" s="224" t="s">
        <v>618</v>
      </c>
      <c r="G379" s="41"/>
      <c r="H379" s="41"/>
      <c r="I379" s="220"/>
      <c r="J379" s="41"/>
      <c r="K379" s="41"/>
      <c r="L379" s="45"/>
      <c r="M379" s="221"/>
      <c r="N379" s="222"/>
      <c r="O379" s="85"/>
      <c r="P379" s="85"/>
      <c r="Q379" s="85"/>
      <c r="R379" s="85"/>
      <c r="S379" s="85"/>
      <c r="T379" s="86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T379" s="18" t="s">
        <v>143</v>
      </c>
      <c r="AU379" s="18" t="s">
        <v>83</v>
      </c>
    </row>
    <row r="380" s="2" customFormat="1" ht="16.5" customHeight="1">
      <c r="A380" s="39"/>
      <c r="B380" s="40"/>
      <c r="C380" s="205" t="s">
        <v>619</v>
      </c>
      <c r="D380" s="205" t="s">
        <v>134</v>
      </c>
      <c r="E380" s="206" t="s">
        <v>620</v>
      </c>
      <c r="F380" s="207" t="s">
        <v>621</v>
      </c>
      <c r="G380" s="208" t="s">
        <v>301</v>
      </c>
      <c r="H380" s="209">
        <v>10.08</v>
      </c>
      <c r="I380" s="210"/>
      <c r="J380" s="211">
        <f>ROUND(I380*H380,2)</f>
        <v>0</v>
      </c>
      <c r="K380" s="207" t="s">
        <v>138</v>
      </c>
      <c r="L380" s="45"/>
      <c r="M380" s="212" t="s">
        <v>19</v>
      </c>
      <c r="N380" s="213" t="s">
        <v>44</v>
      </c>
      <c r="O380" s="85"/>
      <c r="P380" s="214">
        <f>O380*H380</f>
        <v>0</v>
      </c>
      <c r="Q380" s="214">
        <v>0</v>
      </c>
      <c r="R380" s="214">
        <f>Q380*H380</f>
        <v>0</v>
      </c>
      <c r="S380" s="214">
        <v>0.00175</v>
      </c>
      <c r="T380" s="215">
        <f>S380*H380</f>
        <v>0.017639999999999999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16" t="s">
        <v>232</v>
      </c>
      <c r="AT380" s="216" t="s">
        <v>134</v>
      </c>
      <c r="AU380" s="216" t="s">
        <v>83</v>
      </c>
      <c r="AY380" s="18" t="s">
        <v>132</v>
      </c>
      <c r="BE380" s="217">
        <f>IF(N380="základní",J380,0)</f>
        <v>0</v>
      </c>
      <c r="BF380" s="217">
        <f>IF(N380="snížená",J380,0)</f>
        <v>0</v>
      </c>
      <c r="BG380" s="217">
        <f>IF(N380="zákl. přenesená",J380,0)</f>
        <v>0</v>
      </c>
      <c r="BH380" s="217">
        <f>IF(N380="sníž. přenesená",J380,0)</f>
        <v>0</v>
      </c>
      <c r="BI380" s="217">
        <f>IF(N380="nulová",J380,0)</f>
        <v>0</v>
      </c>
      <c r="BJ380" s="18" t="s">
        <v>81</v>
      </c>
      <c r="BK380" s="217">
        <f>ROUND(I380*H380,2)</f>
        <v>0</v>
      </c>
      <c r="BL380" s="18" t="s">
        <v>232</v>
      </c>
      <c r="BM380" s="216" t="s">
        <v>622</v>
      </c>
    </row>
    <row r="381" s="2" customFormat="1">
      <c r="A381" s="39"/>
      <c r="B381" s="40"/>
      <c r="C381" s="41"/>
      <c r="D381" s="218" t="s">
        <v>141</v>
      </c>
      <c r="E381" s="41"/>
      <c r="F381" s="219" t="s">
        <v>623</v>
      </c>
      <c r="G381" s="41"/>
      <c r="H381" s="41"/>
      <c r="I381" s="220"/>
      <c r="J381" s="41"/>
      <c r="K381" s="41"/>
      <c r="L381" s="45"/>
      <c r="M381" s="221"/>
      <c r="N381" s="222"/>
      <c r="O381" s="85"/>
      <c r="P381" s="85"/>
      <c r="Q381" s="85"/>
      <c r="R381" s="85"/>
      <c r="S381" s="85"/>
      <c r="T381" s="86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141</v>
      </c>
      <c r="AU381" s="18" t="s">
        <v>83</v>
      </c>
    </row>
    <row r="382" s="2" customFormat="1">
      <c r="A382" s="39"/>
      <c r="B382" s="40"/>
      <c r="C382" s="41"/>
      <c r="D382" s="223" t="s">
        <v>143</v>
      </c>
      <c r="E382" s="41"/>
      <c r="F382" s="224" t="s">
        <v>624</v>
      </c>
      <c r="G382" s="41"/>
      <c r="H382" s="41"/>
      <c r="I382" s="220"/>
      <c r="J382" s="41"/>
      <c r="K382" s="41"/>
      <c r="L382" s="45"/>
      <c r="M382" s="221"/>
      <c r="N382" s="222"/>
      <c r="O382" s="85"/>
      <c r="P382" s="85"/>
      <c r="Q382" s="85"/>
      <c r="R382" s="85"/>
      <c r="S382" s="85"/>
      <c r="T382" s="86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143</v>
      </c>
      <c r="AU382" s="18" t="s">
        <v>83</v>
      </c>
    </row>
    <row r="383" s="13" customFormat="1">
      <c r="A383" s="13"/>
      <c r="B383" s="225"/>
      <c r="C383" s="226"/>
      <c r="D383" s="218" t="s">
        <v>161</v>
      </c>
      <c r="E383" s="227" t="s">
        <v>19</v>
      </c>
      <c r="F383" s="228" t="s">
        <v>625</v>
      </c>
      <c r="G383" s="226"/>
      <c r="H383" s="229">
        <v>10.08</v>
      </c>
      <c r="I383" s="230"/>
      <c r="J383" s="226"/>
      <c r="K383" s="226"/>
      <c r="L383" s="231"/>
      <c r="M383" s="232"/>
      <c r="N383" s="233"/>
      <c r="O383" s="233"/>
      <c r="P383" s="233"/>
      <c r="Q383" s="233"/>
      <c r="R383" s="233"/>
      <c r="S383" s="233"/>
      <c r="T383" s="234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5" t="s">
        <v>161</v>
      </c>
      <c r="AU383" s="235" t="s">
        <v>83</v>
      </c>
      <c r="AV383" s="13" t="s">
        <v>83</v>
      </c>
      <c r="AW383" s="13" t="s">
        <v>32</v>
      </c>
      <c r="AX383" s="13" t="s">
        <v>81</v>
      </c>
      <c r="AY383" s="235" t="s">
        <v>132</v>
      </c>
    </row>
    <row r="384" s="2" customFormat="1" ht="16.5" customHeight="1">
      <c r="A384" s="39"/>
      <c r="B384" s="40"/>
      <c r="C384" s="205" t="s">
        <v>626</v>
      </c>
      <c r="D384" s="205" t="s">
        <v>134</v>
      </c>
      <c r="E384" s="206" t="s">
        <v>627</v>
      </c>
      <c r="F384" s="207" t="s">
        <v>628</v>
      </c>
      <c r="G384" s="208" t="s">
        <v>301</v>
      </c>
      <c r="H384" s="209">
        <v>10.08</v>
      </c>
      <c r="I384" s="210"/>
      <c r="J384" s="211">
        <f>ROUND(I384*H384,2)</f>
        <v>0</v>
      </c>
      <c r="K384" s="207" t="s">
        <v>138</v>
      </c>
      <c r="L384" s="45"/>
      <c r="M384" s="212" t="s">
        <v>19</v>
      </c>
      <c r="N384" s="213" t="s">
        <v>44</v>
      </c>
      <c r="O384" s="85"/>
      <c r="P384" s="214">
        <f>O384*H384</f>
        <v>0</v>
      </c>
      <c r="Q384" s="214">
        <v>0</v>
      </c>
      <c r="R384" s="214">
        <f>Q384*H384</f>
        <v>0</v>
      </c>
      <c r="S384" s="214">
        <v>0</v>
      </c>
      <c r="T384" s="215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16" t="s">
        <v>232</v>
      </c>
      <c r="AT384" s="216" t="s">
        <v>134</v>
      </c>
      <c r="AU384" s="216" t="s">
        <v>83</v>
      </c>
      <c r="AY384" s="18" t="s">
        <v>132</v>
      </c>
      <c r="BE384" s="217">
        <f>IF(N384="základní",J384,0)</f>
        <v>0</v>
      </c>
      <c r="BF384" s="217">
        <f>IF(N384="snížená",J384,0)</f>
        <v>0</v>
      </c>
      <c r="BG384" s="217">
        <f>IF(N384="zákl. přenesená",J384,0)</f>
        <v>0</v>
      </c>
      <c r="BH384" s="217">
        <f>IF(N384="sníž. přenesená",J384,0)</f>
        <v>0</v>
      </c>
      <c r="BI384" s="217">
        <f>IF(N384="nulová",J384,0)</f>
        <v>0</v>
      </c>
      <c r="BJ384" s="18" t="s">
        <v>81</v>
      </c>
      <c r="BK384" s="217">
        <f>ROUND(I384*H384,2)</f>
        <v>0</v>
      </c>
      <c r="BL384" s="18" t="s">
        <v>232</v>
      </c>
      <c r="BM384" s="216" t="s">
        <v>629</v>
      </c>
    </row>
    <row r="385" s="2" customFormat="1">
      <c r="A385" s="39"/>
      <c r="B385" s="40"/>
      <c r="C385" s="41"/>
      <c r="D385" s="218" t="s">
        <v>141</v>
      </c>
      <c r="E385" s="41"/>
      <c r="F385" s="219" t="s">
        <v>630</v>
      </c>
      <c r="G385" s="41"/>
      <c r="H385" s="41"/>
      <c r="I385" s="220"/>
      <c r="J385" s="41"/>
      <c r="K385" s="41"/>
      <c r="L385" s="45"/>
      <c r="M385" s="221"/>
      <c r="N385" s="222"/>
      <c r="O385" s="85"/>
      <c r="P385" s="85"/>
      <c r="Q385" s="85"/>
      <c r="R385" s="85"/>
      <c r="S385" s="85"/>
      <c r="T385" s="86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8" t="s">
        <v>141</v>
      </c>
      <c r="AU385" s="18" t="s">
        <v>83</v>
      </c>
    </row>
    <row r="386" s="2" customFormat="1">
      <c r="A386" s="39"/>
      <c r="B386" s="40"/>
      <c r="C386" s="41"/>
      <c r="D386" s="223" t="s">
        <v>143</v>
      </c>
      <c r="E386" s="41"/>
      <c r="F386" s="224" t="s">
        <v>631</v>
      </c>
      <c r="G386" s="41"/>
      <c r="H386" s="41"/>
      <c r="I386" s="220"/>
      <c r="J386" s="41"/>
      <c r="K386" s="41"/>
      <c r="L386" s="45"/>
      <c r="M386" s="221"/>
      <c r="N386" s="222"/>
      <c r="O386" s="85"/>
      <c r="P386" s="85"/>
      <c r="Q386" s="85"/>
      <c r="R386" s="85"/>
      <c r="S386" s="85"/>
      <c r="T386" s="86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143</v>
      </c>
      <c r="AU386" s="18" t="s">
        <v>83</v>
      </c>
    </row>
    <row r="387" s="2" customFormat="1">
      <c r="A387" s="39"/>
      <c r="B387" s="40"/>
      <c r="C387" s="41"/>
      <c r="D387" s="218" t="s">
        <v>206</v>
      </c>
      <c r="E387" s="41"/>
      <c r="F387" s="246" t="s">
        <v>632</v>
      </c>
      <c r="G387" s="41"/>
      <c r="H387" s="41"/>
      <c r="I387" s="220"/>
      <c r="J387" s="41"/>
      <c r="K387" s="41"/>
      <c r="L387" s="45"/>
      <c r="M387" s="221"/>
      <c r="N387" s="222"/>
      <c r="O387" s="85"/>
      <c r="P387" s="85"/>
      <c r="Q387" s="85"/>
      <c r="R387" s="85"/>
      <c r="S387" s="85"/>
      <c r="T387" s="86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T387" s="18" t="s">
        <v>206</v>
      </c>
      <c r="AU387" s="18" t="s">
        <v>83</v>
      </c>
    </row>
    <row r="388" s="2" customFormat="1" ht="16.5" customHeight="1">
      <c r="A388" s="39"/>
      <c r="B388" s="40"/>
      <c r="C388" s="236" t="s">
        <v>633</v>
      </c>
      <c r="D388" s="236" t="s">
        <v>194</v>
      </c>
      <c r="E388" s="237" t="s">
        <v>634</v>
      </c>
      <c r="F388" s="238" t="s">
        <v>635</v>
      </c>
      <c r="G388" s="239" t="s">
        <v>301</v>
      </c>
      <c r="H388" s="240">
        <v>199.476</v>
      </c>
      <c r="I388" s="241"/>
      <c r="J388" s="242">
        <f>ROUND(I388*H388,2)</f>
        <v>0</v>
      </c>
      <c r="K388" s="238" t="s">
        <v>138</v>
      </c>
      <c r="L388" s="243"/>
      <c r="M388" s="244" t="s">
        <v>19</v>
      </c>
      <c r="N388" s="245" t="s">
        <v>44</v>
      </c>
      <c r="O388" s="85"/>
      <c r="P388" s="214">
        <f>O388*H388</f>
        <v>0</v>
      </c>
      <c r="Q388" s="214">
        <v>0.0050400000000000002</v>
      </c>
      <c r="R388" s="214">
        <f>Q388*H388</f>
        <v>1.0053590400000001</v>
      </c>
      <c r="S388" s="214">
        <v>0</v>
      </c>
      <c r="T388" s="215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16" t="s">
        <v>327</v>
      </c>
      <c r="AT388" s="216" t="s">
        <v>194</v>
      </c>
      <c r="AU388" s="216" t="s">
        <v>83</v>
      </c>
      <c r="AY388" s="18" t="s">
        <v>132</v>
      </c>
      <c r="BE388" s="217">
        <f>IF(N388="základní",J388,0)</f>
        <v>0</v>
      </c>
      <c r="BF388" s="217">
        <f>IF(N388="snížená",J388,0)</f>
        <v>0</v>
      </c>
      <c r="BG388" s="217">
        <f>IF(N388="zákl. přenesená",J388,0)</f>
        <v>0</v>
      </c>
      <c r="BH388" s="217">
        <f>IF(N388="sníž. přenesená",J388,0)</f>
        <v>0</v>
      </c>
      <c r="BI388" s="217">
        <f>IF(N388="nulová",J388,0)</f>
        <v>0</v>
      </c>
      <c r="BJ388" s="18" t="s">
        <v>81</v>
      </c>
      <c r="BK388" s="217">
        <f>ROUND(I388*H388,2)</f>
        <v>0</v>
      </c>
      <c r="BL388" s="18" t="s">
        <v>232</v>
      </c>
      <c r="BM388" s="216" t="s">
        <v>636</v>
      </c>
    </row>
    <row r="389" s="2" customFormat="1">
      <c r="A389" s="39"/>
      <c r="B389" s="40"/>
      <c r="C389" s="41"/>
      <c r="D389" s="218" t="s">
        <v>141</v>
      </c>
      <c r="E389" s="41"/>
      <c r="F389" s="219" t="s">
        <v>635</v>
      </c>
      <c r="G389" s="41"/>
      <c r="H389" s="41"/>
      <c r="I389" s="220"/>
      <c r="J389" s="41"/>
      <c r="K389" s="41"/>
      <c r="L389" s="45"/>
      <c r="M389" s="221"/>
      <c r="N389" s="222"/>
      <c r="O389" s="85"/>
      <c r="P389" s="85"/>
      <c r="Q389" s="85"/>
      <c r="R389" s="85"/>
      <c r="S389" s="85"/>
      <c r="T389" s="86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141</v>
      </c>
      <c r="AU389" s="18" t="s">
        <v>83</v>
      </c>
    </row>
    <row r="390" s="13" customFormat="1">
      <c r="A390" s="13"/>
      <c r="B390" s="225"/>
      <c r="C390" s="226"/>
      <c r="D390" s="218" t="s">
        <v>161</v>
      </c>
      <c r="E390" s="227" t="s">
        <v>19</v>
      </c>
      <c r="F390" s="228" t="s">
        <v>637</v>
      </c>
      <c r="G390" s="226"/>
      <c r="H390" s="229">
        <v>199.476</v>
      </c>
      <c r="I390" s="230"/>
      <c r="J390" s="226"/>
      <c r="K390" s="226"/>
      <c r="L390" s="231"/>
      <c r="M390" s="232"/>
      <c r="N390" s="233"/>
      <c r="O390" s="233"/>
      <c r="P390" s="233"/>
      <c r="Q390" s="233"/>
      <c r="R390" s="233"/>
      <c r="S390" s="233"/>
      <c r="T390" s="234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5" t="s">
        <v>161</v>
      </c>
      <c r="AU390" s="235" t="s">
        <v>83</v>
      </c>
      <c r="AV390" s="13" t="s">
        <v>83</v>
      </c>
      <c r="AW390" s="13" t="s">
        <v>32</v>
      </c>
      <c r="AX390" s="13" t="s">
        <v>81</v>
      </c>
      <c r="AY390" s="235" t="s">
        <v>132</v>
      </c>
    </row>
    <row r="391" s="12" customFormat="1" ht="22.8" customHeight="1">
      <c r="A391" s="12"/>
      <c r="B391" s="189"/>
      <c r="C391" s="190"/>
      <c r="D391" s="191" t="s">
        <v>72</v>
      </c>
      <c r="E391" s="203" t="s">
        <v>638</v>
      </c>
      <c r="F391" s="203" t="s">
        <v>639</v>
      </c>
      <c r="G391" s="190"/>
      <c r="H391" s="190"/>
      <c r="I391" s="193"/>
      <c r="J391" s="204">
        <f>BK391</f>
        <v>0</v>
      </c>
      <c r="K391" s="190"/>
      <c r="L391" s="195"/>
      <c r="M391" s="196"/>
      <c r="N391" s="197"/>
      <c r="O391" s="197"/>
      <c r="P391" s="198">
        <f>SUM(P392:P412)</f>
        <v>0</v>
      </c>
      <c r="Q391" s="197"/>
      <c r="R391" s="198">
        <f>SUM(R392:R412)</f>
        <v>0.008199999999999999</v>
      </c>
      <c r="S391" s="197"/>
      <c r="T391" s="199">
        <f>SUM(T392:T412)</f>
        <v>1.6875749999999998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200" t="s">
        <v>83</v>
      </c>
      <c r="AT391" s="201" t="s">
        <v>72</v>
      </c>
      <c r="AU391" s="201" t="s">
        <v>81</v>
      </c>
      <c r="AY391" s="200" t="s">
        <v>132</v>
      </c>
      <c r="BK391" s="202">
        <f>SUM(BK392:BK412)</f>
        <v>0</v>
      </c>
    </row>
    <row r="392" s="2" customFormat="1" ht="16.5" customHeight="1">
      <c r="A392" s="39"/>
      <c r="B392" s="40"/>
      <c r="C392" s="205" t="s">
        <v>640</v>
      </c>
      <c r="D392" s="205" t="s">
        <v>134</v>
      </c>
      <c r="E392" s="206" t="s">
        <v>641</v>
      </c>
      <c r="F392" s="207" t="s">
        <v>642</v>
      </c>
      <c r="G392" s="208" t="s">
        <v>301</v>
      </c>
      <c r="H392" s="209">
        <v>148.72499999999999</v>
      </c>
      <c r="I392" s="210"/>
      <c r="J392" s="211">
        <f>ROUND(I392*H392,2)</f>
        <v>0</v>
      </c>
      <c r="K392" s="207" t="s">
        <v>138</v>
      </c>
      <c r="L392" s="45"/>
      <c r="M392" s="212" t="s">
        <v>19</v>
      </c>
      <c r="N392" s="213" t="s">
        <v>44</v>
      </c>
      <c r="O392" s="85"/>
      <c r="P392" s="214">
        <f>O392*H392</f>
        <v>0</v>
      </c>
      <c r="Q392" s="214">
        <v>0</v>
      </c>
      <c r="R392" s="214">
        <f>Q392*H392</f>
        <v>0</v>
      </c>
      <c r="S392" s="214">
        <v>0.010999999999999999</v>
      </c>
      <c r="T392" s="215">
        <f>S392*H392</f>
        <v>1.6359749999999997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16" t="s">
        <v>139</v>
      </c>
      <c r="AT392" s="216" t="s">
        <v>134</v>
      </c>
      <c r="AU392" s="216" t="s">
        <v>83</v>
      </c>
      <c r="AY392" s="18" t="s">
        <v>132</v>
      </c>
      <c r="BE392" s="217">
        <f>IF(N392="základní",J392,0)</f>
        <v>0</v>
      </c>
      <c r="BF392" s="217">
        <f>IF(N392="snížená",J392,0)</f>
        <v>0</v>
      </c>
      <c r="BG392" s="217">
        <f>IF(N392="zákl. přenesená",J392,0)</f>
        <v>0</v>
      </c>
      <c r="BH392" s="217">
        <f>IF(N392="sníž. přenesená",J392,0)</f>
        <v>0</v>
      </c>
      <c r="BI392" s="217">
        <f>IF(N392="nulová",J392,0)</f>
        <v>0</v>
      </c>
      <c r="BJ392" s="18" t="s">
        <v>81</v>
      </c>
      <c r="BK392" s="217">
        <f>ROUND(I392*H392,2)</f>
        <v>0</v>
      </c>
      <c r="BL392" s="18" t="s">
        <v>139</v>
      </c>
      <c r="BM392" s="216" t="s">
        <v>643</v>
      </c>
    </row>
    <row r="393" s="2" customFormat="1">
      <c r="A393" s="39"/>
      <c r="B393" s="40"/>
      <c r="C393" s="41"/>
      <c r="D393" s="218" t="s">
        <v>141</v>
      </c>
      <c r="E393" s="41"/>
      <c r="F393" s="219" t="s">
        <v>644</v>
      </c>
      <c r="G393" s="41"/>
      <c r="H393" s="41"/>
      <c r="I393" s="220"/>
      <c r="J393" s="41"/>
      <c r="K393" s="41"/>
      <c r="L393" s="45"/>
      <c r="M393" s="221"/>
      <c r="N393" s="222"/>
      <c r="O393" s="85"/>
      <c r="P393" s="85"/>
      <c r="Q393" s="85"/>
      <c r="R393" s="85"/>
      <c r="S393" s="85"/>
      <c r="T393" s="86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141</v>
      </c>
      <c r="AU393" s="18" t="s">
        <v>83</v>
      </c>
    </row>
    <row r="394" s="2" customFormat="1">
      <c r="A394" s="39"/>
      <c r="B394" s="40"/>
      <c r="C394" s="41"/>
      <c r="D394" s="223" t="s">
        <v>143</v>
      </c>
      <c r="E394" s="41"/>
      <c r="F394" s="224" t="s">
        <v>645</v>
      </c>
      <c r="G394" s="41"/>
      <c r="H394" s="41"/>
      <c r="I394" s="220"/>
      <c r="J394" s="41"/>
      <c r="K394" s="41"/>
      <c r="L394" s="45"/>
      <c r="M394" s="221"/>
      <c r="N394" s="222"/>
      <c r="O394" s="85"/>
      <c r="P394" s="85"/>
      <c r="Q394" s="85"/>
      <c r="R394" s="85"/>
      <c r="S394" s="85"/>
      <c r="T394" s="86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T394" s="18" t="s">
        <v>143</v>
      </c>
      <c r="AU394" s="18" t="s">
        <v>83</v>
      </c>
    </row>
    <row r="395" s="13" customFormat="1">
      <c r="A395" s="13"/>
      <c r="B395" s="225"/>
      <c r="C395" s="226"/>
      <c r="D395" s="218" t="s">
        <v>161</v>
      </c>
      <c r="E395" s="227" t="s">
        <v>19</v>
      </c>
      <c r="F395" s="228" t="s">
        <v>476</v>
      </c>
      <c r="G395" s="226"/>
      <c r="H395" s="229">
        <v>148.72499999999999</v>
      </c>
      <c r="I395" s="230"/>
      <c r="J395" s="226"/>
      <c r="K395" s="226"/>
      <c r="L395" s="231"/>
      <c r="M395" s="232"/>
      <c r="N395" s="233"/>
      <c r="O395" s="233"/>
      <c r="P395" s="233"/>
      <c r="Q395" s="233"/>
      <c r="R395" s="233"/>
      <c r="S395" s="233"/>
      <c r="T395" s="234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5" t="s">
        <v>161</v>
      </c>
      <c r="AU395" s="235" t="s">
        <v>83</v>
      </c>
      <c r="AV395" s="13" t="s">
        <v>83</v>
      </c>
      <c r="AW395" s="13" t="s">
        <v>32</v>
      </c>
      <c r="AX395" s="13" t="s">
        <v>81</v>
      </c>
      <c r="AY395" s="235" t="s">
        <v>132</v>
      </c>
    </row>
    <row r="396" s="2" customFormat="1" ht="16.5" customHeight="1">
      <c r="A396" s="39"/>
      <c r="B396" s="40"/>
      <c r="C396" s="236" t="s">
        <v>646</v>
      </c>
      <c r="D396" s="236" t="s">
        <v>194</v>
      </c>
      <c r="E396" s="237" t="s">
        <v>647</v>
      </c>
      <c r="F396" s="238" t="s">
        <v>648</v>
      </c>
      <c r="G396" s="239" t="s">
        <v>649</v>
      </c>
      <c r="H396" s="240">
        <v>2</v>
      </c>
      <c r="I396" s="241"/>
      <c r="J396" s="242">
        <f>ROUND(I396*H396,2)</f>
        <v>0</v>
      </c>
      <c r="K396" s="238" t="s">
        <v>138</v>
      </c>
      <c r="L396" s="243"/>
      <c r="M396" s="244" t="s">
        <v>19</v>
      </c>
      <c r="N396" s="245" t="s">
        <v>44</v>
      </c>
      <c r="O396" s="85"/>
      <c r="P396" s="214">
        <f>O396*H396</f>
        <v>0</v>
      </c>
      <c r="Q396" s="214">
        <v>0.0023999999999999998</v>
      </c>
      <c r="R396" s="214">
        <f>Q396*H396</f>
        <v>0.0047999999999999996</v>
      </c>
      <c r="S396" s="214">
        <v>0</v>
      </c>
      <c r="T396" s="215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16" t="s">
        <v>327</v>
      </c>
      <c r="AT396" s="216" t="s">
        <v>194</v>
      </c>
      <c r="AU396" s="216" t="s">
        <v>83</v>
      </c>
      <c r="AY396" s="18" t="s">
        <v>132</v>
      </c>
      <c r="BE396" s="217">
        <f>IF(N396="základní",J396,0)</f>
        <v>0</v>
      </c>
      <c r="BF396" s="217">
        <f>IF(N396="snížená",J396,0)</f>
        <v>0</v>
      </c>
      <c r="BG396" s="217">
        <f>IF(N396="zákl. přenesená",J396,0)</f>
        <v>0</v>
      </c>
      <c r="BH396" s="217">
        <f>IF(N396="sníž. přenesená",J396,0)</f>
        <v>0</v>
      </c>
      <c r="BI396" s="217">
        <f>IF(N396="nulová",J396,0)</f>
        <v>0</v>
      </c>
      <c r="BJ396" s="18" t="s">
        <v>81</v>
      </c>
      <c r="BK396" s="217">
        <f>ROUND(I396*H396,2)</f>
        <v>0</v>
      </c>
      <c r="BL396" s="18" t="s">
        <v>232</v>
      </c>
      <c r="BM396" s="216" t="s">
        <v>650</v>
      </c>
    </row>
    <row r="397" s="2" customFormat="1">
      <c r="A397" s="39"/>
      <c r="B397" s="40"/>
      <c r="C397" s="41"/>
      <c r="D397" s="218" t="s">
        <v>141</v>
      </c>
      <c r="E397" s="41"/>
      <c r="F397" s="219" t="s">
        <v>648</v>
      </c>
      <c r="G397" s="41"/>
      <c r="H397" s="41"/>
      <c r="I397" s="220"/>
      <c r="J397" s="41"/>
      <c r="K397" s="41"/>
      <c r="L397" s="45"/>
      <c r="M397" s="221"/>
      <c r="N397" s="222"/>
      <c r="O397" s="85"/>
      <c r="P397" s="85"/>
      <c r="Q397" s="85"/>
      <c r="R397" s="85"/>
      <c r="S397" s="85"/>
      <c r="T397" s="86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141</v>
      </c>
      <c r="AU397" s="18" t="s">
        <v>83</v>
      </c>
    </row>
    <row r="398" s="2" customFormat="1" ht="16.5" customHeight="1">
      <c r="A398" s="39"/>
      <c r="B398" s="40"/>
      <c r="C398" s="205" t="s">
        <v>651</v>
      </c>
      <c r="D398" s="205" t="s">
        <v>134</v>
      </c>
      <c r="E398" s="206" t="s">
        <v>652</v>
      </c>
      <c r="F398" s="207" t="s">
        <v>653</v>
      </c>
      <c r="G398" s="208" t="s">
        <v>649</v>
      </c>
      <c r="H398" s="209">
        <v>2</v>
      </c>
      <c r="I398" s="210"/>
      <c r="J398" s="211">
        <f>ROUND(I398*H398,2)</f>
        <v>0</v>
      </c>
      <c r="K398" s="207" t="s">
        <v>138</v>
      </c>
      <c r="L398" s="45"/>
      <c r="M398" s="212" t="s">
        <v>19</v>
      </c>
      <c r="N398" s="213" t="s">
        <v>44</v>
      </c>
      <c r="O398" s="85"/>
      <c r="P398" s="214">
        <f>O398*H398</f>
        <v>0</v>
      </c>
      <c r="Q398" s="214">
        <v>0</v>
      </c>
      <c r="R398" s="214">
        <f>Q398*H398</f>
        <v>0</v>
      </c>
      <c r="S398" s="214">
        <v>0.0018</v>
      </c>
      <c r="T398" s="215">
        <f>S398*H398</f>
        <v>0.0035999999999999999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16" t="s">
        <v>232</v>
      </c>
      <c r="AT398" s="216" t="s">
        <v>134</v>
      </c>
      <c r="AU398" s="216" t="s">
        <v>83</v>
      </c>
      <c r="AY398" s="18" t="s">
        <v>132</v>
      </c>
      <c r="BE398" s="217">
        <f>IF(N398="základní",J398,0)</f>
        <v>0</v>
      </c>
      <c r="BF398" s="217">
        <f>IF(N398="snížená",J398,0)</f>
        <v>0</v>
      </c>
      <c r="BG398" s="217">
        <f>IF(N398="zákl. přenesená",J398,0)</f>
        <v>0</v>
      </c>
      <c r="BH398" s="217">
        <f>IF(N398="sníž. přenesená",J398,0)</f>
        <v>0</v>
      </c>
      <c r="BI398" s="217">
        <f>IF(N398="nulová",J398,0)</f>
        <v>0</v>
      </c>
      <c r="BJ398" s="18" t="s">
        <v>81</v>
      </c>
      <c r="BK398" s="217">
        <f>ROUND(I398*H398,2)</f>
        <v>0</v>
      </c>
      <c r="BL398" s="18" t="s">
        <v>232</v>
      </c>
      <c r="BM398" s="216" t="s">
        <v>654</v>
      </c>
    </row>
    <row r="399" s="2" customFormat="1">
      <c r="A399" s="39"/>
      <c r="B399" s="40"/>
      <c r="C399" s="41"/>
      <c r="D399" s="218" t="s">
        <v>141</v>
      </c>
      <c r="E399" s="41"/>
      <c r="F399" s="219" t="s">
        <v>653</v>
      </c>
      <c r="G399" s="41"/>
      <c r="H399" s="41"/>
      <c r="I399" s="220"/>
      <c r="J399" s="41"/>
      <c r="K399" s="41"/>
      <c r="L399" s="45"/>
      <c r="M399" s="221"/>
      <c r="N399" s="222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141</v>
      </c>
      <c r="AU399" s="18" t="s">
        <v>83</v>
      </c>
    </row>
    <row r="400" s="2" customFormat="1">
      <c r="A400" s="39"/>
      <c r="B400" s="40"/>
      <c r="C400" s="41"/>
      <c r="D400" s="223" t="s">
        <v>143</v>
      </c>
      <c r="E400" s="41"/>
      <c r="F400" s="224" t="s">
        <v>655</v>
      </c>
      <c r="G400" s="41"/>
      <c r="H400" s="41"/>
      <c r="I400" s="220"/>
      <c r="J400" s="41"/>
      <c r="K400" s="41"/>
      <c r="L400" s="45"/>
      <c r="M400" s="221"/>
      <c r="N400" s="222"/>
      <c r="O400" s="85"/>
      <c r="P400" s="85"/>
      <c r="Q400" s="85"/>
      <c r="R400" s="85"/>
      <c r="S400" s="85"/>
      <c r="T400" s="86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T400" s="18" t="s">
        <v>143</v>
      </c>
      <c r="AU400" s="18" t="s">
        <v>83</v>
      </c>
    </row>
    <row r="401" s="2" customFormat="1" ht="16.5" customHeight="1">
      <c r="A401" s="39"/>
      <c r="B401" s="40"/>
      <c r="C401" s="205" t="s">
        <v>656</v>
      </c>
      <c r="D401" s="205" t="s">
        <v>134</v>
      </c>
      <c r="E401" s="206" t="s">
        <v>657</v>
      </c>
      <c r="F401" s="207" t="s">
        <v>658</v>
      </c>
      <c r="G401" s="208" t="s">
        <v>649</v>
      </c>
      <c r="H401" s="209">
        <v>2</v>
      </c>
      <c r="I401" s="210"/>
      <c r="J401" s="211">
        <f>ROUND(I401*H401,2)</f>
        <v>0</v>
      </c>
      <c r="K401" s="207" t="s">
        <v>138</v>
      </c>
      <c r="L401" s="45"/>
      <c r="M401" s="212" t="s">
        <v>19</v>
      </c>
      <c r="N401" s="213" t="s">
        <v>44</v>
      </c>
      <c r="O401" s="85"/>
      <c r="P401" s="214">
        <f>O401*H401</f>
        <v>0</v>
      </c>
      <c r="Q401" s="214">
        <v>0</v>
      </c>
      <c r="R401" s="214">
        <f>Q401*H401</f>
        <v>0</v>
      </c>
      <c r="S401" s="214">
        <v>0.024</v>
      </c>
      <c r="T401" s="215">
        <f>S401*H401</f>
        <v>0.048000000000000001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16" t="s">
        <v>232</v>
      </c>
      <c r="AT401" s="216" t="s">
        <v>134</v>
      </c>
      <c r="AU401" s="216" t="s">
        <v>83</v>
      </c>
      <c r="AY401" s="18" t="s">
        <v>132</v>
      </c>
      <c r="BE401" s="217">
        <f>IF(N401="základní",J401,0)</f>
        <v>0</v>
      </c>
      <c r="BF401" s="217">
        <f>IF(N401="snížená",J401,0)</f>
        <v>0</v>
      </c>
      <c r="BG401" s="217">
        <f>IF(N401="zákl. přenesená",J401,0)</f>
        <v>0</v>
      </c>
      <c r="BH401" s="217">
        <f>IF(N401="sníž. přenesená",J401,0)</f>
        <v>0</v>
      </c>
      <c r="BI401" s="217">
        <f>IF(N401="nulová",J401,0)</f>
        <v>0</v>
      </c>
      <c r="BJ401" s="18" t="s">
        <v>81</v>
      </c>
      <c r="BK401" s="217">
        <f>ROUND(I401*H401,2)</f>
        <v>0</v>
      </c>
      <c r="BL401" s="18" t="s">
        <v>232</v>
      </c>
      <c r="BM401" s="216" t="s">
        <v>659</v>
      </c>
    </row>
    <row r="402" s="2" customFormat="1">
      <c r="A402" s="39"/>
      <c r="B402" s="40"/>
      <c r="C402" s="41"/>
      <c r="D402" s="218" t="s">
        <v>141</v>
      </c>
      <c r="E402" s="41"/>
      <c r="F402" s="219" t="s">
        <v>660</v>
      </c>
      <c r="G402" s="41"/>
      <c r="H402" s="41"/>
      <c r="I402" s="220"/>
      <c r="J402" s="41"/>
      <c r="K402" s="41"/>
      <c r="L402" s="45"/>
      <c r="M402" s="221"/>
      <c r="N402" s="222"/>
      <c r="O402" s="85"/>
      <c r="P402" s="85"/>
      <c r="Q402" s="85"/>
      <c r="R402" s="85"/>
      <c r="S402" s="85"/>
      <c r="T402" s="86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8" t="s">
        <v>141</v>
      </c>
      <c r="AU402" s="18" t="s">
        <v>83</v>
      </c>
    </row>
    <row r="403" s="2" customFormat="1">
      <c r="A403" s="39"/>
      <c r="B403" s="40"/>
      <c r="C403" s="41"/>
      <c r="D403" s="223" t="s">
        <v>143</v>
      </c>
      <c r="E403" s="41"/>
      <c r="F403" s="224" t="s">
        <v>661</v>
      </c>
      <c r="G403" s="41"/>
      <c r="H403" s="41"/>
      <c r="I403" s="220"/>
      <c r="J403" s="41"/>
      <c r="K403" s="41"/>
      <c r="L403" s="45"/>
      <c r="M403" s="221"/>
      <c r="N403" s="222"/>
      <c r="O403" s="85"/>
      <c r="P403" s="85"/>
      <c r="Q403" s="85"/>
      <c r="R403" s="85"/>
      <c r="S403" s="85"/>
      <c r="T403" s="86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8" t="s">
        <v>143</v>
      </c>
      <c r="AU403" s="18" t="s">
        <v>83</v>
      </c>
    </row>
    <row r="404" s="2" customFormat="1" ht="16.5" customHeight="1">
      <c r="A404" s="39"/>
      <c r="B404" s="40"/>
      <c r="C404" s="205" t="s">
        <v>662</v>
      </c>
      <c r="D404" s="205" t="s">
        <v>134</v>
      </c>
      <c r="E404" s="206" t="s">
        <v>663</v>
      </c>
      <c r="F404" s="207" t="s">
        <v>664</v>
      </c>
      <c r="G404" s="208" t="s">
        <v>197</v>
      </c>
      <c r="H404" s="209">
        <v>0.20000000000000001</v>
      </c>
      <c r="I404" s="210"/>
      <c r="J404" s="211">
        <f>ROUND(I404*H404,2)</f>
        <v>0</v>
      </c>
      <c r="K404" s="207" t="s">
        <v>138</v>
      </c>
      <c r="L404" s="45"/>
      <c r="M404" s="212" t="s">
        <v>19</v>
      </c>
      <c r="N404" s="213" t="s">
        <v>44</v>
      </c>
      <c r="O404" s="85"/>
      <c r="P404" s="214">
        <f>O404*H404</f>
        <v>0</v>
      </c>
      <c r="Q404" s="214">
        <v>0</v>
      </c>
      <c r="R404" s="214">
        <f>Q404*H404</f>
        <v>0</v>
      </c>
      <c r="S404" s="214">
        <v>0</v>
      </c>
      <c r="T404" s="215">
        <f>S404*H404</f>
        <v>0</v>
      </c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R404" s="216" t="s">
        <v>665</v>
      </c>
      <c r="AT404" s="216" t="s">
        <v>134</v>
      </c>
      <c r="AU404" s="216" t="s">
        <v>83</v>
      </c>
      <c r="AY404" s="18" t="s">
        <v>132</v>
      </c>
      <c r="BE404" s="217">
        <f>IF(N404="základní",J404,0)</f>
        <v>0</v>
      </c>
      <c r="BF404" s="217">
        <f>IF(N404="snížená",J404,0)</f>
        <v>0</v>
      </c>
      <c r="BG404" s="217">
        <f>IF(N404="zákl. přenesená",J404,0)</f>
        <v>0</v>
      </c>
      <c r="BH404" s="217">
        <f>IF(N404="sníž. přenesená",J404,0)</f>
        <v>0</v>
      </c>
      <c r="BI404" s="217">
        <f>IF(N404="nulová",J404,0)</f>
        <v>0</v>
      </c>
      <c r="BJ404" s="18" t="s">
        <v>81</v>
      </c>
      <c r="BK404" s="217">
        <f>ROUND(I404*H404,2)</f>
        <v>0</v>
      </c>
      <c r="BL404" s="18" t="s">
        <v>665</v>
      </c>
      <c r="BM404" s="216" t="s">
        <v>666</v>
      </c>
    </row>
    <row r="405" s="2" customFormat="1">
      <c r="A405" s="39"/>
      <c r="B405" s="40"/>
      <c r="C405" s="41"/>
      <c r="D405" s="218" t="s">
        <v>141</v>
      </c>
      <c r="E405" s="41"/>
      <c r="F405" s="219" t="s">
        <v>667</v>
      </c>
      <c r="G405" s="41"/>
      <c r="H405" s="41"/>
      <c r="I405" s="220"/>
      <c r="J405" s="41"/>
      <c r="K405" s="41"/>
      <c r="L405" s="45"/>
      <c r="M405" s="221"/>
      <c r="N405" s="222"/>
      <c r="O405" s="85"/>
      <c r="P405" s="85"/>
      <c r="Q405" s="85"/>
      <c r="R405" s="85"/>
      <c r="S405" s="85"/>
      <c r="T405" s="86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T405" s="18" t="s">
        <v>141</v>
      </c>
      <c r="AU405" s="18" t="s">
        <v>83</v>
      </c>
    </row>
    <row r="406" s="2" customFormat="1">
      <c r="A406" s="39"/>
      <c r="B406" s="40"/>
      <c r="C406" s="41"/>
      <c r="D406" s="223" t="s">
        <v>143</v>
      </c>
      <c r="E406" s="41"/>
      <c r="F406" s="224" t="s">
        <v>668</v>
      </c>
      <c r="G406" s="41"/>
      <c r="H406" s="41"/>
      <c r="I406" s="220"/>
      <c r="J406" s="41"/>
      <c r="K406" s="41"/>
      <c r="L406" s="45"/>
      <c r="M406" s="221"/>
      <c r="N406" s="222"/>
      <c r="O406" s="85"/>
      <c r="P406" s="85"/>
      <c r="Q406" s="85"/>
      <c r="R406" s="85"/>
      <c r="S406" s="85"/>
      <c r="T406" s="86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18" t="s">
        <v>143</v>
      </c>
      <c r="AU406" s="18" t="s">
        <v>83</v>
      </c>
    </row>
    <row r="407" s="2" customFormat="1" ht="16.5" customHeight="1">
      <c r="A407" s="39"/>
      <c r="B407" s="40"/>
      <c r="C407" s="236" t="s">
        <v>669</v>
      </c>
      <c r="D407" s="236" t="s">
        <v>194</v>
      </c>
      <c r="E407" s="237" t="s">
        <v>670</v>
      </c>
      <c r="F407" s="238" t="s">
        <v>671</v>
      </c>
      <c r="G407" s="239" t="s">
        <v>649</v>
      </c>
      <c r="H407" s="240">
        <v>2</v>
      </c>
      <c r="I407" s="241"/>
      <c r="J407" s="242">
        <f>ROUND(I407*H407,2)</f>
        <v>0</v>
      </c>
      <c r="K407" s="238" t="s">
        <v>138</v>
      </c>
      <c r="L407" s="243"/>
      <c r="M407" s="244" t="s">
        <v>19</v>
      </c>
      <c r="N407" s="245" t="s">
        <v>44</v>
      </c>
      <c r="O407" s="85"/>
      <c r="P407" s="214">
        <f>O407*H407</f>
        <v>0</v>
      </c>
      <c r="Q407" s="214">
        <v>0.0011999999999999999</v>
      </c>
      <c r="R407" s="214">
        <f>Q407*H407</f>
        <v>0.0023999999999999998</v>
      </c>
      <c r="S407" s="214">
        <v>0</v>
      </c>
      <c r="T407" s="215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16" t="s">
        <v>327</v>
      </c>
      <c r="AT407" s="216" t="s">
        <v>194</v>
      </c>
      <c r="AU407" s="216" t="s">
        <v>83</v>
      </c>
      <c r="AY407" s="18" t="s">
        <v>132</v>
      </c>
      <c r="BE407" s="217">
        <f>IF(N407="základní",J407,0)</f>
        <v>0</v>
      </c>
      <c r="BF407" s="217">
        <f>IF(N407="snížená",J407,0)</f>
        <v>0</v>
      </c>
      <c r="BG407" s="217">
        <f>IF(N407="zákl. přenesená",J407,0)</f>
        <v>0</v>
      </c>
      <c r="BH407" s="217">
        <f>IF(N407="sníž. přenesená",J407,0)</f>
        <v>0</v>
      </c>
      <c r="BI407" s="217">
        <f>IF(N407="nulová",J407,0)</f>
        <v>0</v>
      </c>
      <c r="BJ407" s="18" t="s">
        <v>81</v>
      </c>
      <c r="BK407" s="217">
        <f>ROUND(I407*H407,2)</f>
        <v>0</v>
      </c>
      <c r="BL407" s="18" t="s">
        <v>232</v>
      </c>
      <c r="BM407" s="216" t="s">
        <v>672</v>
      </c>
    </row>
    <row r="408" s="2" customFormat="1">
      <c r="A408" s="39"/>
      <c r="B408" s="40"/>
      <c r="C408" s="41"/>
      <c r="D408" s="218" t="s">
        <v>141</v>
      </c>
      <c r="E408" s="41"/>
      <c r="F408" s="219" t="s">
        <v>673</v>
      </c>
      <c r="G408" s="41"/>
      <c r="H408" s="41"/>
      <c r="I408" s="220"/>
      <c r="J408" s="41"/>
      <c r="K408" s="41"/>
      <c r="L408" s="45"/>
      <c r="M408" s="221"/>
      <c r="N408" s="222"/>
      <c r="O408" s="85"/>
      <c r="P408" s="85"/>
      <c r="Q408" s="85"/>
      <c r="R408" s="85"/>
      <c r="S408" s="85"/>
      <c r="T408" s="86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141</v>
      </c>
      <c r="AU408" s="18" t="s">
        <v>83</v>
      </c>
    </row>
    <row r="409" s="2" customFormat="1">
      <c r="A409" s="39"/>
      <c r="B409" s="40"/>
      <c r="C409" s="41"/>
      <c r="D409" s="218" t="s">
        <v>206</v>
      </c>
      <c r="E409" s="41"/>
      <c r="F409" s="246" t="s">
        <v>674</v>
      </c>
      <c r="G409" s="41"/>
      <c r="H409" s="41"/>
      <c r="I409" s="220"/>
      <c r="J409" s="41"/>
      <c r="K409" s="41"/>
      <c r="L409" s="45"/>
      <c r="M409" s="221"/>
      <c r="N409" s="222"/>
      <c r="O409" s="85"/>
      <c r="P409" s="85"/>
      <c r="Q409" s="85"/>
      <c r="R409" s="85"/>
      <c r="S409" s="85"/>
      <c r="T409" s="86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T409" s="18" t="s">
        <v>206</v>
      </c>
      <c r="AU409" s="18" t="s">
        <v>83</v>
      </c>
    </row>
    <row r="410" s="2" customFormat="1" ht="16.5" customHeight="1">
      <c r="A410" s="39"/>
      <c r="B410" s="40"/>
      <c r="C410" s="236" t="s">
        <v>675</v>
      </c>
      <c r="D410" s="236" t="s">
        <v>194</v>
      </c>
      <c r="E410" s="237" t="s">
        <v>676</v>
      </c>
      <c r="F410" s="238" t="s">
        <v>677</v>
      </c>
      <c r="G410" s="239" t="s">
        <v>649</v>
      </c>
      <c r="H410" s="240">
        <v>2</v>
      </c>
      <c r="I410" s="241"/>
      <c r="J410" s="242">
        <f>ROUND(I410*H410,2)</f>
        <v>0</v>
      </c>
      <c r="K410" s="238" t="s">
        <v>138</v>
      </c>
      <c r="L410" s="243"/>
      <c r="M410" s="244" t="s">
        <v>19</v>
      </c>
      <c r="N410" s="245" t="s">
        <v>44</v>
      </c>
      <c r="O410" s="85"/>
      <c r="P410" s="214">
        <f>O410*H410</f>
        <v>0</v>
      </c>
      <c r="Q410" s="214">
        <v>0.00050000000000000001</v>
      </c>
      <c r="R410" s="214">
        <f>Q410*H410</f>
        <v>0.001</v>
      </c>
      <c r="S410" s="214">
        <v>0</v>
      </c>
      <c r="T410" s="215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16" t="s">
        <v>327</v>
      </c>
      <c r="AT410" s="216" t="s">
        <v>194</v>
      </c>
      <c r="AU410" s="216" t="s">
        <v>83</v>
      </c>
      <c r="AY410" s="18" t="s">
        <v>132</v>
      </c>
      <c r="BE410" s="217">
        <f>IF(N410="základní",J410,0)</f>
        <v>0</v>
      </c>
      <c r="BF410" s="217">
        <f>IF(N410="snížená",J410,0)</f>
        <v>0</v>
      </c>
      <c r="BG410" s="217">
        <f>IF(N410="zákl. přenesená",J410,0)</f>
        <v>0</v>
      </c>
      <c r="BH410" s="217">
        <f>IF(N410="sníž. přenesená",J410,0)</f>
        <v>0</v>
      </c>
      <c r="BI410" s="217">
        <f>IF(N410="nulová",J410,0)</f>
        <v>0</v>
      </c>
      <c r="BJ410" s="18" t="s">
        <v>81</v>
      </c>
      <c r="BK410" s="217">
        <f>ROUND(I410*H410,2)</f>
        <v>0</v>
      </c>
      <c r="BL410" s="18" t="s">
        <v>232</v>
      </c>
      <c r="BM410" s="216" t="s">
        <v>678</v>
      </c>
    </row>
    <row r="411" s="2" customFormat="1">
      <c r="A411" s="39"/>
      <c r="B411" s="40"/>
      <c r="C411" s="41"/>
      <c r="D411" s="218" t="s">
        <v>141</v>
      </c>
      <c r="E411" s="41"/>
      <c r="F411" s="219" t="s">
        <v>677</v>
      </c>
      <c r="G411" s="41"/>
      <c r="H411" s="41"/>
      <c r="I411" s="220"/>
      <c r="J411" s="41"/>
      <c r="K411" s="41"/>
      <c r="L411" s="45"/>
      <c r="M411" s="221"/>
      <c r="N411" s="222"/>
      <c r="O411" s="85"/>
      <c r="P411" s="85"/>
      <c r="Q411" s="85"/>
      <c r="R411" s="85"/>
      <c r="S411" s="85"/>
      <c r="T411" s="86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141</v>
      </c>
      <c r="AU411" s="18" t="s">
        <v>83</v>
      </c>
    </row>
    <row r="412" s="2" customFormat="1">
      <c r="A412" s="39"/>
      <c r="B412" s="40"/>
      <c r="C412" s="41"/>
      <c r="D412" s="218" t="s">
        <v>206</v>
      </c>
      <c r="E412" s="41"/>
      <c r="F412" s="246" t="s">
        <v>679</v>
      </c>
      <c r="G412" s="41"/>
      <c r="H412" s="41"/>
      <c r="I412" s="220"/>
      <c r="J412" s="41"/>
      <c r="K412" s="41"/>
      <c r="L412" s="45"/>
      <c r="M412" s="221"/>
      <c r="N412" s="222"/>
      <c r="O412" s="85"/>
      <c r="P412" s="85"/>
      <c r="Q412" s="85"/>
      <c r="R412" s="85"/>
      <c r="S412" s="85"/>
      <c r="T412" s="86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T412" s="18" t="s">
        <v>206</v>
      </c>
      <c r="AU412" s="18" t="s">
        <v>83</v>
      </c>
    </row>
    <row r="413" s="12" customFormat="1" ht="22.8" customHeight="1">
      <c r="A413" s="12"/>
      <c r="B413" s="189"/>
      <c r="C413" s="190"/>
      <c r="D413" s="191" t="s">
        <v>72</v>
      </c>
      <c r="E413" s="203" t="s">
        <v>680</v>
      </c>
      <c r="F413" s="203" t="s">
        <v>681</v>
      </c>
      <c r="G413" s="190"/>
      <c r="H413" s="190"/>
      <c r="I413" s="193"/>
      <c r="J413" s="204">
        <f>BK413</f>
        <v>0</v>
      </c>
      <c r="K413" s="190"/>
      <c r="L413" s="195"/>
      <c r="M413" s="196"/>
      <c r="N413" s="197"/>
      <c r="O413" s="197"/>
      <c r="P413" s="198">
        <f>SUM(P414:P481)</f>
        <v>0</v>
      </c>
      <c r="Q413" s="197"/>
      <c r="R413" s="198">
        <f>SUM(R414:R481)</f>
        <v>0.60965839999999993</v>
      </c>
      <c r="S413" s="197"/>
      <c r="T413" s="199">
        <f>SUM(T414:T481)</f>
        <v>9.1069999999999993</v>
      </c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R413" s="200" t="s">
        <v>83</v>
      </c>
      <c r="AT413" s="201" t="s">
        <v>72</v>
      </c>
      <c r="AU413" s="201" t="s">
        <v>81</v>
      </c>
      <c r="AY413" s="200" t="s">
        <v>132</v>
      </c>
      <c r="BK413" s="202">
        <f>SUM(BK414:BK481)</f>
        <v>0</v>
      </c>
    </row>
    <row r="414" s="2" customFormat="1" ht="16.5" customHeight="1">
      <c r="A414" s="39"/>
      <c r="B414" s="40"/>
      <c r="C414" s="205" t="s">
        <v>682</v>
      </c>
      <c r="D414" s="205" t="s">
        <v>134</v>
      </c>
      <c r="E414" s="206" t="s">
        <v>683</v>
      </c>
      <c r="F414" s="207" t="s">
        <v>684</v>
      </c>
      <c r="G414" s="208" t="s">
        <v>649</v>
      </c>
      <c r="H414" s="209">
        <v>89</v>
      </c>
      <c r="I414" s="210"/>
      <c r="J414" s="211">
        <f>ROUND(I414*H414,2)</f>
        <v>0</v>
      </c>
      <c r="K414" s="207" t="s">
        <v>138</v>
      </c>
      <c r="L414" s="45"/>
      <c r="M414" s="212" t="s">
        <v>19</v>
      </c>
      <c r="N414" s="213" t="s">
        <v>44</v>
      </c>
      <c r="O414" s="85"/>
      <c r="P414" s="214">
        <f>O414*H414</f>
        <v>0</v>
      </c>
      <c r="Q414" s="214">
        <v>0</v>
      </c>
      <c r="R414" s="214">
        <f>Q414*H414</f>
        <v>0</v>
      </c>
      <c r="S414" s="214">
        <v>0.099000000000000005</v>
      </c>
      <c r="T414" s="215">
        <f>S414*H414</f>
        <v>8.8109999999999999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16" t="s">
        <v>232</v>
      </c>
      <c r="AT414" s="216" t="s">
        <v>134</v>
      </c>
      <c r="AU414" s="216" t="s">
        <v>83</v>
      </c>
      <c r="AY414" s="18" t="s">
        <v>132</v>
      </c>
      <c r="BE414" s="217">
        <f>IF(N414="základní",J414,0)</f>
        <v>0</v>
      </c>
      <c r="BF414" s="217">
        <f>IF(N414="snížená",J414,0)</f>
        <v>0</v>
      </c>
      <c r="BG414" s="217">
        <f>IF(N414="zákl. přenesená",J414,0)</f>
        <v>0</v>
      </c>
      <c r="BH414" s="217">
        <f>IF(N414="sníž. přenesená",J414,0)</f>
        <v>0</v>
      </c>
      <c r="BI414" s="217">
        <f>IF(N414="nulová",J414,0)</f>
        <v>0</v>
      </c>
      <c r="BJ414" s="18" t="s">
        <v>81</v>
      </c>
      <c r="BK414" s="217">
        <f>ROUND(I414*H414,2)</f>
        <v>0</v>
      </c>
      <c r="BL414" s="18" t="s">
        <v>232</v>
      </c>
      <c r="BM414" s="216" t="s">
        <v>685</v>
      </c>
    </row>
    <row r="415" s="2" customFormat="1">
      <c r="A415" s="39"/>
      <c r="B415" s="40"/>
      <c r="C415" s="41"/>
      <c r="D415" s="218" t="s">
        <v>141</v>
      </c>
      <c r="E415" s="41"/>
      <c r="F415" s="219" t="s">
        <v>684</v>
      </c>
      <c r="G415" s="41"/>
      <c r="H415" s="41"/>
      <c r="I415" s="220"/>
      <c r="J415" s="41"/>
      <c r="K415" s="41"/>
      <c r="L415" s="45"/>
      <c r="M415" s="221"/>
      <c r="N415" s="222"/>
      <c r="O415" s="85"/>
      <c r="P415" s="85"/>
      <c r="Q415" s="85"/>
      <c r="R415" s="85"/>
      <c r="S415" s="85"/>
      <c r="T415" s="86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141</v>
      </c>
      <c r="AU415" s="18" t="s">
        <v>83</v>
      </c>
    </row>
    <row r="416" s="2" customFormat="1">
      <c r="A416" s="39"/>
      <c r="B416" s="40"/>
      <c r="C416" s="41"/>
      <c r="D416" s="223" t="s">
        <v>143</v>
      </c>
      <c r="E416" s="41"/>
      <c r="F416" s="224" t="s">
        <v>686</v>
      </c>
      <c r="G416" s="41"/>
      <c r="H416" s="41"/>
      <c r="I416" s="220"/>
      <c r="J416" s="41"/>
      <c r="K416" s="41"/>
      <c r="L416" s="45"/>
      <c r="M416" s="221"/>
      <c r="N416" s="222"/>
      <c r="O416" s="85"/>
      <c r="P416" s="85"/>
      <c r="Q416" s="85"/>
      <c r="R416" s="85"/>
      <c r="S416" s="85"/>
      <c r="T416" s="86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143</v>
      </c>
      <c r="AU416" s="18" t="s">
        <v>83</v>
      </c>
    </row>
    <row r="417" s="13" customFormat="1">
      <c r="A417" s="13"/>
      <c r="B417" s="225"/>
      <c r="C417" s="226"/>
      <c r="D417" s="218" t="s">
        <v>161</v>
      </c>
      <c r="E417" s="227" t="s">
        <v>19</v>
      </c>
      <c r="F417" s="228" t="s">
        <v>687</v>
      </c>
      <c r="G417" s="226"/>
      <c r="H417" s="229">
        <v>89</v>
      </c>
      <c r="I417" s="230"/>
      <c r="J417" s="226"/>
      <c r="K417" s="226"/>
      <c r="L417" s="231"/>
      <c r="M417" s="232"/>
      <c r="N417" s="233"/>
      <c r="O417" s="233"/>
      <c r="P417" s="233"/>
      <c r="Q417" s="233"/>
      <c r="R417" s="233"/>
      <c r="S417" s="233"/>
      <c r="T417" s="234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5" t="s">
        <v>161</v>
      </c>
      <c r="AU417" s="235" t="s">
        <v>83</v>
      </c>
      <c r="AV417" s="13" t="s">
        <v>83</v>
      </c>
      <c r="AW417" s="13" t="s">
        <v>32</v>
      </c>
      <c r="AX417" s="13" t="s">
        <v>81</v>
      </c>
      <c r="AY417" s="235" t="s">
        <v>132</v>
      </c>
    </row>
    <row r="418" s="2" customFormat="1" ht="24.15" customHeight="1">
      <c r="A418" s="39"/>
      <c r="B418" s="40"/>
      <c r="C418" s="205" t="s">
        <v>688</v>
      </c>
      <c r="D418" s="205" t="s">
        <v>134</v>
      </c>
      <c r="E418" s="206" t="s">
        <v>689</v>
      </c>
      <c r="F418" s="207" t="s">
        <v>690</v>
      </c>
      <c r="G418" s="208" t="s">
        <v>649</v>
      </c>
      <c r="H418" s="209">
        <v>20</v>
      </c>
      <c r="I418" s="210"/>
      <c r="J418" s="211">
        <f>ROUND(I418*H418,2)</f>
        <v>0</v>
      </c>
      <c r="K418" s="207" t="s">
        <v>138</v>
      </c>
      <c r="L418" s="45"/>
      <c r="M418" s="212" t="s">
        <v>19</v>
      </c>
      <c r="N418" s="213" t="s">
        <v>44</v>
      </c>
      <c r="O418" s="85"/>
      <c r="P418" s="214">
        <f>O418*H418</f>
        <v>0</v>
      </c>
      <c r="Q418" s="214">
        <v>0.0060000000000000001</v>
      </c>
      <c r="R418" s="214">
        <f>Q418*H418</f>
        <v>0.12</v>
      </c>
      <c r="S418" s="214">
        <v>0</v>
      </c>
      <c r="T418" s="215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16" t="s">
        <v>232</v>
      </c>
      <c r="AT418" s="216" t="s">
        <v>134</v>
      </c>
      <c r="AU418" s="216" t="s">
        <v>83</v>
      </c>
      <c r="AY418" s="18" t="s">
        <v>132</v>
      </c>
      <c r="BE418" s="217">
        <f>IF(N418="základní",J418,0)</f>
        <v>0</v>
      </c>
      <c r="BF418" s="217">
        <f>IF(N418="snížená",J418,0)</f>
        <v>0</v>
      </c>
      <c r="BG418" s="217">
        <f>IF(N418="zákl. přenesená",J418,0)</f>
        <v>0</v>
      </c>
      <c r="BH418" s="217">
        <f>IF(N418="sníž. přenesená",J418,0)</f>
        <v>0</v>
      </c>
      <c r="BI418" s="217">
        <f>IF(N418="nulová",J418,0)</f>
        <v>0</v>
      </c>
      <c r="BJ418" s="18" t="s">
        <v>81</v>
      </c>
      <c r="BK418" s="217">
        <f>ROUND(I418*H418,2)</f>
        <v>0</v>
      </c>
      <c r="BL418" s="18" t="s">
        <v>232</v>
      </c>
      <c r="BM418" s="216" t="s">
        <v>691</v>
      </c>
    </row>
    <row r="419" s="2" customFormat="1">
      <c r="A419" s="39"/>
      <c r="B419" s="40"/>
      <c r="C419" s="41"/>
      <c r="D419" s="218" t="s">
        <v>141</v>
      </c>
      <c r="E419" s="41"/>
      <c r="F419" s="219" t="s">
        <v>690</v>
      </c>
      <c r="G419" s="41"/>
      <c r="H419" s="41"/>
      <c r="I419" s="220"/>
      <c r="J419" s="41"/>
      <c r="K419" s="41"/>
      <c r="L419" s="45"/>
      <c r="M419" s="221"/>
      <c r="N419" s="222"/>
      <c r="O419" s="85"/>
      <c r="P419" s="85"/>
      <c r="Q419" s="85"/>
      <c r="R419" s="85"/>
      <c r="S419" s="85"/>
      <c r="T419" s="86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T419" s="18" t="s">
        <v>141</v>
      </c>
      <c r="AU419" s="18" t="s">
        <v>83</v>
      </c>
    </row>
    <row r="420" s="2" customFormat="1">
      <c r="A420" s="39"/>
      <c r="B420" s="40"/>
      <c r="C420" s="41"/>
      <c r="D420" s="223" t="s">
        <v>143</v>
      </c>
      <c r="E420" s="41"/>
      <c r="F420" s="224" t="s">
        <v>692</v>
      </c>
      <c r="G420" s="41"/>
      <c r="H420" s="41"/>
      <c r="I420" s="220"/>
      <c r="J420" s="41"/>
      <c r="K420" s="41"/>
      <c r="L420" s="45"/>
      <c r="M420" s="221"/>
      <c r="N420" s="222"/>
      <c r="O420" s="85"/>
      <c r="P420" s="85"/>
      <c r="Q420" s="85"/>
      <c r="R420" s="85"/>
      <c r="S420" s="85"/>
      <c r="T420" s="86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T420" s="18" t="s">
        <v>143</v>
      </c>
      <c r="AU420" s="18" t="s">
        <v>83</v>
      </c>
    </row>
    <row r="421" s="2" customFormat="1">
      <c r="A421" s="39"/>
      <c r="B421" s="40"/>
      <c r="C421" s="41"/>
      <c r="D421" s="218" t="s">
        <v>206</v>
      </c>
      <c r="E421" s="41"/>
      <c r="F421" s="246" t="s">
        <v>693</v>
      </c>
      <c r="G421" s="41"/>
      <c r="H421" s="41"/>
      <c r="I421" s="220"/>
      <c r="J421" s="41"/>
      <c r="K421" s="41"/>
      <c r="L421" s="45"/>
      <c r="M421" s="221"/>
      <c r="N421" s="222"/>
      <c r="O421" s="85"/>
      <c r="P421" s="85"/>
      <c r="Q421" s="85"/>
      <c r="R421" s="85"/>
      <c r="S421" s="85"/>
      <c r="T421" s="86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T421" s="18" t="s">
        <v>206</v>
      </c>
      <c r="AU421" s="18" t="s">
        <v>83</v>
      </c>
    </row>
    <row r="422" s="2" customFormat="1" ht="24.15" customHeight="1">
      <c r="A422" s="39"/>
      <c r="B422" s="40"/>
      <c r="C422" s="205" t="s">
        <v>694</v>
      </c>
      <c r="D422" s="205" t="s">
        <v>134</v>
      </c>
      <c r="E422" s="206" t="s">
        <v>695</v>
      </c>
      <c r="F422" s="207" t="s">
        <v>696</v>
      </c>
      <c r="G422" s="208" t="s">
        <v>301</v>
      </c>
      <c r="H422" s="209">
        <v>9</v>
      </c>
      <c r="I422" s="210"/>
      <c r="J422" s="211">
        <f>ROUND(I422*H422,2)</f>
        <v>0</v>
      </c>
      <c r="K422" s="207" t="s">
        <v>138</v>
      </c>
      <c r="L422" s="45"/>
      <c r="M422" s="212" t="s">
        <v>19</v>
      </c>
      <c r="N422" s="213" t="s">
        <v>44</v>
      </c>
      <c r="O422" s="85"/>
      <c r="P422" s="214">
        <f>O422*H422</f>
        <v>0</v>
      </c>
      <c r="Q422" s="214">
        <v>0.00040000000000000002</v>
      </c>
      <c r="R422" s="214">
        <f>Q422*H422</f>
        <v>0.0036000000000000003</v>
      </c>
      <c r="S422" s="214">
        <v>0</v>
      </c>
      <c r="T422" s="215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16" t="s">
        <v>232</v>
      </c>
      <c r="AT422" s="216" t="s">
        <v>134</v>
      </c>
      <c r="AU422" s="216" t="s">
        <v>83</v>
      </c>
      <c r="AY422" s="18" t="s">
        <v>132</v>
      </c>
      <c r="BE422" s="217">
        <f>IF(N422="základní",J422,0)</f>
        <v>0</v>
      </c>
      <c r="BF422" s="217">
        <f>IF(N422="snížená",J422,0)</f>
        <v>0</v>
      </c>
      <c r="BG422" s="217">
        <f>IF(N422="zákl. přenesená",J422,0)</f>
        <v>0</v>
      </c>
      <c r="BH422" s="217">
        <f>IF(N422="sníž. přenesená",J422,0)</f>
        <v>0</v>
      </c>
      <c r="BI422" s="217">
        <f>IF(N422="nulová",J422,0)</f>
        <v>0</v>
      </c>
      <c r="BJ422" s="18" t="s">
        <v>81</v>
      </c>
      <c r="BK422" s="217">
        <f>ROUND(I422*H422,2)</f>
        <v>0</v>
      </c>
      <c r="BL422" s="18" t="s">
        <v>232</v>
      </c>
      <c r="BM422" s="216" t="s">
        <v>697</v>
      </c>
    </row>
    <row r="423" s="2" customFormat="1">
      <c r="A423" s="39"/>
      <c r="B423" s="40"/>
      <c r="C423" s="41"/>
      <c r="D423" s="218" t="s">
        <v>141</v>
      </c>
      <c r="E423" s="41"/>
      <c r="F423" s="219" t="s">
        <v>696</v>
      </c>
      <c r="G423" s="41"/>
      <c r="H423" s="41"/>
      <c r="I423" s="220"/>
      <c r="J423" s="41"/>
      <c r="K423" s="41"/>
      <c r="L423" s="45"/>
      <c r="M423" s="221"/>
      <c r="N423" s="222"/>
      <c r="O423" s="85"/>
      <c r="P423" s="85"/>
      <c r="Q423" s="85"/>
      <c r="R423" s="85"/>
      <c r="S423" s="85"/>
      <c r="T423" s="86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8" t="s">
        <v>141</v>
      </c>
      <c r="AU423" s="18" t="s">
        <v>83</v>
      </c>
    </row>
    <row r="424" s="2" customFormat="1">
      <c r="A424" s="39"/>
      <c r="B424" s="40"/>
      <c r="C424" s="41"/>
      <c r="D424" s="223" t="s">
        <v>143</v>
      </c>
      <c r="E424" s="41"/>
      <c r="F424" s="224" t="s">
        <v>698</v>
      </c>
      <c r="G424" s="41"/>
      <c r="H424" s="41"/>
      <c r="I424" s="220"/>
      <c r="J424" s="41"/>
      <c r="K424" s="41"/>
      <c r="L424" s="45"/>
      <c r="M424" s="221"/>
      <c r="N424" s="222"/>
      <c r="O424" s="85"/>
      <c r="P424" s="85"/>
      <c r="Q424" s="85"/>
      <c r="R424" s="85"/>
      <c r="S424" s="85"/>
      <c r="T424" s="86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T424" s="18" t="s">
        <v>143</v>
      </c>
      <c r="AU424" s="18" t="s">
        <v>83</v>
      </c>
    </row>
    <row r="425" s="2" customFormat="1">
      <c r="A425" s="39"/>
      <c r="B425" s="40"/>
      <c r="C425" s="41"/>
      <c r="D425" s="218" t="s">
        <v>206</v>
      </c>
      <c r="E425" s="41"/>
      <c r="F425" s="246" t="s">
        <v>699</v>
      </c>
      <c r="G425" s="41"/>
      <c r="H425" s="41"/>
      <c r="I425" s="220"/>
      <c r="J425" s="41"/>
      <c r="K425" s="41"/>
      <c r="L425" s="45"/>
      <c r="M425" s="221"/>
      <c r="N425" s="222"/>
      <c r="O425" s="85"/>
      <c r="P425" s="85"/>
      <c r="Q425" s="85"/>
      <c r="R425" s="85"/>
      <c r="S425" s="85"/>
      <c r="T425" s="86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T425" s="18" t="s">
        <v>206</v>
      </c>
      <c r="AU425" s="18" t="s">
        <v>83</v>
      </c>
    </row>
    <row r="426" s="13" customFormat="1">
      <c r="A426" s="13"/>
      <c r="B426" s="225"/>
      <c r="C426" s="226"/>
      <c r="D426" s="218" t="s">
        <v>161</v>
      </c>
      <c r="E426" s="227" t="s">
        <v>19</v>
      </c>
      <c r="F426" s="228" t="s">
        <v>700</v>
      </c>
      <c r="G426" s="226"/>
      <c r="H426" s="229">
        <v>9</v>
      </c>
      <c r="I426" s="230"/>
      <c r="J426" s="226"/>
      <c r="K426" s="226"/>
      <c r="L426" s="231"/>
      <c r="M426" s="232"/>
      <c r="N426" s="233"/>
      <c r="O426" s="233"/>
      <c r="P426" s="233"/>
      <c r="Q426" s="233"/>
      <c r="R426" s="233"/>
      <c r="S426" s="233"/>
      <c r="T426" s="234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5" t="s">
        <v>161</v>
      </c>
      <c r="AU426" s="235" t="s">
        <v>83</v>
      </c>
      <c r="AV426" s="13" t="s">
        <v>83</v>
      </c>
      <c r="AW426" s="13" t="s">
        <v>32</v>
      </c>
      <c r="AX426" s="13" t="s">
        <v>81</v>
      </c>
      <c r="AY426" s="235" t="s">
        <v>132</v>
      </c>
    </row>
    <row r="427" s="2" customFormat="1" ht="16.5" customHeight="1">
      <c r="A427" s="39"/>
      <c r="B427" s="40"/>
      <c r="C427" s="236" t="s">
        <v>701</v>
      </c>
      <c r="D427" s="236" t="s">
        <v>194</v>
      </c>
      <c r="E427" s="237" t="s">
        <v>702</v>
      </c>
      <c r="F427" s="238" t="s">
        <v>703</v>
      </c>
      <c r="G427" s="239" t="s">
        <v>301</v>
      </c>
      <c r="H427" s="240">
        <v>89</v>
      </c>
      <c r="I427" s="241"/>
      <c r="J427" s="242">
        <f>ROUND(I427*H427,2)</f>
        <v>0</v>
      </c>
      <c r="K427" s="238" t="s">
        <v>138</v>
      </c>
      <c r="L427" s="243"/>
      <c r="M427" s="244" t="s">
        <v>19</v>
      </c>
      <c r="N427" s="245" t="s">
        <v>44</v>
      </c>
      <c r="O427" s="85"/>
      <c r="P427" s="214">
        <f>O427*H427</f>
        <v>0</v>
      </c>
      <c r="Q427" s="214">
        <v>0</v>
      </c>
      <c r="R427" s="214">
        <f>Q427*H427</f>
        <v>0</v>
      </c>
      <c r="S427" s="214">
        <v>0</v>
      </c>
      <c r="T427" s="215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16" t="s">
        <v>327</v>
      </c>
      <c r="AT427" s="216" t="s">
        <v>194</v>
      </c>
      <c r="AU427" s="216" t="s">
        <v>83</v>
      </c>
      <c r="AY427" s="18" t="s">
        <v>132</v>
      </c>
      <c r="BE427" s="217">
        <f>IF(N427="základní",J427,0)</f>
        <v>0</v>
      </c>
      <c r="BF427" s="217">
        <f>IF(N427="snížená",J427,0)</f>
        <v>0</v>
      </c>
      <c r="BG427" s="217">
        <f>IF(N427="zákl. přenesená",J427,0)</f>
        <v>0</v>
      </c>
      <c r="BH427" s="217">
        <f>IF(N427="sníž. přenesená",J427,0)</f>
        <v>0</v>
      </c>
      <c r="BI427" s="217">
        <f>IF(N427="nulová",J427,0)</f>
        <v>0</v>
      </c>
      <c r="BJ427" s="18" t="s">
        <v>81</v>
      </c>
      <c r="BK427" s="217">
        <f>ROUND(I427*H427,2)</f>
        <v>0</v>
      </c>
      <c r="BL427" s="18" t="s">
        <v>232</v>
      </c>
      <c r="BM427" s="216" t="s">
        <v>704</v>
      </c>
    </row>
    <row r="428" s="2" customFormat="1">
      <c r="A428" s="39"/>
      <c r="B428" s="40"/>
      <c r="C428" s="41"/>
      <c r="D428" s="218" t="s">
        <v>141</v>
      </c>
      <c r="E428" s="41"/>
      <c r="F428" s="219" t="s">
        <v>703</v>
      </c>
      <c r="G428" s="41"/>
      <c r="H428" s="41"/>
      <c r="I428" s="220"/>
      <c r="J428" s="41"/>
      <c r="K428" s="41"/>
      <c r="L428" s="45"/>
      <c r="M428" s="221"/>
      <c r="N428" s="222"/>
      <c r="O428" s="85"/>
      <c r="P428" s="85"/>
      <c r="Q428" s="85"/>
      <c r="R428" s="85"/>
      <c r="S428" s="85"/>
      <c r="T428" s="86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18" t="s">
        <v>141</v>
      </c>
      <c r="AU428" s="18" t="s">
        <v>83</v>
      </c>
    </row>
    <row r="429" s="13" customFormat="1">
      <c r="A429" s="13"/>
      <c r="B429" s="225"/>
      <c r="C429" s="226"/>
      <c r="D429" s="218" t="s">
        <v>161</v>
      </c>
      <c r="E429" s="227" t="s">
        <v>19</v>
      </c>
      <c r="F429" s="228" t="s">
        <v>687</v>
      </c>
      <c r="G429" s="226"/>
      <c r="H429" s="229">
        <v>89</v>
      </c>
      <c r="I429" s="230"/>
      <c r="J429" s="226"/>
      <c r="K429" s="226"/>
      <c r="L429" s="231"/>
      <c r="M429" s="232"/>
      <c r="N429" s="233"/>
      <c r="O429" s="233"/>
      <c r="P429" s="233"/>
      <c r="Q429" s="233"/>
      <c r="R429" s="233"/>
      <c r="S429" s="233"/>
      <c r="T429" s="234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5" t="s">
        <v>161</v>
      </c>
      <c r="AU429" s="235" t="s">
        <v>83</v>
      </c>
      <c r="AV429" s="13" t="s">
        <v>83</v>
      </c>
      <c r="AW429" s="13" t="s">
        <v>32</v>
      </c>
      <c r="AX429" s="13" t="s">
        <v>81</v>
      </c>
      <c r="AY429" s="235" t="s">
        <v>132</v>
      </c>
    </row>
    <row r="430" s="2" customFormat="1" ht="16.5" customHeight="1">
      <c r="A430" s="39"/>
      <c r="B430" s="40"/>
      <c r="C430" s="205" t="s">
        <v>705</v>
      </c>
      <c r="D430" s="205" t="s">
        <v>134</v>
      </c>
      <c r="E430" s="206" t="s">
        <v>706</v>
      </c>
      <c r="F430" s="207" t="s">
        <v>707</v>
      </c>
      <c r="G430" s="208" t="s">
        <v>301</v>
      </c>
      <c r="H430" s="209">
        <v>18.800000000000001</v>
      </c>
      <c r="I430" s="210"/>
      <c r="J430" s="211">
        <f>ROUND(I430*H430,2)</f>
        <v>0</v>
      </c>
      <c r="K430" s="207" t="s">
        <v>138</v>
      </c>
      <c r="L430" s="45"/>
      <c r="M430" s="212" t="s">
        <v>19</v>
      </c>
      <c r="N430" s="213" t="s">
        <v>44</v>
      </c>
      <c r="O430" s="85"/>
      <c r="P430" s="214">
        <f>O430*H430</f>
        <v>0</v>
      </c>
      <c r="Q430" s="214">
        <v>0</v>
      </c>
      <c r="R430" s="214">
        <f>Q430*H430</f>
        <v>0</v>
      </c>
      <c r="S430" s="214">
        <v>0</v>
      </c>
      <c r="T430" s="215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16" t="s">
        <v>232</v>
      </c>
      <c r="AT430" s="216" t="s">
        <v>134</v>
      </c>
      <c r="AU430" s="216" t="s">
        <v>83</v>
      </c>
      <c r="AY430" s="18" t="s">
        <v>132</v>
      </c>
      <c r="BE430" s="217">
        <f>IF(N430="základní",J430,0)</f>
        <v>0</v>
      </c>
      <c r="BF430" s="217">
        <f>IF(N430="snížená",J430,0)</f>
        <v>0</v>
      </c>
      <c r="BG430" s="217">
        <f>IF(N430="zákl. přenesená",J430,0)</f>
        <v>0</v>
      </c>
      <c r="BH430" s="217">
        <f>IF(N430="sníž. přenesená",J430,0)</f>
        <v>0</v>
      </c>
      <c r="BI430" s="217">
        <f>IF(N430="nulová",J430,0)</f>
        <v>0</v>
      </c>
      <c r="BJ430" s="18" t="s">
        <v>81</v>
      </c>
      <c r="BK430" s="217">
        <f>ROUND(I430*H430,2)</f>
        <v>0</v>
      </c>
      <c r="BL430" s="18" t="s">
        <v>232</v>
      </c>
      <c r="BM430" s="216" t="s">
        <v>708</v>
      </c>
    </row>
    <row r="431" s="2" customFormat="1">
      <c r="A431" s="39"/>
      <c r="B431" s="40"/>
      <c r="C431" s="41"/>
      <c r="D431" s="218" t="s">
        <v>141</v>
      </c>
      <c r="E431" s="41"/>
      <c r="F431" s="219" t="s">
        <v>709</v>
      </c>
      <c r="G431" s="41"/>
      <c r="H431" s="41"/>
      <c r="I431" s="220"/>
      <c r="J431" s="41"/>
      <c r="K431" s="41"/>
      <c r="L431" s="45"/>
      <c r="M431" s="221"/>
      <c r="N431" s="222"/>
      <c r="O431" s="85"/>
      <c r="P431" s="85"/>
      <c r="Q431" s="85"/>
      <c r="R431" s="85"/>
      <c r="S431" s="85"/>
      <c r="T431" s="86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8" t="s">
        <v>141</v>
      </c>
      <c r="AU431" s="18" t="s">
        <v>83</v>
      </c>
    </row>
    <row r="432" s="2" customFormat="1">
      <c r="A432" s="39"/>
      <c r="B432" s="40"/>
      <c r="C432" s="41"/>
      <c r="D432" s="223" t="s">
        <v>143</v>
      </c>
      <c r="E432" s="41"/>
      <c r="F432" s="224" t="s">
        <v>710</v>
      </c>
      <c r="G432" s="41"/>
      <c r="H432" s="41"/>
      <c r="I432" s="220"/>
      <c r="J432" s="41"/>
      <c r="K432" s="41"/>
      <c r="L432" s="45"/>
      <c r="M432" s="221"/>
      <c r="N432" s="222"/>
      <c r="O432" s="85"/>
      <c r="P432" s="85"/>
      <c r="Q432" s="85"/>
      <c r="R432" s="85"/>
      <c r="S432" s="85"/>
      <c r="T432" s="86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18" t="s">
        <v>143</v>
      </c>
      <c r="AU432" s="18" t="s">
        <v>83</v>
      </c>
    </row>
    <row r="433" s="13" customFormat="1">
      <c r="A433" s="13"/>
      <c r="B433" s="225"/>
      <c r="C433" s="226"/>
      <c r="D433" s="218" t="s">
        <v>161</v>
      </c>
      <c r="E433" s="227" t="s">
        <v>19</v>
      </c>
      <c r="F433" s="228" t="s">
        <v>711</v>
      </c>
      <c r="G433" s="226"/>
      <c r="H433" s="229">
        <v>18.800000000000001</v>
      </c>
      <c r="I433" s="230"/>
      <c r="J433" s="226"/>
      <c r="K433" s="226"/>
      <c r="L433" s="231"/>
      <c r="M433" s="232"/>
      <c r="N433" s="233"/>
      <c r="O433" s="233"/>
      <c r="P433" s="233"/>
      <c r="Q433" s="233"/>
      <c r="R433" s="233"/>
      <c r="S433" s="233"/>
      <c r="T433" s="234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5" t="s">
        <v>161</v>
      </c>
      <c r="AU433" s="235" t="s">
        <v>83</v>
      </c>
      <c r="AV433" s="13" t="s">
        <v>83</v>
      </c>
      <c r="AW433" s="13" t="s">
        <v>32</v>
      </c>
      <c r="AX433" s="13" t="s">
        <v>81</v>
      </c>
      <c r="AY433" s="235" t="s">
        <v>132</v>
      </c>
    </row>
    <row r="434" s="2" customFormat="1" ht="16.5" customHeight="1">
      <c r="A434" s="39"/>
      <c r="B434" s="40"/>
      <c r="C434" s="236" t="s">
        <v>712</v>
      </c>
      <c r="D434" s="236" t="s">
        <v>194</v>
      </c>
      <c r="E434" s="237" t="s">
        <v>713</v>
      </c>
      <c r="F434" s="238" t="s">
        <v>714</v>
      </c>
      <c r="G434" s="239" t="s">
        <v>301</v>
      </c>
      <c r="H434" s="240">
        <v>20.68</v>
      </c>
      <c r="I434" s="241"/>
      <c r="J434" s="242">
        <f>ROUND(I434*H434,2)</f>
        <v>0</v>
      </c>
      <c r="K434" s="238" t="s">
        <v>138</v>
      </c>
      <c r="L434" s="243"/>
      <c r="M434" s="244" t="s">
        <v>19</v>
      </c>
      <c r="N434" s="245" t="s">
        <v>44</v>
      </c>
      <c r="O434" s="85"/>
      <c r="P434" s="214">
        <f>O434*H434</f>
        <v>0</v>
      </c>
      <c r="Q434" s="214">
        <v>0.00020000000000000001</v>
      </c>
      <c r="R434" s="214">
        <f>Q434*H434</f>
        <v>0.0041359999999999999</v>
      </c>
      <c r="S434" s="214">
        <v>0</v>
      </c>
      <c r="T434" s="215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16" t="s">
        <v>327</v>
      </c>
      <c r="AT434" s="216" t="s">
        <v>194</v>
      </c>
      <c r="AU434" s="216" t="s">
        <v>83</v>
      </c>
      <c r="AY434" s="18" t="s">
        <v>132</v>
      </c>
      <c r="BE434" s="217">
        <f>IF(N434="základní",J434,0)</f>
        <v>0</v>
      </c>
      <c r="BF434" s="217">
        <f>IF(N434="snížená",J434,0)</f>
        <v>0</v>
      </c>
      <c r="BG434" s="217">
        <f>IF(N434="zákl. přenesená",J434,0)</f>
        <v>0</v>
      </c>
      <c r="BH434" s="217">
        <f>IF(N434="sníž. přenesená",J434,0)</f>
        <v>0</v>
      </c>
      <c r="BI434" s="217">
        <f>IF(N434="nulová",J434,0)</f>
        <v>0</v>
      </c>
      <c r="BJ434" s="18" t="s">
        <v>81</v>
      </c>
      <c r="BK434" s="217">
        <f>ROUND(I434*H434,2)</f>
        <v>0</v>
      </c>
      <c r="BL434" s="18" t="s">
        <v>232</v>
      </c>
      <c r="BM434" s="216" t="s">
        <v>715</v>
      </c>
    </row>
    <row r="435" s="2" customFormat="1">
      <c r="A435" s="39"/>
      <c r="B435" s="40"/>
      <c r="C435" s="41"/>
      <c r="D435" s="218" t="s">
        <v>141</v>
      </c>
      <c r="E435" s="41"/>
      <c r="F435" s="219" t="s">
        <v>714</v>
      </c>
      <c r="G435" s="41"/>
      <c r="H435" s="41"/>
      <c r="I435" s="220"/>
      <c r="J435" s="41"/>
      <c r="K435" s="41"/>
      <c r="L435" s="45"/>
      <c r="M435" s="221"/>
      <c r="N435" s="222"/>
      <c r="O435" s="85"/>
      <c r="P435" s="85"/>
      <c r="Q435" s="85"/>
      <c r="R435" s="85"/>
      <c r="S435" s="85"/>
      <c r="T435" s="86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T435" s="18" t="s">
        <v>141</v>
      </c>
      <c r="AU435" s="18" t="s">
        <v>83</v>
      </c>
    </row>
    <row r="436" s="13" customFormat="1">
      <c r="A436" s="13"/>
      <c r="B436" s="225"/>
      <c r="C436" s="226"/>
      <c r="D436" s="218" t="s">
        <v>161</v>
      </c>
      <c r="E436" s="226"/>
      <c r="F436" s="228" t="s">
        <v>716</v>
      </c>
      <c r="G436" s="226"/>
      <c r="H436" s="229">
        <v>20.68</v>
      </c>
      <c r="I436" s="230"/>
      <c r="J436" s="226"/>
      <c r="K436" s="226"/>
      <c r="L436" s="231"/>
      <c r="M436" s="232"/>
      <c r="N436" s="233"/>
      <c r="O436" s="233"/>
      <c r="P436" s="233"/>
      <c r="Q436" s="233"/>
      <c r="R436" s="233"/>
      <c r="S436" s="233"/>
      <c r="T436" s="234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5" t="s">
        <v>161</v>
      </c>
      <c r="AU436" s="235" t="s">
        <v>83</v>
      </c>
      <c r="AV436" s="13" t="s">
        <v>83</v>
      </c>
      <c r="AW436" s="13" t="s">
        <v>4</v>
      </c>
      <c r="AX436" s="13" t="s">
        <v>81</v>
      </c>
      <c r="AY436" s="235" t="s">
        <v>132</v>
      </c>
    </row>
    <row r="437" s="2" customFormat="1" ht="16.5" customHeight="1">
      <c r="A437" s="39"/>
      <c r="B437" s="40"/>
      <c r="C437" s="205" t="s">
        <v>717</v>
      </c>
      <c r="D437" s="205" t="s">
        <v>134</v>
      </c>
      <c r="E437" s="206" t="s">
        <v>718</v>
      </c>
      <c r="F437" s="207" t="s">
        <v>719</v>
      </c>
      <c r="G437" s="208" t="s">
        <v>649</v>
      </c>
      <c r="H437" s="209">
        <v>4</v>
      </c>
      <c r="I437" s="210"/>
      <c r="J437" s="211">
        <f>ROUND(I437*H437,2)</f>
        <v>0</v>
      </c>
      <c r="K437" s="207" t="s">
        <v>138</v>
      </c>
      <c r="L437" s="45"/>
      <c r="M437" s="212" t="s">
        <v>19</v>
      </c>
      <c r="N437" s="213" t="s">
        <v>44</v>
      </c>
      <c r="O437" s="85"/>
      <c r="P437" s="214">
        <f>O437*H437</f>
        <v>0</v>
      </c>
      <c r="Q437" s="214">
        <v>0</v>
      </c>
      <c r="R437" s="214">
        <f>Q437*H437</f>
        <v>0</v>
      </c>
      <c r="S437" s="214">
        <v>0</v>
      </c>
      <c r="T437" s="215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16" t="s">
        <v>139</v>
      </c>
      <c r="AT437" s="216" t="s">
        <v>134</v>
      </c>
      <c r="AU437" s="216" t="s">
        <v>83</v>
      </c>
      <c r="AY437" s="18" t="s">
        <v>132</v>
      </c>
      <c r="BE437" s="217">
        <f>IF(N437="základní",J437,0)</f>
        <v>0</v>
      </c>
      <c r="BF437" s="217">
        <f>IF(N437="snížená",J437,0)</f>
        <v>0</v>
      </c>
      <c r="BG437" s="217">
        <f>IF(N437="zákl. přenesená",J437,0)</f>
        <v>0</v>
      </c>
      <c r="BH437" s="217">
        <f>IF(N437="sníž. přenesená",J437,0)</f>
        <v>0</v>
      </c>
      <c r="BI437" s="217">
        <f>IF(N437="nulová",J437,0)</f>
        <v>0</v>
      </c>
      <c r="BJ437" s="18" t="s">
        <v>81</v>
      </c>
      <c r="BK437" s="217">
        <f>ROUND(I437*H437,2)</f>
        <v>0</v>
      </c>
      <c r="BL437" s="18" t="s">
        <v>139</v>
      </c>
      <c r="BM437" s="216" t="s">
        <v>720</v>
      </c>
    </row>
    <row r="438" s="2" customFormat="1">
      <c r="A438" s="39"/>
      <c r="B438" s="40"/>
      <c r="C438" s="41"/>
      <c r="D438" s="218" t="s">
        <v>141</v>
      </c>
      <c r="E438" s="41"/>
      <c r="F438" s="219" t="s">
        <v>721</v>
      </c>
      <c r="G438" s="41"/>
      <c r="H438" s="41"/>
      <c r="I438" s="220"/>
      <c r="J438" s="41"/>
      <c r="K438" s="41"/>
      <c r="L438" s="45"/>
      <c r="M438" s="221"/>
      <c r="N438" s="222"/>
      <c r="O438" s="85"/>
      <c r="P438" s="85"/>
      <c r="Q438" s="85"/>
      <c r="R438" s="85"/>
      <c r="S438" s="85"/>
      <c r="T438" s="86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T438" s="18" t="s">
        <v>141</v>
      </c>
      <c r="AU438" s="18" t="s">
        <v>83</v>
      </c>
    </row>
    <row r="439" s="2" customFormat="1">
      <c r="A439" s="39"/>
      <c r="B439" s="40"/>
      <c r="C439" s="41"/>
      <c r="D439" s="223" t="s">
        <v>143</v>
      </c>
      <c r="E439" s="41"/>
      <c r="F439" s="224" t="s">
        <v>722</v>
      </c>
      <c r="G439" s="41"/>
      <c r="H439" s="41"/>
      <c r="I439" s="220"/>
      <c r="J439" s="41"/>
      <c r="K439" s="41"/>
      <c r="L439" s="45"/>
      <c r="M439" s="221"/>
      <c r="N439" s="222"/>
      <c r="O439" s="85"/>
      <c r="P439" s="85"/>
      <c r="Q439" s="85"/>
      <c r="R439" s="85"/>
      <c r="S439" s="85"/>
      <c r="T439" s="86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T439" s="18" t="s">
        <v>143</v>
      </c>
      <c r="AU439" s="18" t="s">
        <v>83</v>
      </c>
    </row>
    <row r="440" s="2" customFormat="1" ht="16.5" customHeight="1">
      <c r="A440" s="39"/>
      <c r="B440" s="40"/>
      <c r="C440" s="236" t="s">
        <v>723</v>
      </c>
      <c r="D440" s="236" t="s">
        <v>194</v>
      </c>
      <c r="E440" s="237" t="s">
        <v>724</v>
      </c>
      <c r="F440" s="238" t="s">
        <v>725</v>
      </c>
      <c r="G440" s="239" t="s">
        <v>137</v>
      </c>
      <c r="H440" s="240">
        <v>4.4000000000000004</v>
      </c>
      <c r="I440" s="241"/>
      <c r="J440" s="242">
        <f>ROUND(I440*H440,2)</f>
        <v>0</v>
      </c>
      <c r="K440" s="238" t="s">
        <v>138</v>
      </c>
      <c r="L440" s="243"/>
      <c r="M440" s="244" t="s">
        <v>19</v>
      </c>
      <c r="N440" s="245" t="s">
        <v>44</v>
      </c>
      <c r="O440" s="85"/>
      <c r="P440" s="214">
        <f>O440*H440</f>
        <v>0</v>
      </c>
      <c r="Q440" s="214">
        <v>0.016</v>
      </c>
      <c r="R440" s="214">
        <f>Q440*H440</f>
        <v>0.070400000000000004</v>
      </c>
      <c r="S440" s="214">
        <v>0</v>
      </c>
      <c r="T440" s="215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16" t="s">
        <v>182</v>
      </c>
      <c r="AT440" s="216" t="s">
        <v>194</v>
      </c>
      <c r="AU440" s="216" t="s">
        <v>83</v>
      </c>
      <c r="AY440" s="18" t="s">
        <v>132</v>
      </c>
      <c r="BE440" s="217">
        <f>IF(N440="základní",J440,0)</f>
        <v>0</v>
      </c>
      <c r="BF440" s="217">
        <f>IF(N440="snížená",J440,0)</f>
        <v>0</v>
      </c>
      <c r="BG440" s="217">
        <f>IF(N440="zákl. přenesená",J440,0)</f>
        <v>0</v>
      </c>
      <c r="BH440" s="217">
        <f>IF(N440="sníž. přenesená",J440,0)</f>
        <v>0</v>
      </c>
      <c r="BI440" s="217">
        <f>IF(N440="nulová",J440,0)</f>
        <v>0</v>
      </c>
      <c r="BJ440" s="18" t="s">
        <v>81</v>
      </c>
      <c r="BK440" s="217">
        <f>ROUND(I440*H440,2)</f>
        <v>0</v>
      </c>
      <c r="BL440" s="18" t="s">
        <v>139</v>
      </c>
      <c r="BM440" s="216" t="s">
        <v>726</v>
      </c>
    </row>
    <row r="441" s="2" customFormat="1">
      <c r="A441" s="39"/>
      <c r="B441" s="40"/>
      <c r="C441" s="41"/>
      <c r="D441" s="218" t="s">
        <v>141</v>
      </c>
      <c r="E441" s="41"/>
      <c r="F441" s="219" t="s">
        <v>725</v>
      </c>
      <c r="G441" s="41"/>
      <c r="H441" s="41"/>
      <c r="I441" s="220"/>
      <c r="J441" s="41"/>
      <c r="K441" s="41"/>
      <c r="L441" s="45"/>
      <c r="M441" s="221"/>
      <c r="N441" s="222"/>
      <c r="O441" s="85"/>
      <c r="P441" s="85"/>
      <c r="Q441" s="85"/>
      <c r="R441" s="85"/>
      <c r="S441" s="85"/>
      <c r="T441" s="86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T441" s="18" t="s">
        <v>141</v>
      </c>
      <c r="AU441" s="18" t="s">
        <v>83</v>
      </c>
    </row>
    <row r="442" s="13" customFormat="1">
      <c r="A442" s="13"/>
      <c r="B442" s="225"/>
      <c r="C442" s="226"/>
      <c r="D442" s="218" t="s">
        <v>161</v>
      </c>
      <c r="E442" s="226"/>
      <c r="F442" s="228" t="s">
        <v>727</v>
      </c>
      <c r="G442" s="226"/>
      <c r="H442" s="229">
        <v>4.4000000000000004</v>
      </c>
      <c r="I442" s="230"/>
      <c r="J442" s="226"/>
      <c r="K442" s="226"/>
      <c r="L442" s="231"/>
      <c r="M442" s="232"/>
      <c r="N442" s="233"/>
      <c r="O442" s="233"/>
      <c r="P442" s="233"/>
      <c r="Q442" s="233"/>
      <c r="R442" s="233"/>
      <c r="S442" s="233"/>
      <c r="T442" s="234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5" t="s">
        <v>161</v>
      </c>
      <c r="AU442" s="235" t="s">
        <v>83</v>
      </c>
      <c r="AV442" s="13" t="s">
        <v>83</v>
      </c>
      <c r="AW442" s="13" t="s">
        <v>4</v>
      </c>
      <c r="AX442" s="13" t="s">
        <v>81</v>
      </c>
      <c r="AY442" s="235" t="s">
        <v>132</v>
      </c>
    </row>
    <row r="443" s="2" customFormat="1" ht="16.5" customHeight="1">
      <c r="A443" s="39"/>
      <c r="B443" s="40"/>
      <c r="C443" s="205" t="s">
        <v>728</v>
      </c>
      <c r="D443" s="205" t="s">
        <v>134</v>
      </c>
      <c r="E443" s="206" t="s">
        <v>729</v>
      </c>
      <c r="F443" s="207" t="s">
        <v>730</v>
      </c>
      <c r="G443" s="208" t="s">
        <v>649</v>
      </c>
      <c r="H443" s="209">
        <v>2</v>
      </c>
      <c r="I443" s="210"/>
      <c r="J443" s="211">
        <f>ROUND(I443*H443,2)</f>
        <v>0</v>
      </c>
      <c r="K443" s="207" t="s">
        <v>138</v>
      </c>
      <c r="L443" s="45"/>
      <c r="M443" s="212" t="s">
        <v>19</v>
      </c>
      <c r="N443" s="213" t="s">
        <v>44</v>
      </c>
      <c r="O443" s="85"/>
      <c r="P443" s="214">
        <f>O443*H443</f>
        <v>0</v>
      </c>
      <c r="Q443" s="214">
        <v>0</v>
      </c>
      <c r="R443" s="214">
        <f>Q443*H443</f>
        <v>0</v>
      </c>
      <c r="S443" s="214">
        <v>0</v>
      </c>
      <c r="T443" s="215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16" t="s">
        <v>232</v>
      </c>
      <c r="AT443" s="216" t="s">
        <v>134</v>
      </c>
      <c r="AU443" s="216" t="s">
        <v>83</v>
      </c>
      <c r="AY443" s="18" t="s">
        <v>132</v>
      </c>
      <c r="BE443" s="217">
        <f>IF(N443="základní",J443,0)</f>
        <v>0</v>
      </c>
      <c r="BF443" s="217">
        <f>IF(N443="snížená",J443,0)</f>
        <v>0</v>
      </c>
      <c r="BG443" s="217">
        <f>IF(N443="zákl. přenesená",J443,0)</f>
        <v>0</v>
      </c>
      <c r="BH443" s="217">
        <f>IF(N443="sníž. přenesená",J443,0)</f>
        <v>0</v>
      </c>
      <c r="BI443" s="217">
        <f>IF(N443="nulová",J443,0)</f>
        <v>0</v>
      </c>
      <c r="BJ443" s="18" t="s">
        <v>81</v>
      </c>
      <c r="BK443" s="217">
        <f>ROUND(I443*H443,2)</f>
        <v>0</v>
      </c>
      <c r="BL443" s="18" t="s">
        <v>232</v>
      </c>
      <c r="BM443" s="216" t="s">
        <v>731</v>
      </c>
    </row>
    <row r="444" s="2" customFormat="1">
      <c r="A444" s="39"/>
      <c r="B444" s="40"/>
      <c r="C444" s="41"/>
      <c r="D444" s="218" t="s">
        <v>141</v>
      </c>
      <c r="E444" s="41"/>
      <c r="F444" s="219" t="s">
        <v>730</v>
      </c>
      <c r="G444" s="41"/>
      <c r="H444" s="41"/>
      <c r="I444" s="220"/>
      <c r="J444" s="41"/>
      <c r="K444" s="41"/>
      <c r="L444" s="45"/>
      <c r="M444" s="221"/>
      <c r="N444" s="222"/>
      <c r="O444" s="85"/>
      <c r="P444" s="85"/>
      <c r="Q444" s="85"/>
      <c r="R444" s="85"/>
      <c r="S444" s="85"/>
      <c r="T444" s="86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T444" s="18" t="s">
        <v>141</v>
      </c>
      <c r="AU444" s="18" t="s">
        <v>83</v>
      </c>
    </row>
    <row r="445" s="2" customFormat="1">
      <c r="A445" s="39"/>
      <c r="B445" s="40"/>
      <c r="C445" s="41"/>
      <c r="D445" s="223" t="s">
        <v>143</v>
      </c>
      <c r="E445" s="41"/>
      <c r="F445" s="224" t="s">
        <v>732</v>
      </c>
      <c r="G445" s="41"/>
      <c r="H445" s="41"/>
      <c r="I445" s="220"/>
      <c r="J445" s="41"/>
      <c r="K445" s="41"/>
      <c r="L445" s="45"/>
      <c r="M445" s="221"/>
      <c r="N445" s="222"/>
      <c r="O445" s="85"/>
      <c r="P445" s="85"/>
      <c r="Q445" s="85"/>
      <c r="R445" s="85"/>
      <c r="S445" s="85"/>
      <c r="T445" s="86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T445" s="18" t="s">
        <v>143</v>
      </c>
      <c r="AU445" s="18" t="s">
        <v>83</v>
      </c>
    </row>
    <row r="446" s="2" customFormat="1">
      <c r="A446" s="39"/>
      <c r="B446" s="40"/>
      <c r="C446" s="41"/>
      <c r="D446" s="218" t="s">
        <v>206</v>
      </c>
      <c r="E446" s="41"/>
      <c r="F446" s="246" t="s">
        <v>733</v>
      </c>
      <c r="G446" s="41"/>
      <c r="H446" s="41"/>
      <c r="I446" s="220"/>
      <c r="J446" s="41"/>
      <c r="K446" s="41"/>
      <c r="L446" s="45"/>
      <c r="M446" s="221"/>
      <c r="N446" s="222"/>
      <c r="O446" s="85"/>
      <c r="P446" s="85"/>
      <c r="Q446" s="85"/>
      <c r="R446" s="85"/>
      <c r="S446" s="85"/>
      <c r="T446" s="86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T446" s="18" t="s">
        <v>206</v>
      </c>
      <c r="AU446" s="18" t="s">
        <v>83</v>
      </c>
    </row>
    <row r="447" s="2" customFormat="1" ht="16.5" customHeight="1">
      <c r="A447" s="39"/>
      <c r="B447" s="40"/>
      <c r="C447" s="236" t="s">
        <v>734</v>
      </c>
      <c r="D447" s="236" t="s">
        <v>194</v>
      </c>
      <c r="E447" s="237" t="s">
        <v>735</v>
      </c>
      <c r="F447" s="238" t="s">
        <v>736</v>
      </c>
      <c r="G447" s="239" t="s">
        <v>137</v>
      </c>
      <c r="H447" s="240">
        <v>5.2000000000000002</v>
      </c>
      <c r="I447" s="241"/>
      <c r="J447" s="242">
        <f>ROUND(I447*H447,2)</f>
        <v>0</v>
      </c>
      <c r="K447" s="238" t="s">
        <v>138</v>
      </c>
      <c r="L447" s="243"/>
      <c r="M447" s="244" t="s">
        <v>19</v>
      </c>
      <c r="N447" s="245" t="s">
        <v>44</v>
      </c>
      <c r="O447" s="85"/>
      <c r="P447" s="214">
        <f>O447*H447</f>
        <v>0</v>
      </c>
      <c r="Q447" s="214">
        <v>0.038289999999999998</v>
      </c>
      <c r="R447" s="214">
        <f>Q447*H447</f>
        <v>0.19910800000000001</v>
      </c>
      <c r="S447" s="214">
        <v>0</v>
      </c>
      <c r="T447" s="215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16" t="s">
        <v>327</v>
      </c>
      <c r="AT447" s="216" t="s">
        <v>194</v>
      </c>
      <c r="AU447" s="216" t="s">
        <v>83</v>
      </c>
      <c r="AY447" s="18" t="s">
        <v>132</v>
      </c>
      <c r="BE447" s="217">
        <f>IF(N447="základní",J447,0)</f>
        <v>0</v>
      </c>
      <c r="BF447" s="217">
        <f>IF(N447="snížená",J447,0)</f>
        <v>0</v>
      </c>
      <c r="BG447" s="217">
        <f>IF(N447="zákl. přenesená",J447,0)</f>
        <v>0</v>
      </c>
      <c r="BH447" s="217">
        <f>IF(N447="sníž. přenesená",J447,0)</f>
        <v>0</v>
      </c>
      <c r="BI447" s="217">
        <f>IF(N447="nulová",J447,0)</f>
        <v>0</v>
      </c>
      <c r="BJ447" s="18" t="s">
        <v>81</v>
      </c>
      <c r="BK447" s="217">
        <f>ROUND(I447*H447,2)</f>
        <v>0</v>
      </c>
      <c r="BL447" s="18" t="s">
        <v>232</v>
      </c>
      <c r="BM447" s="216" t="s">
        <v>737</v>
      </c>
    </row>
    <row r="448" s="2" customFormat="1">
      <c r="A448" s="39"/>
      <c r="B448" s="40"/>
      <c r="C448" s="41"/>
      <c r="D448" s="218" t="s">
        <v>141</v>
      </c>
      <c r="E448" s="41"/>
      <c r="F448" s="219" t="s">
        <v>736</v>
      </c>
      <c r="G448" s="41"/>
      <c r="H448" s="41"/>
      <c r="I448" s="220"/>
      <c r="J448" s="41"/>
      <c r="K448" s="41"/>
      <c r="L448" s="45"/>
      <c r="M448" s="221"/>
      <c r="N448" s="222"/>
      <c r="O448" s="85"/>
      <c r="P448" s="85"/>
      <c r="Q448" s="85"/>
      <c r="R448" s="85"/>
      <c r="S448" s="85"/>
      <c r="T448" s="86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T448" s="18" t="s">
        <v>141</v>
      </c>
      <c r="AU448" s="18" t="s">
        <v>83</v>
      </c>
    </row>
    <row r="449" s="2" customFormat="1">
      <c r="A449" s="39"/>
      <c r="B449" s="40"/>
      <c r="C449" s="41"/>
      <c r="D449" s="218" t="s">
        <v>206</v>
      </c>
      <c r="E449" s="41"/>
      <c r="F449" s="246" t="s">
        <v>733</v>
      </c>
      <c r="G449" s="41"/>
      <c r="H449" s="41"/>
      <c r="I449" s="220"/>
      <c r="J449" s="41"/>
      <c r="K449" s="41"/>
      <c r="L449" s="45"/>
      <c r="M449" s="221"/>
      <c r="N449" s="222"/>
      <c r="O449" s="85"/>
      <c r="P449" s="85"/>
      <c r="Q449" s="85"/>
      <c r="R449" s="85"/>
      <c r="S449" s="85"/>
      <c r="T449" s="86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T449" s="18" t="s">
        <v>206</v>
      </c>
      <c r="AU449" s="18" t="s">
        <v>83</v>
      </c>
    </row>
    <row r="450" s="13" customFormat="1">
      <c r="A450" s="13"/>
      <c r="B450" s="225"/>
      <c r="C450" s="226"/>
      <c r="D450" s="218" t="s">
        <v>161</v>
      </c>
      <c r="E450" s="227" t="s">
        <v>19</v>
      </c>
      <c r="F450" s="228" t="s">
        <v>738</v>
      </c>
      <c r="G450" s="226"/>
      <c r="H450" s="229">
        <v>5.2000000000000002</v>
      </c>
      <c r="I450" s="230"/>
      <c r="J450" s="226"/>
      <c r="K450" s="226"/>
      <c r="L450" s="231"/>
      <c r="M450" s="232"/>
      <c r="N450" s="233"/>
      <c r="O450" s="233"/>
      <c r="P450" s="233"/>
      <c r="Q450" s="233"/>
      <c r="R450" s="233"/>
      <c r="S450" s="233"/>
      <c r="T450" s="234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5" t="s">
        <v>161</v>
      </c>
      <c r="AU450" s="235" t="s">
        <v>83</v>
      </c>
      <c r="AV450" s="13" t="s">
        <v>83</v>
      </c>
      <c r="AW450" s="13" t="s">
        <v>32</v>
      </c>
      <c r="AX450" s="13" t="s">
        <v>81</v>
      </c>
      <c r="AY450" s="235" t="s">
        <v>132</v>
      </c>
    </row>
    <row r="451" s="2" customFormat="1" ht="16.5" customHeight="1">
      <c r="A451" s="39"/>
      <c r="B451" s="40"/>
      <c r="C451" s="205" t="s">
        <v>739</v>
      </c>
      <c r="D451" s="205" t="s">
        <v>134</v>
      </c>
      <c r="E451" s="206" t="s">
        <v>740</v>
      </c>
      <c r="F451" s="207" t="s">
        <v>741</v>
      </c>
      <c r="G451" s="208" t="s">
        <v>137</v>
      </c>
      <c r="H451" s="209">
        <v>7.9199999999999999</v>
      </c>
      <c r="I451" s="210"/>
      <c r="J451" s="211">
        <f>ROUND(I451*H451,2)</f>
        <v>0</v>
      </c>
      <c r="K451" s="207" t="s">
        <v>138</v>
      </c>
      <c r="L451" s="45"/>
      <c r="M451" s="212" t="s">
        <v>19</v>
      </c>
      <c r="N451" s="213" t="s">
        <v>44</v>
      </c>
      <c r="O451" s="85"/>
      <c r="P451" s="214">
        <f>O451*H451</f>
        <v>0</v>
      </c>
      <c r="Q451" s="214">
        <v>0</v>
      </c>
      <c r="R451" s="214">
        <f>Q451*H451</f>
        <v>0</v>
      </c>
      <c r="S451" s="214">
        <v>0.02</v>
      </c>
      <c r="T451" s="215">
        <f>S451*H451</f>
        <v>0.15840000000000001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16" t="s">
        <v>232</v>
      </c>
      <c r="AT451" s="216" t="s">
        <v>134</v>
      </c>
      <c r="AU451" s="216" t="s">
        <v>83</v>
      </c>
      <c r="AY451" s="18" t="s">
        <v>132</v>
      </c>
      <c r="BE451" s="217">
        <f>IF(N451="základní",J451,0)</f>
        <v>0</v>
      </c>
      <c r="BF451" s="217">
        <f>IF(N451="snížená",J451,0)</f>
        <v>0</v>
      </c>
      <c r="BG451" s="217">
        <f>IF(N451="zákl. přenesená",J451,0)</f>
        <v>0</v>
      </c>
      <c r="BH451" s="217">
        <f>IF(N451="sníž. přenesená",J451,0)</f>
        <v>0</v>
      </c>
      <c r="BI451" s="217">
        <f>IF(N451="nulová",J451,0)</f>
        <v>0</v>
      </c>
      <c r="BJ451" s="18" t="s">
        <v>81</v>
      </c>
      <c r="BK451" s="217">
        <f>ROUND(I451*H451,2)</f>
        <v>0</v>
      </c>
      <c r="BL451" s="18" t="s">
        <v>232</v>
      </c>
      <c r="BM451" s="216" t="s">
        <v>742</v>
      </c>
    </row>
    <row r="452" s="2" customFormat="1">
      <c r="A452" s="39"/>
      <c r="B452" s="40"/>
      <c r="C452" s="41"/>
      <c r="D452" s="218" t="s">
        <v>141</v>
      </c>
      <c r="E452" s="41"/>
      <c r="F452" s="219" t="s">
        <v>741</v>
      </c>
      <c r="G452" s="41"/>
      <c r="H452" s="41"/>
      <c r="I452" s="220"/>
      <c r="J452" s="41"/>
      <c r="K452" s="41"/>
      <c r="L452" s="45"/>
      <c r="M452" s="221"/>
      <c r="N452" s="222"/>
      <c r="O452" s="85"/>
      <c r="P452" s="85"/>
      <c r="Q452" s="85"/>
      <c r="R452" s="85"/>
      <c r="S452" s="85"/>
      <c r="T452" s="86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T452" s="18" t="s">
        <v>141</v>
      </c>
      <c r="AU452" s="18" t="s">
        <v>83</v>
      </c>
    </row>
    <row r="453" s="2" customFormat="1">
      <c r="A453" s="39"/>
      <c r="B453" s="40"/>
      <c r="C453" s="41"/>
      <c r="D453" s="223" t="s">
        <v>143</v>
      </c>
      <c r="E453" s="41"/>
      <c r="F453" s="224" t="s">
        <v>743</v>
      </c>
      <c r="G453" s="41"/>
      <c r="H453" s="41"/>
      <c r="I453" s="220"/>
      <c r="J453" s="41"/>
      <c r="K453" s="41"/>
      <c r="L453" s="45"/>
      <c r="M453" s="221"/>
      <c r="N453" s="222"/>
      <c r="O453" s="85"/>
      <c r="P453" s="85"/>
      <c r="Q453" s="85"/>
      <c r="R453" s="85"/>
      <c r="S453" s="85"/>
      <c r="T453" s="86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T453" s="18" t="s">
        <v>143</v>
      </c>
      <c r="AU453" s="18" t="s">
        <v>83</v>
      </c>
    </row>
    <row r="454" s="13" customFormat="1">
      <c r="A454" s="13"/>
      <c r="B454" s="225"/>
      <c r="C454" s="226"/>
      <c r="D454" s="218" t="s">
        <v>161</v>
      </c>
      <c r="E454" s="227" t="s">
        <v>19</v>
      </c>
      <c r="F454" s="228" t="s">
        <v>744</v>
      </c>
      <c r="G454" s="226"/>
      <c r="H454" s="229">
        <v>7.9199999999999999</v>
      </c>
      <c r="I454" s="230"/>
      <c r="J454" s="226"/>
      <c r="K454" s="226"/>
      <c r="L454" s="231"/>
      <c r="M454" s="232"/>
      <c r="N454" s="233"/>
      <c r="O454" s="233"/>
      <c r="P454" s="233"/>
      <c r="Q454" s="233"/>
      <c r="R454" s="233"/>
      <c r="S454" s="233"/>
      <c r="T454" s="234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5" t="s">
        <v>161</v>
      </c>
      <c r="AU454" s="235" t="s">
        <v>83</v>
      </c>
      <c r="AV454" s="13" t="s">
        <v>83</v>
      </c>
      <c r="AW454" s="13" t="s">
        <v>32</v>
      </c>
      <c r="AX454" s="13" t="s">
        <v>81</v>
      </c>
      <c r="AY454" s="235" t="s">
        <v>132</v>
      </c>
    </row>
    <row r="455" s="2" customFormat="1" ht="16.5" customHeight="1">
      <c r="A455" s="39"/>
      <c r="B455" s="40"/>
      <c r="C455" s="205" t="s">
        <v>745</v>
      </c>
      <c r="D455" s="205" t="s">
        <v>134</v>
      </c>
      <c r="E455" s="206" t="s">
        <v>746</v>
      </c>
      <c r="F455" s="207" t="s">
        <v>747</v>
      </c>
      <c r="G455" s="208" t="s">
        <v>137</v>
      </c>
      <c r="H455" s="209">
        <v>12.720000000000001</v>
      </c>
      <c r="I455" s="210"/>
      <c r="J455" s="211">
        <f>ROUND(I455*H455,2)</f>
        <v>0</v>
      </c>
      <c r="K455" s="207" t="s">
        <v>138</v>
      </c>
      <c r="L455" s="45"/>
      <c r="M455" s="212" t="s">
        <v>19</v>
      </c>
      <c r="N455" s="213" t="s">
        <v>44</v>
      </c>
      <c r="O455" s="85"/>
      <c r="P455" s="214">
        <f>O455*H455</f>
        <v>0</v>
      </c>
      <c r="Q455" s="214">
        <v>2.0000000000000002E-05</v>
      </c>
      <c r="R455" s="214">
        <f>Q455*H455</f>
        <v>0.00025440000000000006</v>
      </c>
      <c r="S455" s="214">
        <v>0</v>
      </c>
      <c r="T455" s="215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16" t="s">
        <v>232</v>
      </c>
      <c r="AT455" s="216" t="s">
        <v>134</v>
      </c>
      <c r="AU455" s="216" t="s">
        <v>83</v>
      </c>
      <c r="AY455" s="18" t="s">
        <v>132</v>
      </c>
      <c r="BE455" s="217">
        <f>IF(N455="základní",J455,0)</f>
        <v>0</v>
      </c>
      <c r="BF455" s="217">
        <f>IF(N455="snížená",J455,0)</f>
        <v>0</v>
      </c>
      <c r="BG455" s="217">
        <f>IF(N455="zákl. přenesená",J455,0)</f>
        <v>0</v>
      </c>
      <c r="BH455" s="217">
        <f>IF(N455="sníž. přenesená",J455,0)</f>
        <v>0</v>
      </c>
      <c r="BI455" s="217">
        <f>IF(N455="nulová",J455,0)</f>
        <v>0</v>
      </c>
      <c r="BJ455" s="18" t="s">
        <v>81</v>
      </c>
      <c r="BK455" s="217">
        <f>ROUND(I455*H455,2)</f>
        <v>0</v>
      </c>
      <c r="BL455" s="18" t="s">
        <v>232</v>
      </c>
      <c r="BM455" s="216" t="s">
        <v>748</v>
      </c>
    </row>
    <row r="456" s="2" customFormat="1">
      <c r="A456" s="39"/>
      <c r="B456" s="40"/>
      <c r="C456" s="41"/>
      <c r="D456" s="218" t="s">
        <v>141</v>
      </c>
      <c r="E456" s="41"/>
      <c r="F456" s="219" t="s">
        <v>749</v>
      </c>
      <c r="G456" s="41"/>
      <c r="H456" s="41"/>
      <c r="I456" s="220"/>
      <c r="J456" s="41"/>
      <c r="K456" s="41"/>
      <c r="L456" s="45"/>
      <c r="M456" s="221"/>
      <c r="N456" s="222"/>
      <c r="O456" s="85"/>
      <c r="P456" s="85"/>
      <c r="Q456" s="85"/>
      <c r="R456" s="85"/>
      <c r="S456" s="85"/>
      <c r="T456" s="86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18" t="s">
        <v>141</v>
      </c>
      <c r="AU456" s="18" t="s">
        <v>83</v>
      </c>
    </row>
    <row r="457" s="2" customFormat="1">
      <c r="A457" s="39"/>
      <c r="B457" s="40"/>
      <c r="C457" s="41"/>
      <c r="D457" s="223" t="s">
        <v>143</v>
      </c>
      <c r="E457" s="41"/>
      <c r="F457" s="224" t="s">
        <v>750</v>
      </c>
      <c r="G457" s="41"/>
      <c r="H457" s="41"/>
      <c r="I457" s="220"/>
      <c r="J457" s="41"/>
      <c r="K457" s="41"/>
      <c r="L457" s="45"/>
      <c r="M457" s="221"/>
      <c r="N457" s="222"/>
      <c r="O457" s="85"/>
      <c r="P457" s="85"/>
      <c r="Q457" s="85"/>
      <c r="R457" s="85"/>
      <c r="S457" s="85"/>
      <c r="T457" s="86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T457" s="18" t="s">
        <v>143</v>
      </c>
      <c r="AU457" s="18" t="s">
        <v>83</v>
      </c>
    </row>
    <row r="458" s="2" customFormat="1">
      <c r="A458" s="39"/>
      <c r="B458" s="40"/>
      <c r="C458" s="41"/>
      <c r="D458" s="218" t="s">
        <v>206</v>
      </c>
      <c r="E458" s="41"/>
      <c r="F458" s="246" t="s">
        <v>751</v>
      </c>
      <c r="G458" s="41"/>
      <c r="H458" s="41"/>
      <c r="I458" s="220"/>
      <c r="J458" s="41"/>
      <c r="K458" s="41"/>
      <c r="L458" s="45"/>
      <c r="M458" s="221"/>
      <c r="N458" s="222"/>
      <c r="O458" s="85"/>
      <c r="P458" s="85"/>
      <c r="Q458" s="85"/>
      <c r="R458" s="85"/>
      <c r="S458" s="85"/>
      <c r="T458" s="86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T458" s="18" t="s">
        <v>206</v>
      </c>
      <c r="AU458" s="18" t="s">
        <v>83</v>
      </c>
    </row>
    <row r="459" s="13" customFormat="1">
      <c r="A459" s="13"/>
      <c r="B459" s="225"/>
      <c r="C459" s="226"/>
      <c r="D459" s="218" t="s">
        <v>161</v>
      </c>
      <c r="E459" s="227" t="s">
        <v>19</v>
      </c>
      <c r="F459" s="228" t="s">
        <v>752</v>
      </c>
      <c r="G459" s="226"/>
      <c r="H459" s="229">
        <v>12.720000000000001</v>
      </c>
      <c r="I459" s="230"/>
      <c r="J459" s="226"/>
      <c r="K459" s="226"/>
      <c r="L459" s="231"/>
      <c r="M459" s="232"/>
      <c r="N459" s="233"/>
      <c r="O459" s="233"/>
      <c r="P459" s="233"/>
      <c r="Q459" s="233"/>
      <c r="R459" s="233"/>
      <c r="S459" s="233"/>
      <c r="T459" s="234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35" t="s">
        <v>161</v>
      </c>
      <c r="AU459" s="235" t="s">
        <v>83</v>
      </c>
      <c r="AV459" s="13" t="s">
        <v>83</v>
      </c>
      <c r="AW459" s="13" t="s">
        <v>32</v>
      </c>
      <c r="AX459" s="13" t="s">
        <v>81</v>
      </c>
      <c r="AY459" s="235" t="s">
        <v>132</v>
      </c>
    </row>
    <row r="460" s="2" customFormat="1" ht="16.5" customHeight="1">
      <c r="A460" s="39"/>
      <c r="B460" s="40"/>
      <c r="C460" s="236" t="s">
        <v>753</v>
      </c>
      <c r="D460" s="236" t="s">
        <v>194</v>
      </c>
      <c r="E460" s="237" t="s">
        <v>754</v>
      </c>
      <c r="F460" s="238" t="s">
        <v>755</v>
      </c>
      <c r="G460" s="239" t="s">
        <v>137</v>
      </c>
      <c r="H460" s="240">
        <v>12.720000000000001</v>
      </c>
      <c r="I460" s="241"/>
      <c r="J460" s="242">
        <f>ROUND(I460*H460,2)</f>
        <v>0</v>
      </c>
      <c r="K460" s="238" t="s">
        <v>138</v>
      </c>
      <c r="L460" s="243"/>
      <c r="M460" s="244" t="s">
        <v>19</v>
      </c>
      <c r="N460" s="245" t="s">
        <v>44</v>
      </c>
      <c r="O460" s="85"/>
      <c r="P460" s="214">
        <f>O460*H460</f>
        <v>0</v>
      </c>
      <c r="Q460" s="214">
        <v>0.01</v>
      </c>
      <c r="R460" s="214">
        <f>Q460*H460</f>
        <v>0.12720000000000001</v>
      </c>
      <c r="S460" s="214">
        <v>0</v>
      </c>
      <c r="T460" s="215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16" t="s">
        <v>327</v>
      </c>
      <c r="AT460" s="216" t="s">
        <v>194</v>
      </c>
      <c r="AU460" s="216" t="s">
        <v>83</v>
      </c>
      <c r="AY460" s="18" t="s">
        <v>132</v>
      </c>
      <c r="BE460" s="217">
        <f>IF(N460="základní",J460,0)</f>
        <v>0</v>
      </c>
      <c r="BF460" s="217">
        <f>IF(N460="snížená",J460,0)</f>
        <v>0</v>
      </c>
      <c r="BG460" s="217">
        <f>IF(N460="zákl. přenesená",J460,0)</f>
        <v>0</v>
      </c>
      <c r="BH460" s="217">
        <f>IF(N460="sníž. přenesená",J460,0)</f>
        <v>0</v>
      </c>
      <c r="BI460" s="217">
        <f>IF(N460="nulová",J460,0)</f>
        <v>0</v>
      </c>
      <c r="BJ460" s="18" t="s">
        <v>81</v>
      </c>
      <c r="BK460" s="217">
        <f>ROUND(I460*H460,2)</f>
        <v>0</v>
      </c>
      <c r="BL460" s="18" t="s">
        <v>232</v>
      </c>
      <c r="BM460" s="216" t="s">
        <v>756</v>
      </c>
    </row>
    <row r="461" s="2" customFormat="1">
      <c r="A461" s="39"/>
      <c r="B461" s="40"/>
      <c r="C461" s="41"/>
      <c r="D461" s="218" t="s">
        <v>141</v>
      </c>
      <c r="E461" s="41"/>
      <c r="F461" s="219" t="s">
        <v>755</v>
      </c>
      <c r="G461" s="41"/>
      <c r="H461" s="41"/>
      <c r="I461" s="220"/>
      <c r="J461" s="41"/>
      <c r="K461" s="41"/>
      <c r="L461" s="45"/>
      <c r="M461" s="221"/>
      <c r="N461" s="222"/>
      <c r="O461" s="85"/>
      <c r="P461" s="85"/>
      <c r="Q461" s="85"/>
      <c r="R461" s="85"/>
      <c r="S461" s="85"/>
      <c r="T461" s="86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T461" s="18" t="s">
        <v>141</v>
      </c>
      <c r="AU461" s="18" t="s">
        <v>83</v>
      </c>
    </row>
    <row r="462" s="2" customFormat="1" ht="16.5" customHeight="1">
      <c r="A462" s="39"/>
      <c r="B462" s="40"/>
      <c r="C462" s="205" t="s">
        <v>757</v>
      </c>
      <c r="D462" s="205" t="s">
        <v>134</v>
      </c>
      <c r="E462" s="206" t="s">
        <v>758</v>
      </c>
      <c r="F462" s="207" t="s">
        <v>759</v>
      </c>
      <c r="G462" s="208" t="s">
        <v>649</v>
      </c>
      <c r="H462" s="209">
        <v>24</v>
      </c>
      <c r="I462" s="210"/>
      <c r="J462" s="211">
        <f>ROUND(I462*H462,2)</f>
        <v>0</v>
      </c>
      <c r="K462" s="207" t="s">
        <v>138</v>
      </c>
      <c r="L462" s="45"/>
      <c r="M462" s="212" t="s">
        <v>19</v>
      </c>
      <c r="N462" s="213" t="s">
        <v>44</v>
      </c>
      <c r="O462" s="85"/>
      <c r="P462" s="214">
        <f>O462*H462</f>
        <v>0</v>
      </c>
      <c r="Q462" s="214">
        <v>0</v>
      </c>
      <c r="R462" s="214">
        <f>Q462*H462</f>
        <v>0</v>
      </c>
      <c r="S462" s="214">
        <v>0</v>
      </c>
      <c r="T462" s="215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16" t="s">
        <v>232</v>
      </c>
      <c r="AT462" s="216" t="s">
        <v>134</v>
      </c>
      <c r="AU462" s="216" t="s">
        <v>83</v>
      </c>
      <c r="AY462" s="18" t="s">
        <v>132</v>
      </c>
      <c r="BE462" s="217">
        <f>IF(N462="základní",J462,0)</f>
        <v>0</v>
      </c>
      <c r="BF462" s="217">
        <f>IF(N462="snížená",J462,0)</f>
        <v>0</v>
      </c>
      <c r="BG462" s="217">
        <f>IF(N462="zákl. přenesená",J462,0)</f>
        <v>0</v>
      </c>
      <c r="BH462" s="217">
        <f>IF(N462="sníž. přenesená",J462,0)</f>
        <v>0</v>
      </c>
      <c r="BI462" s="217">
        <f>IF(N462="nulová",J462,0)</f>
        <v>0</v>
      </c>
      <c r="BJ462" s="18" t="s">
        <v>81</v>
      </c>
      <c r="BK462" s="217">
        <f>ROUND(I462*H462,2)</f>
        <v>0</v>
      </c>
      <c r="BL462" s="18" t="s">
        <v>232</v>
      </c>
      <c r="BM462" s="216" t="s">
        <v>760</v>
      </c>
    </row>
    <row r="463" s="2" customFormat="1">
      <c r="A463" s="39"/>
      <c r="B463" s="40"/>
      <c r="C463" s="41"/>
      <c r="D463" s="218" t="s">
        <v>141</v>
      </c>
      <c r="E463" s="41"/>
      <c r="F463" s="219" t="s">
        <v>761</v>
      </c>
      <c r="G463" s="41"/>
      <c r="H463" s="41"/>
      <c r="I463" s="220"/>
      <c r="J463" s="41"/>
      <c r="K463" s="41"/>
      <c r="L463" s="45"/>
      <c r="M463" s="221"/>
      <c r="N463" s="222"/>
      <c r="O463" s="85"/>
      <c r="P463" s="85"/>
      <c r="Q463" s="85"/>
      <c r="R463" s="85"/>
      <c r="S463" s="85"/>
      <c r="T463" s="86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T463" s="18" t="s">
        <v>141</v>
      </c>
      <c r="AU463" s="18" t="s">
        <v>83</v>
      </c>
    </row>
    <row r="464" s="2" customFormat="1">
      <c r="A464" s="39"/>
      <c r="B464" s="40"/>
      <c r="C464" s="41"/>
      <c r="D464" s="223" t="s">
        <v>143</v>
      </c>
      <c r="E464" s="41"/>
      <c r="F464" s="224" t="s">
        <v>762</v>
      </c>
      <c r="G464" s="41"/>
      <c r="H464" s="41"/>
      <c r="I464" s="220"/>
      <c r="J464" s="41"/>
      <c r="K464" s="41"/>
      <c r="L464" s="45"/>
      <c r="M464" s="221"/>
      <c r="N464" s="222"/>
      <c r="O464" s="85"/>
      <c r="P464" s="85"/>
      <c r="Q464" s="85"/>
      <c r="R464" s="85"/>
      <c r="S464" s="85"/>
      <c r="T464" s="86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T464" s="18" t="s">
        <v>143</v>
      </c>
      <c r="AU464" s="18" t="s">
        <v>83</v>
      </c>
    </row>
    <row r="465" s="2" customFormat="1" ht="16.5" customHeight="1">
      <c r="A465" s="39"/>
      <c r="B465" s="40"/>
      <c r="C465" s="236" t="s">
        <v>763</v>
      </c>
      <c r="D465" s="236" t="s">
        <v>194</v>
      </c>
      <c r="E465" s="237" t="s">
        <v>764</v>
      </c>
      <c r="F465" s="238" t="s">
        <v>765</v>
      </c>
      <c r="G465" s="239" t="s">
        <v>649</v>
      </c>
      <c r="H465" s="240">
        <v>24</v>
      </c>
      <c r="I465" s="241"/>
      <c r="J465" s="242">
        <f>ROUND(I465*H465,2)</f>
        <v>0</v>
      </c>
      <c r="K465" s="238" t="s">
        <v>138</v>
      </c>
      <c r="L465" s="243"/>
      <c r="M465" s="244" t="s">
        <v>19</v>
      </c>
      <c r="N465" s="245" t="s">
        <v>44</v>
      </c>
      <c r="O465" s="85"/>
      <c r="P465" s="214">
        <f>O465*H465</f>
        <v>0</v>
      </c>
      <c r="Q465" s="214">
        <v>0.00020000000000000001</v>
      </c>
      <c r="R465" s="214">
        <f>Q465*H465</f>
        <v>0.0048000000000000004</v>
      </c>
      <c r="S465" s="214">
        <v>0</v>
      </c>
      <c r="T465" s="215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16" t="s">
        <v>327</v>
      </c>
      <c r="AT465" s="216" t="s">
        <v>194</v>
      </c>
      <c r="AU465" s="216" t="s">
        <v>83</v>
      </c>
      <c r="AY465" s="18" t="s">
        <v>132</v>
      </c>
      <c r="BE465" s="217">
        <f>IF(N465="základní",J465,0)</f>
        <v>0</v>
      </c>
      <c r="BF465" s="217">
        <f>IF(N465="snížená",J465,0)</f>
        <v>0</v>
      </c>
      <c r="BG465" s="217">
        <f>IF(N465="zákl. přenesená",J465,0)</f>
        <v>0</v>
      </c>
      <c r="BH465" s="217">
        <f>IF(N465="sníž. přenesená",J465,0)</f>
        <v>0</v>
      </c>
      <c r="BI465" s="217">
        <f>IF(N465="nulová",J465,0)</f>
        <v>0</v>
      </c>
      <c r="BJ465" s="18" t="s">
        <v>81</v>
      </c>
      <c r="BK465" s="217">
        <f>ROUND(I465*H465,2)</f>
        <v>0</v>
      </c>
      <c r="BL465" s="18" t="s">
        <v>232</v>
      </c>
      <c r="BM465" s="216" t="s">
        <v>766</v>
      </c>
    </row>
    <row r="466" s="2" customFormat="1">
      <c r="A466" s="39"/>
      <c r="B466" s="40"/>
      <c r="C466" s="41"/>
      <c r="D466" s="218" t="s">
        <v>141</v>
      </c>
      <c r="E466" s="41"/>
      <c r="F466" s="219" t="s">
        <v>765</v>
      </c>
      <c r="G466" s="41"/>
      <c r="H466" s="41"/>
      <c r="I466" s="220"/>
      <c r="J466" s="41"/>
      <c r="K466" s="41"/>
      <c r="L466" s="45"/>
      <c r="M466" s="221"/>
      <c r="N466" s="222"/>
      <c r="O466" s="85"/>
      <c r="P466" s="85"/>
      <c r="Q466" s="85"/>
      <c r="R466" s="85"/>
      <c r="S466" s="85"/>
      <c r="T466" s="86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T466" s="18" t="s">
        <v>141</v>
      </c>
      <c r="AU466" s="18" t="s">
        <v>83</v>
      </c>
    </row>
    <row r="467" s="2" customFormat="1">
      <c r="A467" s="39"/>
      <c r="B467" s="40"/>
      <c r="C467" s="41"/>
      <c r="D467" s="218" t="s">
        <v>206</v>
      </c>
      <c r="E467" s="41"/>
      <c r="F467" s="246" t="s">
        <v>767</v>
      </c>
      <c r="G467" s="41"/>
      <c r="H467" s="41"/>
      <c r="I467" s="220"/>
      <c r="J467" s="41"/>
      <c r="K467" s="41"/>
      <c r="L467" s="45"/>
      <c r="M467" s="221"/>
      <c r="N467" s="222"/>
      <c r="O467" s="85"/>
      <c r="P467" s="85"/>
      <c r="Q467" s="85"/>
      <c r="R467" s="85"/>
      <c r="S467" s="85"/>
      <c r="T467" s="86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T467" s="18" t="s">
        <v>206</v>
      </c>
      <c r="AU467" s="18" t="s">
        <v>83</v>
      </c>
    </row>
    <row r="468" s="2" customFormat="1" ht="16.5" customHeight="1">
      <c r="A468" s="39"/>
      <c r="B468" s="40"/>
      <c r="C468" s="205" t="s">
        <v>768</v>
      </c>
      <c r="D468" s="205" t="s">
        <v>134</v>
      </c>
      <c r="E468" s="206" t="s">
        <v>769</v>
      </c>
      <c r="F468" s="207" t="s">
        <v>770</v>
      </c>
      <c r="G468" s="208" t="s">
        <v>649</v>
      </c>
      <c r="H468" s="209">
        <v>24</v>
      </c>
      <c r="I468" s="210"/>
      <c r="J468" s="211">
        <f>ROUND(I468*H468,2)</f>
        <v>0</v>
      </c>
      <c r="K468" s="207" t="s">
        <v>138</v>
      </c>
      <c r="L468" s="45"/>
      <c r="M468" s="212" t="s">
        <v>19</v>
      </c>
      <c r="N468" s="213" t="s">
        <v>44</v>
      </c>
      <c r="O468" s="85"/>
      <c r="P468" s="214">
        <f>O468*H468</f>
        <v>0</v>
      </c>
      <c r="Q468" s="214">
        <v>0</v>
      </c>
      <c r="R468" s="214">
        <f>Q468*H468</f>
        <v>0</v>
      </c>
      <c r="S468" s="214">
        <v>0.00040000000000000002</v>
      </c>
      <c r="T468" s="215">
        <f>S468*H468</f>
        <v>0.0096000000000000009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R468" s="216" t="s">
        <v>232</v>
      </c>
      <c r="AT468" s="216" t="s">
        <v>134</v>
      </c>
      <c r="AU468" s="216" t="s">
        <v>83</v>
      </c>
      <c r="AY468" s="18" t="s">
        <v>132</v>
      </c>
      <c r="BE468" s="217">
        <f>IF(N468="základní",J468,0)</f>
        <v>0</v>
      </c>
      <c r="BF468" s="217">
        <f>IF(N468="snížená",J468,0)</f>
        <v>0</v>
      </c>
      <c r="BG468" s="217">
        <f>IF(N468="zákl. přenesená",J468,0)</f>
        <v>0</v>
      </c>
      <c r="BH468" s="217">
        <f>IF(N468="sníž. přenesená",J468,0)</f>
        <v>0</v>
      </c>
      <c r="BI468" s="217">
        <f>IF(N468="nulová",J468,0)</f>
        <v>0</v>
      </c>
      <c r="BJ468" s="18" t="s">
        <v>81</v>
      </c>
      <c r="BK468" s="217">
        <f>ROUND(I468*H468,2)</f>
        <v>0</v>
      </c>
      <c r="BL468" s="18" t="s">
        <v>232</v>
      </c>
      <c r="BM468" s="216" t="s">
        <v>771</v>
      </c>
    </row>
    <row r="469" s="2" customFormat="1">
      <c r="A469" s="39"/>
      <c r="B469" s="40"/>
      <c r="C469" s="41"/>
      <c r="D469" s="218" t="s">
        <v>141</v>
      </c>
      <c r="E469" s="41"/>
      <c r="F469" s="219" t="s">
        <v>772</v>
      </c>
      <c r="G469" s="41"/>
      <c r="H469" s="41"/>
      <c r="I469" s="220"/>
      <c r="J469" s="41"/>
      <c r="K469" s="41"/>
      <c r="L469" s="45"/>
      <c r="M469" s="221"/>
      <c r="N469" s="222"/>
      <c r="O469" s="85"/>
      <c r="P469" s="85"/>
      <c r="Q469" s="85"/>
      <c r="R469" s="85"/>
      <c r="S469" s="85"/>
      <c r="T469" s="86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T469" s="18" t="s">
        <v>141</v>
      </c>
      <c r="AU469" s="18" t="s">
        <v>83</v>
      </c>
    </row>
    <row r="470" s="2" customFormat="1">
      <c r="A470" s="39"/>
      <c r="B470" s="40"/>
      <c r="C470" s="41"/>
      <c r="D470" s="223" t="s">
        <v>143</v>
      </c>
      <c r="E470" s="41"/>
      <c r="F470" s="224" t="s">
        <v>773</v>
      </c>
      <c r="G470" s="41"/>
      <c r="H470" s="41"/>
      <c r="I470" s="220"/>
      <c r="J470" s="41"/>
      <c r="K470" s="41"/>
      <c r="L470" s="45"/>
      <c r="M470" s="221"/>
      <c r="N470" s="222"/>
      <c r="O470" s="85"/>
      <c r="P470" s="85"/>
      <c r="Q470" s="85"/>
      <c r="R470" s="85"/>
      <c r="S470" s="85"/>
      <c r="T470" s="86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T470" s="18" t="s">
        <v>143</v>
      </c>
      <c r="AU470" s="18" t="s">
        <v>83</v>
      </c>
    </row>
    <row r="471" s="2" customFormat="1" ht="21.75" customHeight="1">
      <c r="A471" s="39"/>
      <c r="B471" s="40"/>
      <c r="C471" s="205" t="s">
        <v>774</v>
      </c>
      <c r="D471" s="205" t="s">
        <v>134</v>
      </c>
      <c r="E471" s="206" t="s">
        <v>775</v>
      </c>
      <c r="F471" s="207" t="s">
        <v>776</v>
      </c>
      <c r="G471" s="208" t="s">
        <v>649</v>
      </c>
      <c r="H471" s="209">
        <v>4</v>
      </c>
      <c r="I471" s="210"/>
      <c r="J471" s="211">
        <f>ROUND(I471*H471,2)</f>
        <v>0</v>
      </c>
      <c r="K471" s="207" t="s">
        <v>138</v>
      </c>
      <c r="L471" s="45"/>
      <c r="M471" s="212" t="s">
        <v>19</v>
      </c>
      <c r="N471" s="213" t="s">
        <v>44</v>
      </c>
      <c r="O471" s="85"/>
      <c r="P471" s="214">
        <f>O471*H471</f>
        <v>0</v>
      </c>
      <c r="Q471" s="214">
        <v>4.0000000000000003E-05</v>
      </c>
      <c r="R471" s="214">
        <f>Q471*H471</f>
        <v>0.00016000000000000001</v>
      </c>
      <c r="S471" s="214">
        <v>0</v>
      </c>
      <c r="T471" s="215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16" t="s">
        <v>232</v>
      </c>
      <c r="AT471" s="216" t="s">
        <v>134</v>
      </c>
      <c r="AU471" s="216" t="s">
        <v>83</v>
      </c>
      <c r="AY471" s="18" t="s">
        <v>132</v>
      </c>
      <c r="BE471" s="217">
        <f>IF(N471="základní",J471,0)</f>
        <v>0</v>
      </c>
      <c r="BF471" s="217">
        <f>IF(N471="snížená",J471,0)</f>
        <v>0</v>
      </c>
      <c r="BG471" s="217">
        <f>IF(N471="zákl. přenesená",J471,0)</f>
        <v>0</v>
      </c>
      <c r="BH471" s="217">
        <f>IF(N471="sníž. přenesená",J471,0)</f>
        <v>0</v>
      </c>
      <c r="BI471" s="217">
        <f>IF(N471="nulová",J471,0)</f>
        <v>0</v>
      </c>
      <c r="BJ471" s="18" t="s">
        <v>81</v>
      </c>
      <c r="BK471" s="217">
        <f>ROUND(I471*H471,2)</f>
        <v>0</v>
      </c>
      <c r="BL471" s="18" t="s">
        <v>232</v>
      </c>
      <c r="BM471" s="216" t="s">
        <v>777</v>
      </c>
    </row>
    <row r="472" s="2" customFormat="1">
      <c r="A472" s="39"/>
      <c r="B472" s="40"/>
      <c r="C472" s="41"/>
      <c r="D472" s="218" t="s">
        <v>141</v>
      </c>
      <c r="E472" s="41"/>
      <c r="F472" s="219" t="s">
        <v>778</v>
      </c>
      <c r="G472" s="41"/>
      <c r="H472" s="41"/>
      <c r="I472" s="220"/>
      <c r="J472" s="41"/>
      <c r="K472" s="41"/>
      <c r="L472" s="45"/>
      <c r="M472" s="221"/>
      <c r="N472" s="222"/>
      <c r="O472" s="85"/>
      <c r="P472" s="85"/>
      <c r="Q472" s="85"/>
      <c r="R472" s="85"/>
      <c r="S472" s="85"/>
      <c r="T472" s="86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T472" s="18" t="s">
        <v>141</v>
      </c>
      <c r="AU472" s="18" t="s">
        <v>83</v>
      </c>
    </row>
    <row r="473" s="2" customFormat="1">
      <c r="A473" s="39"/>
      <c r="B473" s="40"/>
      <c r="C473" s="41"/>
      <c r="D473" s="223" t="s">
        <v>143</v>
      </c>
      <c r="E473" s="41"/>
      <c r="F473" s="224" t="s">
        <v>779</v>
      </c>
      <c r="G473" s="41"/>
      <c r="H473" s="41"/>
      <c r="I473" s="220"/>
      <c r="J473" s="41"/>
      <c r="K473" s="41"/>
      <c r="L473" s="45"/>
      <c r="M473" s="221"/>
      <c r="N473" s="222"/>
      <c r="O473" s="85"/>
      <c r="P473" s="85"/>
      <c r="Q473" s="85"/>
      <c r="R473" s="85"/>
      <c r="S473" s="85"/>
      <c r="T473" s="86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T473" s="18" t="s">
        <v>143</v>
      </c>
      <c r="AU473" s="18" t="s">
        <v>83</v>
      </c>
    </row>
    <row r="474" s="2" customFormat="1">
      <c r="A474" s="39"/>
      <c r="B474" s="40"/>
      <c r="C474" s="41"/>
      <c r="D474" s="218" t="s">
        <v>206</v>
      </c>
      <c r="E474" s="41"/>
      <c r="F474" s="246" t="s">
        <v>780</v>
      </c>
      <c r="G474" s="41"/>
      <c r="H474" s="41"/>
      <c r="I474" s="220"/>
      <c r="J474" s="41"/>
      <c r="K474" s="41"/>
      <c r="L474" s="45"/>
      <c r="M474" s="221"/>
      <c r="N474" s="222"/>
      <c r="O474" s="85"/>
      <c r="P474" s="85"/>
      <c r="Q474" s="85"/>
      <c r="R474" s="85"/>
      <c r="S474" s="85"/>
      <c r="T474" s="86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T474" s="18" t="s">
        <v>206</v>
      </c>
      <c r="AU474" s="18" t="s">
        <v>83</v>
      </c>
    </row>
    <row r="475" s="2" customFormat="1" ht="16.5" customHeight="1">
      <c r="A475" s="39"/>
      <c r="B475" s="40"/>
      <c r="C475" s="236" t="s">
        <v>781</v>
      </c>
      <c r="D475" s="236" t="s">
        <v>194</v>
      </c>
      <c r="E475" s="237" t="s">
        <v>782</v>
      </c>
      <c r="F475" s="238" t="s">
        <v>783</v>
      </c>
      <c r="G475" s="239" t="s">
        <v>649</v>
      </c>
      <c r="H475" s="240">
        <v>4</v>
      </c>
      <c r="I475" s="241"/>
      <c r="J475" s="242">
        <f>ROUND(I475*H475,2)</f>
        <v>0</v>
      </c>
      <c r="K475" s="238" t="s">
        <v>138</v>
      </c>
      <c r="L475" s="243"/>
      <c r="M475" s="244" t="s">
        <v>19</v>
      </c>
      <c r="N475" s="245" t="s">
        <v>44</v>
      </c>
      <c r="O475" s="85"/>
      <c r="P475" s="214">
        <f>O475*H475</f>
        <v>0</v>
      </c>
      <c r="Q475" s="214">
        <v>0.02</v>
      </c>
      <c r="R475" s="214">
        <f>Q475*H475</f>
        <v>0.080000000000000002</v>
      </c>
      <c r="S475" s="214">
        <v>0</v>
      </c>
      <c r="T475" s="215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16" t="s">
        <v>327</v>
      </c>
      <c r="AT475" s="216" t="s">
        <v>194</v>
      </c>
      <c r="AU475" s="216" t="s">
        <v>83</v>
      </c>
      <c r="AY475" s="18" t="s">
        <v>132</v>
      </c>
      <c r="BE475" s="217">
        <f>IF(N475="základní",J475,0)</f>
        <v>0</v>
      </c>
      <c r="BF475" s="217">
        <f>IF(N475="snížená",J475,0)</f>
        <v>0</v>
      </c>
      <c r="BG475" s="217">
        <f>IF(N475="zákl. přenesená",J475,0)</f>
        <v>0</v>
      </c>
      <c r="BH475" s="217">
        <f>IF(N475="sníž. přenesená",J475,0)</f>
        <v>0</v>
      </c>
      <c r="BI475" s="217">
        <f>IF(N475="nulová",J475,0)</f>
        <v>0</v>
      </c>
      <c r="BJ475" s="18" t="s">
        <v>81</v>
      </c>
      <c r="BK475" s="217">
        <f>ROUND(I475*H475,2)</f>
        <v>0</v>
      </c>
      <c r="BL475" s="18" t="s">
        <v>232</v>
      </c>
      <c r="BM475" s="216" t="s">
        <v>784</v>
      </c>
    </row>
    <row r="476" s="2" customFormat="1">
      <c r="A476" s="39"/>
      <c r="B476" s="40"/>
      <c r="C476" s="41"/>
      <c r="D476" s="218" t="s">
        <v>141</v>
      </c>
      <c r="E476" s="41"/>
      <c r="F476" s="219" t="s">
        <v>783</v>
      </c>
      <c r="G476" s="41"/>
      <c r="H476" s="41"/>
      <c r="I476" s="220"/>
      <c r="J476" s="41"/>
      <c r="K476" s="41"/>
      <c r="L476" s="45"/>
      <c r="M476" s="221"/>
      <c r="N476" s="222"/>
      <c r="O476" s="85"/>
      <c r="P476" s="85"/>
      <c r="Q476" s="85"/>
      <c r="R476" s="85"/>
      <c r="S476" s="85"/>
      <c r="T476" s="86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T476" s="18" t="s">
        <v>141</v>
      </c>
      <c r="AU476" s="18" t="s">
        <v>83</v>
      </c>
    </row>
    <row r="477" s="2" customFormat="1">
      <c r="A477" s="39"/>
      <c r="B477" s="40"/>
      <c r="C477" s="41"/>
      <c r="D477" s="218" t="s">
        <v>206</v>
      </c>
      <c r="E477" s="41"/>
      <c r="F477" s="246" t="s">
        <v>780</v>
      </c>
      <c r="G477" s="41"/>
      <c r="H477" s="41"/>
      <c r="I477" s="220"/>
      <c r="J477" s="41"/>
      <c r="K477" s="41"/>
      <c r="L477" s="45"/>
      <c r="M477" s="221"/>
      <c r="N477" s="222"/>
      <c r="O477" s="85"/>
      <c r="P477" s="85"/>
      <c r="Q477" s="85"/>
      <c r="R477" s="85"/>
      <c r="S477" s="85"/>
      <c r="T477" s="86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T477" s="18" t="s">
        <v>206</v>
      </c>
      <c r="AU477" s="18" t="s">
        <v>83</v>
      </c>
    </row>
    <row r="478" s="2" customFormat="1" ht="16.5" customHeight="1">
      <c r="A478" s="39"/>
      <c r="B478" s="40"/>
      <c r="C478" s="205" t="s">
        <v>785</v>
      </c>
      <c r="D478" s="205" t="s">
        <v>134</v>
      </c>
      <c r="E478" s="206" t="s">
        <v>786</v>
      </c>
      <c r="F478" s="207" t="s">
        <v>787</v>
      </c>
      <c r="G478" s="208" t="s">
        <v>301</v>
      </c>
      <c r="H478" s="209">
        <v>8</v>
      </c>
      <c r="I478" s="210"/>
      <c r="J478" s="211">
        <f>ROUND(I478*H478,2)</f>
        <v>0</v>
      </c>
      <c r="K478" s="207" t="s">
        <v>138</v>
      </c>
      <c r="L478" s="45"/>
      <c r="M478" s="212" t="s">
        <v>19</v>
      </c>
      <c r="N478" s="213" t="s">
        <v>44</v>
      </c>
      <c r="O478" s="85"/>
      <c r="P478" s="214">
        <f>O478*H478</f>
        <v>0</v>
      </c>
      <c r="Q478" s="214">
        <v>0</v>
      </c>
      <c r="R478" s="214">
        <f>Q478*H478</f>
        <v>0</v>
      </c>
      <c r="S478" s="214">
        <v>0.016</v>
      </c>
      <c r="T478" s="215">
        <f>S478*H478</f>
        <v>0.128</v>
      </c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R478" s="216" t="s">
        <v>232</v>
      </c>
      <c r="AT478" s="216" t="s">
        <v>134</v>
      </c>
      <c r="AU478" s="216" t="s">
        <v>83</v>
      </c>
      <c r="AY478" s="18" t="s">
        <v>132</v>
      </c>
      <c r="BE478" s="217">
        <f>IF(N478="základní",J478,0)</f>
        <v>0</v>
      </c>
      <c r="BF478" s="217">
        <f>IF(N478="snížená",J478,0)</f>
        <v>0</v>
      </c>
      <c r="BG478" s="217">
        <f>IF(N478="zákl. přenesená",J478,0)</f>
        <v>0</v>
      </c>
      <c r="BH478" s="217">
        <f>IF(N478="sníž. přenesená",J478,0)</f>
        <v>0</v>
      </c>
      <c r="BI478" s="217">
        <f>IF(N478="nulová",J478,0)</f>
        <v>0</v>
      </c>
      <c r="BJ478" s="18" t="s">
        <v>81</v>
      </c>
      <c r="BK478" s="217">
        <f>ROUND(I478*H478,2)</f>
        <v>0</v>
      </c>
      <c r="BL478" s="18" t="s">
        <v>232</v>
      </c>
      <c r="BM478" s="216" t="s">
        <v>788</v>
      </c>
    </row>
    <row r="479" s="2" customFormat="1">
      <c r="A479" s="39"/>
      <c r="B479" s="40"/>
      <c r="C479" s="41"/>
      <c r="D479" s="218" t="s">
        <v>141</v>
      </c>
      <c r="E479" s="41"/>
      <c r="F479" s="219" t="s">
        <v>789</v>
      </c>
      <c r="G479" s="41"/>
      <c r="H479" s="41"/>
      <c r="I479" s="220"/>
      <c r="J479" s="41"/>
      <c r="K479" s="41"/>
      <c r="L479" s="45"/>
      <c r="M479" s="221"/>
      <c r="N479" s="222"/>
      <c r="O479" s="85"/>
      <c r="P479" s="85"/>
      <c r="Q479" s="85"/>
      <c r="R479" s="85"/>
      <c r="S479" s="85"/>
      <c r="T479" s="86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T479" s="18" t="s">
        <v>141</v>
      </c>
      <c r="AU479" s="18" t="s">
        <v>83</v>
      </c>
    </row>
    <row r="480" s="2" customFormat="1">
      <c r="A480" s="39"/>
      <c r="B480" s="40"/>
      <c r="C480" s="41"/>
      <c r="D480" s="223" t="s">
        <v>143</v>
      </c>
      <c r="E480" s="41"/>
      <c r="F480" s="224" t="s">
        <v>790</v>
      </c>
      <c r="G480" s="41"/>
      <c r="H480" s="41"/>
      <c r="I480" s="220"/>
      <c r="J480" s="41"/>
      <c r="K480" s="41"/>
      <c r="L480" s="45"/>
      <c r="M480" s="221"/>
      <c r="N480" s="222"/>
      <c r="O480" s="85"/>
      <c r="P480" s="85"/>
      <c r="Q480" s="85"/>
      <c r="R480" s="85"/>
      <c r="S480" s="85"/>
      <c r="T480" s="86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T480" s="18" t="s">
        <v>143</v>
      </c>
      <c r="AU480" s="18" t="s">
        <v>83</v>
      </c>
    </row>
    <row r="481" s="13" customFormat="1">
      <c r="A481" s="13"/>
      <c r="B481" s="225"/>
      <c r="C481" s="226"/>
      <c r="D481" s="218" t="s">
        <v>161</v>
      </c>
      <c r="E481" s="227" t="s">
        <v>19</v>
      </c>
      <c r="F481" s="228" t="s">
        <v>791</v>
      </c>
      <c r="G481" s="226"/>
      <c r="H481" s="229">
        <v>8</v>
      </c>
      <c r="I481" s="230"/>
      <c r="J481" s="226"/>
      <c r="K481" s="226"/>
      <c r="L481" s="231"/>
      <c r="M481" s="232"/>
      <c r="N481" s="233"/>
      <c r="O481" s="233"/>
      <c r="P481" s="233"/>
      <c r="Q481" s="233"/>
      <c r="R481" s="233"/>
      <c r="S481" s="233"/>
      <c r="T481" s="234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5" t="s">
        <v>161</v>
      </c>
      <c r="AU481" s="235" t="s">
        <v>83</v>
      </c>
      <c r="AV481" s="13" t="s">
        <v>83</v>
      </c>
      <c r="AW481" s="13" t="s">
        <v>32</v>
      </c>
      <c r="AX481" s="13" t="s">
        <v>81</v>
      </c>
      <c r="AY481" s="235" t="s">
        <v>132</v>
      </c>
    </row>
    <row r="482" s="12" customFormat="1" ht="22.8" customHeight="1">
      <c r="A482" s="12"/>
      <c r="B482" s="189"/>
      <c r="C482" s="190"/>
      <c r="D482" s="191" t="s">
        <v>72</v>
      </c>
      <c r="E482" s="203" t="s">
        <v>792</v>
      </c>
      <c r="F482" s="203" t="s">
        <v>793</v>
      </c>
      <c r="G482" s="190"/>
      <c r="H482" s="190"/>
      <c r="I482" s="193"/>
      <c r="J482" s="204">
        <f>BK482</f>
        <v>0</v>
      </c>
      <c r="K482" s="190"/>
      <c r="L482" s="195"/>
      <c r="M482" s="196"/>
      <c r="N482" s="197"/>
      <c r="O482" s="197"/>
      <c r="P482" s="198">
        <f>SUM(P483:P516)</f>
        <v>0</v>
      </c>
      <c r="Q482" s="197"/>
      <c r="R482" s="198">
        <f>SUM(R483:R516)</f>
        <v>0.6300422</v>
      </c>
      <c r="S482" s="197"/>
      <c r="T482" s="199">
        <f>SUM(T483:T516)</f>
        <v>0</v>
      </c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R482" s="200" t="s">
        <v>83</v>
      </c>
      <c r="AT482" s="201" t="s">
        <v>72</v>
      </c>
      <c r="AU482" s="201" t="s">
        <v>81</v>
      </c>
      <c r="AY482" s="200" t="s">
        <v>132</v>
      </c>
      <c r="BK482" s="202">
        <f>SUM(BK483:BK516)</f>
        <v>0</v>
      </c>
    </row>
    <row r="483" s="2" customFormat="1" ht="16.5" customHeight="1">
      <c r="A483" s="39"/>
      <c r="B483" s="40"/>
      <c r="C483" s="205" t="s">
        <v>794</v>
      </c>
      <c r="D483" s="205" t="s">
        <v>134</v>
      </c>
      <c r="E483" s="206" t="s">
        <v>795</v>
      </c>
      <c r="F483" s="207" t="s">
        <v>796</v>
      </c>
      <c r="G483" s="208" t="s">
        <v>137</v>
      </c>
      <c r="H483" s="209">
        <v>6.4000000000000004</v>
      </c>
      <c r="I483" s="210"/>
      <c r="J483" s="211">
        <f>ROUND(I483*H483,2)</f>
        <v>0</v>
      </c>
      <c r="K483" s="207" t="s">
        <v>138</v>
      </c>
      <c r="L483" s="45"/>
      <c r="M483" s="212" t="s">
        <v>19</v>
      </c>
      <c r="N483" s="213" t="s">
        <v>44</v>
      </c>
      <c r="O483" s="85"/>
      <c r="P483" s="214">
        <f>O483*H483</f>
        <v>0</v>
      </c>
      <c r="Q483" s="214">
        <v>0.00029999999999999997</v>
      </c>
      <c r="R483" s="214">
        <f>Q483*H483</f>
        <v>0.0019199999999999998</v>
      </c>
      <c r="S483" s="214">
        <v>0</v>
      </c>
      <c r="T483" s="215">
        <f>S483*H483</f>
        <v>0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R483" s="216" t="s">
        <v>232</v>
      </c>
      <c r="AT483" s="216" t="s">
        <v>134</v>
      </c>
      <c r="AU483" s="216" t="s">
        <v>83</v>
      </c>
      <c r="AY483" s="18" t="s">
        <v>132</v>
      </c>
      <c r="BE483" s="217">
        <f>IF(N483="základní",J483,0)</f>
        <v>0</v>
      </c>
      <c r="BF483" s="217">
        <f>IF(N483="snížená",J483,0)</f>
        <v>0</v>
      </c>
      <c r="BG483" s="217">
        <f>IF(N483="zákl. přenesená",J483,0)</f>
        <v>0</v>
      </c>
      <c r="BH483" s="217">
        <f>IF(N483="sníž. přenesená",J483,0)</f>
        <v>0</v>
      </c>
      <c r="BI483" s="217">
        <f>IF(N483="nulová",J483,0)</f>
        <v>0</v>
      </c>
      <c r="BJ483" s="18" t="s">
        <v>81</v>
      </c>
      <c r="BK483" s="217">
        <f>ROUND(I483*H483,2)</f>
        <v>0</v>
      </c>
      <c r="BL483" s="18" t="s">
        <v>232</v>
      </c>
      <c r="BM483" s="216" t="s">
        <v>797</v>
      </c>
    </row>
    <row r="484" s="2" customFormat="1">
      <c r="A484" s="39"/>
      <c r="B484" s="40"/>
      <c r="C484" s="41"/>
      <c r="D484" s="218" t="s">
        <v>141</v>
      </c>
      <c r="E484" s="41"/>
      <c r="F484" s="219" t="s">
        <v>798</v>
      </c>
      <c r="G484" s="41"/>
      <c r="H484" s="41"/>
      <c r="I484" s="220"/>
      <c r="J484" s="41"/>
      <c r="K484" s="41"/>
      <c r="L484" s="45"/>
      <c r="M484" s="221"/>
      <c r="N484" s="222"/>
      <c r="O484" s="85"/>
      <c r="P484" s="85"/>
      <c r="Q484" s="85"/>
      <c r="R484" s="85"/>
      <c r="S484" s="85"/>
      <c r="T484" s="86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T484" s="18" t="s">
        <v>141</v>
      </c>
      <c r="AU484" s="18" t="s">
        <v>83</v>
      </c>
    </row>
    <row r="485" s="2" customFormat="1">
      <c r="A485" s="39"/>
      <c r="B485" s="40"/>
      <c r="C485" s="41"/>
      <c r="D485" s="223" t="s">
        <v>143</v>
      </c>
      <c r="E485" s="41"/>
      <c r="F485" s="224" t="s">
        <v>799</v>
      </c>
      <c r="G485" s="41"/>
      <c r="H485" s="41"/>
      <c r="I485" s="220"/>
      <c r="J485" s="41"/>
      <c r="K485" s="41"/>
      <c r="L485" s="45"/>
      <c r="M485" s="221"/>
      <c r="N485" s="222"/>
      <c r="O485" s="85"/>
      <c r="P485" s="85"/>
      <c r="Q485" s="85"/>
      <c r="R485" s="85"/>
      <c r="S485" s="85"/>
      <c r="T485" s="86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T485" s="18" t="s">
        <v>143</v>
      </c>
      <c r="AU485" s="18" t="s">
        <v>83</v>
      </c>
    </row>
    <row r="486" s="13" customFormat="1">
      <c r="A486" s="13"/>
      <c r="B486" s="225"/>
      <c r="C486" s="226"/>
      <c r="D486" s="218" t="s">
        <v>161</v>
      </c>
      <c r="E486" s="227" t="s">
        <v>19</v>
      </c>
      <c r="F486" s="228" t="s">
        <v>800</v>
      </c>
      <c r="G486" s="226"/>
      <c r="H486" s="229">
        <v>6.4000000000000004</v>
      </c>
      <c r="I486" s="230"/>
      <c r="J486" s="226"/>
      <c r="K486" s="226"/>
      <c r="L486" s="231"/>
      <c r="M486" s="232"/>
      <c r="N486" s="233"/>
      <c r="O486" s="233"/>
      <c r="P486" s="233"/>
      <c r="Q486" s="233"/>
      <c r="R486" s="233"/>
      <c r="S486" s="233"/>
      <c r="T486" s="234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35" t="s">
        <v>161</v>
      </c>
      <c r="AU486" s="235" t="s">
        <v>83</v>
      </c>
      <c r="AV486" s="13" t="s">
        <v>83</v>
      </c>
      <c r="AW486" s="13" t="s">
        <v>32</v>
      </c>
      <c r="AX486" s="13" t="s">
        <v>81</v>
      </c>
      <c r="AY486" s="235" t="s">
        <v>132</v>
      </c>
    </row>
    <row r="487" s="2" customFormat="1" ht="16.5" customHeight="1">
      <c r="A487" s="39"/>
      <c r="B487" s="40"/>
      <c r="C487" s="205" t="s">
        <v>801</v>
      </c>
      <c r="D487" s="205" t="s">
        <v>134</v>
      </c>
      <c r="E487" s="206" t="s">
        <v>802</v>
      </c>
      <c r="F487" s="207" t="s">
        <v>803</v>
      </c>
      <c r="G487" s="208" t="s">
        <v>137</v>
      </c>
      <c r="H487" s="209">
        <v>6.4000000000000004</v>
      </c>
      <c r="I487" s="210"/>
      <c r="J487" s="211">
        <f>ROUND(I487*H487,2)</f>
        <v>0</v>
      </c>
      <c r="K487" s="207" t="s">
        <v>138</v>
      </c>
      <c r="L487" s="45"/>
      <c r="M487" s="212" t="s">
        <v>19</v>
      </c>
      <c r="N487" s="213" t="s">
        <v>44</v>
      </c>
      <c r="O487" s="85"/>
      <c r="P487" s="214">
        <f>O487*H487</f>
        <v>0</v>
      </c>
      <c r="Q487" s="214">
        <v>0.00024000000000000001</v>
      </c>
      <c r="R487" s="214">
        <f>Q487*H487</f>
        <v>0.001536</v>
      </c>
      <c r="S487" s="214">
        <v>0</v>
      </c>
      <c r="T487" s="215">
        <f>S487*H487</f>
        <v>0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216" t="s">
        <v>232</v>
      </c>
      <c r="AT487" s="216" t="s">
        <v>134</v>
      </c>
      <c r="AU487" s="216" t="s">
        <v>83</v>
      </c>
      <c r="AY487" s="18" t="s">
        <v>132</v>
      </c>
      <c r="BE487" s="217">
        <f>IF(N487="základní",J487,0)</f>
        <v>0</v>
      </c>
      <c r="BF487" s="217">
        <f>IF(N487="snížená",J487,0)</f>
        <v>0</v>
      </c>
      <c r="BG487" s="217">
        <f>IF(N487="zákl. přenesená",J487,0)</f>
        <v>0</v>
      </c>
      <c r="BH487" s="217">
        <f>IF(N487="sníž. přenesená",J487,0)</f>
        <v>0</v>
      </c>
      <c r="BI487" s="217">
        <f>IF(N487="nulová",J487,0)</f>
        <v>0</v>
      </c>
      <c r="BJ487" s="18" t="s">
        <v>81</v>
      </c>
      <c r="BK487" s="217">
        <f>ROUND(I487*H487,2)</f>
        <v>0</v>
      </c>
      <c r="BL487" s="18" t="s">
        <v>232</v>
      </c>
      <c r="BM487" s="216" t="s">
        <v>804</v>
      </c>
    </row>
    <row r="488" s="2" customFormat="1">
      <c r="A488" s="39"/>
      <c r="B488" s="40"/>
      <c r="C488" s="41"/>
      <c r="D488" s="218" t="s">
        <v>141</v>
      </c>
      <c r="E488" s="41"/>
      <c r="F488" s="219" t="s">
        <v>805</v>
      </c>
      <c r="G488" s="41"/>
      <c r="H488" s="41"/>
      <c r="I488" s="220"/>
      <c r="J488" s="41"/>
      <c r="K488" s="41"/>
      <c r="L488" s="45"/>
      <c r="M488" s="221"/>
      <c r="N488" s="222"/>
      <c r="O488" s="85"/>
      <c r="P488" s="85"/>
      <c r="Q488" s="85"/>
      <c r="R488" s="85"/>
      <c r="S488" s="85"/>
      <c r="T488" s="86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T488" s="18" t="s">
        <v>141</v>
      </c>
      <c r="AU488" s="18" t="s">
        <v>83</v>
      </c>
    </row>
    <row r="489" s="2" customFormat="1">
      <c r="A489" s="39"/>
      <c r="B489" s="40"/>
      <c r="C489" s="41"/>
      <c r="D489" s="223" t="s">
        <v>143</v>
      </c>
      <c r="E489" s="41"/>
      <c r="F489" s="224" t="s">
        <v>806</v>
      </c>
      <c r="G489" s="41"/>
      <c r="H489" s="41"/>
      <c r="I489" s="220"/>
      <c r="J489" s="41"/>
      <c r="K489" s="41"/>
      <c r="L489" s="45"/>
      <c r="M489" s="221"/>
      <c r="N489" s="222"/>
      <c r="O489" s="85"/>
      <c r="P489" s="85"/>
      <c r="Q489" s="85"/>
      <c r="R489" s="85"/>
      <c r="S489" s="85"/>
      <c r="T489" s="86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T489" s="18" t="s">
        <v>143</v>
      </c>
      <c r="AU489" s="18" t="s">
        <v>83</v>
      </c>
    </row>
    <row r="490" s="2" customFormat="1" ht="16.5" customHeight="1">
      <c r="A490" s="39"/>
      <c r="B490" s="40"/>
      <c r="C490" s="205" t="s">
        <v>807</v>
      </c>
      <c r="D490" s="205" t="s">
        <v>134</v>
      </c>
      <c r="E490" s="206" t="s">
        <v>808</v>
      </c>
      <c r="F490" s="207" t="s">
        <v>809</v>
      </c>
      <c r="G490" s="208" t="s">
        <v>137</v>
      </c>
      <c r="H490" s="209">
        <v>12</v>
      </c>
      <c r="I490" s="210"/>
      <c r="J490" s="211">
        <f>ROUND(I490*H490,2)</f>
        <v>0</v>
      </c>
      <c r="K490" s="207" t="s">
        <v>138</v>
      </c>
      <c r="L490" s="45"/>
      <c r="M490" s="212" t="s">
        <v>19</v>
      </c>
      <c r="N490" s="213" t="s">
        <v>44</v>
      </c>
      <c r="O490" s="85"/>
      <c r="P490" s="214">
        <f>O490*H490</f>
        <v>0</v>
      </c>
      <c r="Q490" s="214">
        <v>0.03286</v>
      </c>
      <c r="R490" s="214">
        <f>Q490*H490</f>
        <v>0.39432</v>
      </c>
      <c r="S490" s="214">
        <v>0</v>
      </c>
      <c r="T490" s="215">
        <f>S490*H490</f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R490" s="216" t="s">
        <v>139</v>
      </c>
      <c r="AT490" s="216" t="s">
        <v>134</v>
      </c>
      <c r="AU490" s="216" t="s">
        <v>83</v>
      </c>
      <c r="AY490" s="18" t="s">
        <v>132</v>
      </c>
      <c r="BE490" s="217">
        <f>IF(N490="základní",J490,0)</f>
        <v>0</v>
      </c>
      <c r="BF490" s="217">
        <f>IF(N490="snížená",J490,0)</f>
        <v>0</v>
      </c>
      <c r="BG490" s="217">
        <f>IF(N490="zákl. přenesená",J490,0)</f>
        <v>0</v>
      </c>
      <c r="BH490" s="217">
        <f>IF(N490="sníž. přenesená",J490,0)</f>
        <v>0</v>
      </c>
      <c r="BI490" s="217">
        <f>IF(N490="nulová",J490,0)</f>
        <v>0</v>
      </c>
      <c r="BJ490" s="18" t="s">
        <v>81</v>
      </c>
      <c r="BK490" s="217">
        <f>ROUND(I490*H490,2)</f>
        <v>0</v>
      </c>
      <c r="BL490" s="18" t="s">
        <v>139</v>
      </c>
      <c r="BM490" s="216" t="s">
        <v>810</v>
      </c>
    </row>
    <row r="491" s="2" customFormat="1">
      <c r="A491" s="39"/>
      <c r="B491" s="40"/>
      <c r="C491" s="41"/>
      <c r="D491" s="218" t="s">
        <v>141</v>
      </c>
      <c r="E491" s="41"/>
      <c r="F491" s="219" t="s">
        <v>811</v>
      </c>
      <c r="G491" s="41"/>
      <c r="H491" s="41"/>
      <c r="I491" s="220"/>
      <c r="J491" s="41"/>
      <c r="K491" s="41"/>
      <c r="L491" s="45"/>
      <c r="M491" s="221"/>
      <c r="N491" s="222"/>
      <c r="O491" s="85"/>
      <c r="P491" s="85"/>
      <c r="Q491" s="85"/>
      <c r="R491" s="85"/>
      <c r="S491" s="85"/>
      <c r="T491" s="86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T491" s="18" t="s">
        <v>141</v>
      </c>
      <c r="AU491" s="18" t="s">
        <v>83</v>
      </c>
    </row>
    <row r="492" s="2" customFormat="1">
      <c r="A492" s="39"/>
      <c r="B492" s="40"/>
      <c r="C492" s="41"/>
      <c r="D492" s="223" t="s">
        <v>143</v>
      </c>
      <c r="E492" s="41"/>
      <c r="F492" s="224" t="s">
        <v>812</v>
      </c>
      <c r="G492" s="41"/>
      <c r="H492" s="41"/>
      <c r="I492" s="220"/>
      <c r="J492" s="41"/>
      <c r="K492" s="41"/>
      <c r="L492" s="45"/>
      <c r="M492" s="221"/>
      <c r="N492" s="222"/>
      <c r="O492" s="85"/>
      <c r="P492" s="85"/>
      <c r="Q492" s="85"/>
      <c r="R492" s="85"/>
      <c r="S492" s="85"/>
      <c r="T492" s="86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T492" s="18" t="s">
        <v>143</v>
      </c>
      <c r="AU492" s="18" t="s">
        <v>83</v>
      </c>
    </row>
    <row r="493" s="2" customFormat="1">
      <c r="A493" s="39"/>
      <c r="B493" s="40"/>
      <c r="C493" s="41"/>
      <c r="D493" s="218" t="s">
        <v>206</v>
      </c>
      <c r="E493" s="41"/>
      <c r="F493" s="246" t="s">
        <v>813</v>
      </c>
      <c r="G493" s="41"/>
      <c r="H493" s="41"/>
      <c r="I493" s="220"/>
      <c r="J493" s="41"/>
      <c r="K493" s="41"/>
      <c r="L493" s="45"/>
      <c r="M493" s="221"/>
      <c r="N493" s="222"/>
      <c r="O493" s="85"/>
      <c r="P493" s="85"/>
      <c r="Q493" s="85"/>
      <c r="R493" s="85"/>
      <c r="S493" s="85"/>
      <c r="T493" s="86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T493" s="18" t="s">
        <v>206</v>
      </c>
      <c r="AU493" s="18" t="s">
        <v>83</v>
      </c>
    </row>
    <row r="494" s="13" customFormat="1">
      <c r="A494" s="13"/>
      <c r="B494" s="225"/>
      <c r="C494" s="226"/>
      <c r="D494" s="218" t="s">
        <v>161</v>
      </c>
      <c r="E494" s="227" t="s">
        <v>19</v>
      </c>
      <c r="F494" s="228" t="s">
        <v>814</v>
      </c>
      <c r="G494" s="226"/>
      <c r="H494" s="229">
        <v>12</v>
      </c>
      <c r="I494" s="230"/>
      <c r="J494" s="226"/>
      <c r="K494" s="226"/>
      <c r="L494" s="231"/>
      <c r="M494" s="232"/>
      <c r="N494" s="233"/>
      <c r="O494" s="233"/>
      <c r="P494" s="233"/>
      <c r="Q494" s="233"/>
      <c r="R494" s="233"/>
      <c r="S494" s="233"/>
      <c r="T494" s="234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35" t="s">
        <v>161</v>
      </c>
      <c r="AU494" s="235" t="s">
        <v>83</v>
      </c>
      <c r="AV494" s="13" t="s">
        <v>83</v>
      </c>
      <c r="AW494" s="13" t="s">
        <v>32</v>
      </c>
      <c r="AX494" s="13" t="s">
        <v>81</v>
      </c>
      <c r="AY494" s="235" t="s">
        <v>132</v>
      </c>
    </row>
    <row r="495" s="2" customFormat="1" ht="16.5" customHeight="1">
      <c r="A495" s="39"/>
      <c r="B495" s="40"/>
      <c r="C495" s="205" t="s">
        <v>815</v>
      </c>
      <c r="D495" s="205" t="s">
        <v>134</v>
      </c>
      <c r="E495" s="206" t="s">
        <v>816</v>
      </c>
      <c r="F495" s="207" t="s">
        <v>817</v>
      </c>
      <c r="G495" s="208" t="s">
        <v>137</v>
      </c>
      <c r="H495" s="209">
        <v>12</v>
      </c>
      <c r="I495" s="210"/>
      <c r="J495" s="211">
        <f>ROUND(I495*H495,2)</f>
        <v>0</v>
      </c>
      <c r="K495" s="207" t="s">
        <v>138</v>
      </c>
      <c r="L495" s="45"/>
      <c r="M495" s="212" t="s">
        <v>19</v>
      </c>
      <c r="N495" s="213" t="s">
        <v>44</v>
      </c>
      <c r="O495" s="85"/>
      <c r="P495" s="214">
        <f>O495*H495</f>
        <v>0</v>
      </c>
      <c r="Q495" s="214">
        <v>0.00025999999999999998</v>
      </c>
      <c r="R495" s="214">
        <f>Q495*H495</f>
        <v>0.0031199999999999995</v>
      </c>
      <c r="S495" s="214">
        <v>0</v>
      </c>
      <c r="T495" s="215">
        <f>S495*H495</f>
        <v>0</v>
      </c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R495" s="216" t="s">
        <v>232</v>
      </c>
      <c r="AT495" s="216" t="s">
        <v>134</v>
      </c>
      <c r="AU495" s="216" t="s">
        <v>83</v>
      </c>
      <c r="AY495" s="18" t="s">
        <v>132</v>
      </c>
      <c r="BE495" s="217">
        <f>IF(N495="základní",J495,0)</f>
        <v>0</v>
      </c>
      <c r="BF495" s="217">
        <f>IF(N495="snížená",J495,0)</f>
        <v>0</v>
      </c>
      <c r="BG495" s="217">
        <f>IF(N495="zákl. přenesená",J495,0)</f>
        <v>0</v>
      </c>
      <c r="BH495" s="217">
        <f>IF(N495="sníž. přenesená",J495,0)</f>
        <v>0</v>
      </c>
      <c r="BI495" s="217">
        <f>IF(N495="nulová",J495,0)</f>
        <v>0</v>
      </c>
      <c r="BJ495" s="18" t="s">
        <v>81</v>
      </c>
      <c r="BK495" s="217">
        <f>ROUND(I495*H495,2)</f>
        <v>0</v>
      </c>
      <c r="BL495" s="18" t="s">
        <v>232</v>
      </c>
      <c r="BM495" s="216" t="s">
        <v>818</v>
      </c>
    </row>
    <row r="496" s="2" customFormat="1">
      <c r="A496" s="39"/>
      <c r="B496" s="40"/>
      <c r="C496" s="41"/>
      <c r="D496" s="218" t="s">
        <v>141</v>
      </c>
      <c r="E496" s="41"/>
      <c r="F496" s="219" t="s">
        <v>819</v>
      </c>
      <c r="G496" s="41"/>
      <c r="H496" s="41"/>
      <c r="I496" s="220"/>
      <c r="J496" s="41"/>
      <c r="K496" s="41"/>
      <c r="L496" s="45"/>
      <c r="M496" s="221"/>
      <c r="N496" s="222"/>
      <c r="O496" s="85"/>
      <c r="P496" s="85"/>
      <c r="Q496" s="85"/>
      <c r="R496" s="85"/>
      <c r="S496" s="85"/>
      <c r="T496" s="86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T496" s="18" t="s">
        <v>141</v>
      </c>
      <c r="AU496" s="18" t="s">
        <v>83</v>
      </c>
    </row>
    <row r="497" s="2" customFormat="1">
      <c r="A497" s="39"/>
      <c r="B497" s="40"/>
      <c r="C497" s="41"/>
      <c r="D497" s="223" t="s">
        <v>143</v>
      </c>
      <c r="E497" s="41"/>
      <c r="F497" s="224" t="s">
        <v>820</v>
      </c>
      <c r="G497" s="41"/>
      <c r="H497" s="41"/>
      <c r="I497" s="220"/>
      <c r="J497" s="41"/>
      <c r="K497" s="41"/>
      <c r="L497" s="45"/>
      <c r="M497" s="221"/>
      <c r="N497" s="222"/>
      <c r="O497" s="85"/>
      <c r="P497" s="85"/>
      <c r="Q497" s="85"/>
      <c r="R497" s="85"/>
      <c r="S497" s="85"/>
      <c r="T497" s="86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T497" s="18" t="s">
        <v>143</v>
      </c>
      <c r="AU497" s="18" t="s">
        <v>83</v>
      </c>
    </row>
    <row r="498" s="2" customFormat="1">
      <c r="A498" s="39"/>
      <c r="B498" s="40"/>
      <c r="C498" s="41"/>
      <c r="D498" s="218" t="s">
        <v>206</v>
      </c>
      <c r="E498" s="41"/>
      <c r="F498" s="246" t="s">
        <v>813</v>
      </c>
      <c r="G498" s="41"/>
      <c r="H498" s="41"/>
      <c r="I498" s="220"/>
      <c r="J498" s="41"/>
      <c r="K498" s="41"/>
      <c r="L498" s="45"/>
      <c r="M498" s="221"/>
      <c r="N498" s="222"/>
      <c r="O498" s="85"/>
      <c r="P498" s="85"/>
      <c r="Q498" s="85"/>
      <c r="R498" s="85"/>
      <c r="S498" s="85"/>
      <c r="T498" s="86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T498" s="18" t="s">
        <v>206</v>
      </c>
      <c r="AU498" s="18" t="s">
        <v>83</v>
      </c>
    </row>
    <row r="499" s="2" customFormat="1" ht="21.75" customHeight="1">
      <c r="A499" s="39"/>
      <c r="B499" s="40"/>
      <c r="C499" s="205" t="s">
        <v>821</v>
      </c>
      <c r="D499" s="205" t="s">
        <v>134</v>
      </c>
      <c r="E499" s="206" t="s">
        <v>822</v>
      </c>
      <c r="F499" s="207" t="s">
        <v>823</v>
      </c>
      <c r="G499" s="208" t="s">
        <v>301</v>
      </c>
      <c r="H499" s="209">
        <v>18</v>
      </c>
      <c r="I499" s="210"/>
      <c r="J499" s="211">
        <f>ROUND(I499*H499,2)</f>
        <v>0</v>
      </c>
      <c r="K499" s="207" t="s">
        <v>138</v>
      </c>
      <c r="L499" s="45"/>
      <c r="M499" s="212" t="s">
        <v>19</v>
      </c>
      <c r="N499" s="213" t="s">
        <v>44</v>
      </c>
      <c r="O499" s="85"/>
      <c r="P499" s="214">
        <f>O499*H499</f>
        <v>0</v>
      </c>
      <c r="Q499" s="214">
        <v>0.0075199999999999998</v>
      </c>
      <c r="R499" s="214">
        <f>Q499*H499</f>
        <v>0.13536000000000001</v>
      </c>
      <c r="S499" s="214">
        <v>0</v>
      </c>
      <c r="T499" s="215">
        <f>S499*H499</f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216" t="s">
        <v>232</v>
      </c>
      <c r="AT499" s="216" t="s">
        <v>134</v>
      </c>
      <c r="AU499" s="216" t="s">
        <v>83</v>
      </c>
      <c r="AY499" s="18" t="s">
        <v>132</v>
      </c>
      <c r="BE499" s="217">
        <f>IF(N499="základní",J499,0)</f>
        <v>0</v>
      </c>
      <c r="BF499" s="217">
        <f>IF(N499="snížená",J499,0)</f>
        <v>0</v>
      </c>
      <c r="BG499" s="217">
        <f>IF(N499="zákl. přenesená",J499,0)</f>
        <v>0</v>
      </c>
      <c r="BH499" s="217">
        <f>IF(N499="sníž. přenesená",J499,0)</f>
        <v>0</v>
      </c>
      <c r="BI499" s="217">
        <f>IF(N499="nulová",J499,0)</f>
        <v>0</v>
      </c>
      <c r="BJ499" s="18" t="s">
        <v>81</v>
      </c>
      <c r="BK499" s="217">
        <f>ROUND(I499*H499,2)</f>
        <v>0</v>
      </c>
      <c r="BL499" s="18" t="s">
        <v>232</v>
      </c>
      <c r="BM499" s="216" t="s">
        <v>824</v>
      </c>
    </row>
    <row r="500" s="2" customFormat="1">
      <c r="A500" s="39"/>
      <c r="B500" s="40"/>
      <c r="C500" s="41"/>
      <c r="D500" s="218" t="s">
        <v>141</v>
      </c>
      <c r="E500" s="41"/>
      <c r="F500" s="219" t="s">
        <v>825</v>
      </c>
      <c r="G500" s="41"/>
      <c r="H500" s="41"/>
      <c r="I500" s="220"/>
      <c r="J500" s="41"/>
      <c r="K500" s="41"/>
      <c r="L500" s="45"/>
      <c r="M500" s="221"/>
      <c r="N500" s="222"/>
      <c r="O500" s="85"/>
      <c r="P500" s="85"/>
      <c r="Q500" s="85"/>
      <c r="R500" s="85"/>
      <c r="S500" s="85"/>
      <c r="T500" s="86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T500" s="18" t="s">
        <v>141</v>
      </c>
      <c r="AU500" s="18" t="s">
        <v>83</v>
      </c>
    </row>
    <row r="501" s="2" customFormat="1">
      <c r="A501" s="39"/>
      <c r="B501" s="40"/>
      <c r="C501" s="41"/>
      <c r="D501" s="223" t="s">
        <v>143</v>
      </c>
      <c r="E501" s="41"/>
      <c r="F501" s="224" t="s">
        <v>826</v>
      </c>
      <c r="G501" s="41"/>
      <c r="H501" s="41"/>
      <c r="I501" s="220"/>
      <c r="J501" s="41"/>
      <c r="K501" s="41"/>
      <c r="L501" s="45"/>
      <c r="M501" s="221"/>
      <c r="N501" s="222"/>
      <c r="O501" s="85"/>
      <c r="P501" s="85"/>
      <c r="Q501" s="85"/>
      <c r="R501" s="85"/>
      <c r="S501" s="85"/>
      <c r="T501" s="86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T501" s="18" t="s">
        <v>143</v>
      </c>
      <c r="AU501" s="18" t="s">
        <v>83</v>
      </c>
    </row>
    <row r="502" s="2" customFormat="1">
      <c r="A502" s="39"/>
      <c r="B502" s="40"/>
      <c r="C502" s="41"/>
      <c r="D502" s="218" t="s">
        <v>206</v>
      </c>
      <c r="E502" s="41"/>
      <c r="F502" s="246" t="s">
        <v>813</v>
      </c>
      <c r="G502" s="41"/>
      <c r="H502" s="41"/>
      <c r="I502" s="220"/>
      <c r="J502" s="41"/>
      <c r="K502" s="41"/>
      <c r="L502" s="45"/>
      <c r="M502" s="221"/>
      <c r="N502" s="222"/>
      <c r="O502" s="85"/>
      <c r="P502" s="85"/>
      <c r="Q502" s="85"/>
      <c r="R502" s="85"/>
      <c r="S502" s="85"/>
      <c r="T502" s="86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T502" s="18" t="s">
        <v>206</v>
      </c>
      <c r="AU502" s="18" t="s">
        <v>83</v>
      </c>
    </row>
    <row r="503" s="13" customFormat="1">
      <c r="A503" s="13"/>
      <c r="B503" s="225"/>
      <c r="C503" s="226"/>
      <c r="D503" s="218" t="s">
        <v>161</v>
      </c>
      <c r="E503" s="227" t="s">
        <v>19</v>
      </c>
      <c r="F503" s="228" t="s">
        <v>827</v>
      </c>
      <c r="G503" s="226"/>
      <c r="H503" s="229">
        <v>18</v>
      </c>
      <c r="I503" s="230"/>
      <c r="J503" s="226"/>
      <c r="K503" s="226"/>
      <c r="L503" s="231"/>
      <c r="M503" s="232"/>
      <c r="N503" s="233"/>
      <c r="O503" s="233"/>
      <c r="P503" s="233"/>
      <c r="Q503" s="233"/>
      <c r="R503" s="233"/>
      <c r="S503" s="233"/>
      <c r="T503" s="234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5" t="s">
        <v>161</v>
      </c>
      <c r="AU503" s="235" t="s">
        <v>83</v>
      </c>
      <c r="AV503" s="13" t="s">
        <v>83</v>
      </c>
      <c r="AW503" s="13" t="s">
        <v>32</v>
      </c>
      <c r="AX503" s="13" t="s">
        <v>81</v>
      </c>
      <c r="AY503" s="235" t="s">
        <v>132</v>
      </c>
    </row>
    <row r="504" s="2" customFormat="1" ht="21.75" customHeight="1">
      <c r="A504" s="39"/>
      <c r="B504" s="40"/>
      <c r="C504" s="205" t="s">
        <v>828</v>
      </c>
      <c r="D504" s="205" t="s">
        <v>134</v>
      </c>
      <c r="E504" s="206" t="s">
        <v>829</v>
      </c>
      <c r="F504" s="207" t="s">
        <v>830</v>
      </c>
      <c r="G504" s="208" t="s">
        <v>301</v>
      </c>
      <c r="H504" s="209">
        <v>29.52</v>
      </c>
      <c r="I504" s="210"/>
      <c r="J504" s="211">
        <f>ROUND(I504*H504,2)</f>
        <v>0</v>
      </c>
      <c r="K504" s="207" t="s">
        <v>138</v>
      </c>
      <c r="L504" s="45"/>
      <c r="M504" s="212" t="s">
        <v>19</v>
      </c>
      <c r="N504" s="213" t="s">
        <v>44</v>
      </c>
      <c r="O504" s="85"/>
      <c r="P504" s="214">
        <f>O504*H504</f>
        <v>0</v>
      </c>
      <c r="Q504" s="214">
        <v>0.0030599999999999998</v>
      </c>
      <c r="R504" s="214">
        <f>Q504*H504</f>
        <v>0.090331199999999987</v>
      </c>
      <c r="S504" s="214">
        <v>0</v>
      </c>
      <c r="T504" s="215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16" t="s">
        <v>232</v>
      </c>
      <c r="AT504" s="216" t="s">
        <v>134</v>
      </c>
      <c r="AU504" s="216" t="s">
        <v>83</v>
      </c>
      <c r="AY504" s="18" t="s">
        <v>132</v>
      </c>
      <c r="BE504" s="217">
        <f>IF(N504="základní",J504,0)</f>
        <v>0</v>
      </c>
      <c r="BF504" s="217">
        <f>IF(N504="snížená",J504,0)</f>
        <v>0</v>
      </c>
      <c r="BG504" s="217">
        <f>IF(N504="zákl. přenesená",J504,0)</f>
        <v>0</v>
      </c>
      <c r="BH504" s="217">
        <f>IF(N504="sníž. přenesená",J504,0)</f>
        <v>0</v>
      </c>
      <c r="BI504" s="217">
        <f>IF(N504="nulová",J504,0)</f>
        <v>0</v>
      </c>
      <c r="BJ504" s="18" t="s">
        <v>81</v>
      </c>
      <c r="BK504" s="217">
        <f>ROUND(I504*H504,2)</f>
        <v>0</v>
      </c>
      <c r="BL504" s="18" t="s">
        <v>232</v>
      </c>
      <c r="BM504" s="216" t="s">
        <v>831</v>
      </c>
    </row>
    <row r="505" s="2" customFormat="1">
      <c r="A505" s="39"/>
      <c r="B505" s="40"/>
      <c r="C505" s="41"/>
      <c r="D505" s="218" t="s">
        <v>141</v>
      </c>
      <c r="E505" s="41"/>
      <c r="F505" s="219" t="s">
        <v>832</v>
      </c>
      <c r="G505" s="41"/>
      <c r="H505" s="41"/>
      <c r="I505" s="220"/>
      <c r="J505" s="41"/>
      <c r="K505" s="41"/>
      <c r="L505" s="45"/>
      <c r="M505" s="221"/>
      <c r="N505" s="222"/>
      <c r="O505" s="85"/>
      <c r="P505" s="85"/>
      <c r="Q505" s="85"/>
      <c r="R505" s="85"/>
      <c r="S505" s="85"/>
      <c r="T505" s="86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T505" s="18" t="s">
        <v>141</v>
      </c>
      <c r="AU505" s="18" t="s">
        <v>83</v>
      </c>
    </row>
    <row r="506" s="2" customFormat="1">
      <c r="A506" s="39"/>
      <c r="B506" s="40"/>
      <c r="C506" s="41"/>
      <c r="D506" s="223" t="s">
        <v>143</v>
      </c>
      <c r="E506" s="41"/>
      <c r="F506" s="224" t="s">
        <v>833</v>
      </c>
      <c r="G506" s="41"/>
      <c r="H506" s="41"/>
      <c r="I506" s="220"/>
      <c r="J506" s="41"/>
      <c r="K506" s="41"/>
      <c r="L506" s="45"/>
      <c r="M506" s="221"/>
      <c r="N506" s="222"/>
      <c r="O506" s="85"/>
      <c r="P506" s="85"/>
      <c r="Q506" s="85"/>
      <c r="R506" s="85"/>
      <c r="S506" s="85"/>
      <c r="T506" s="86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T506" s="18" t="s">
        <v>143</v>
      </c>
      <c r="AU506" s="18" t="s">
        <v>83</v>
      </c>
    </row>
    <row r="507" s="2" customFormat="1">
      <c r="A507" s="39"/>
      <c r="B507" s="40"/>
      <c r="C507" s="41"/>
      <c r="D507" s="218" t="s">
        <v>206</v>
      </c>
      <c r="E507" s="41"/>
      <c r="F507" s="246" t="s">
        <v>813</v>
      </c>
      <c r="G507" s="41"/>
      <c r="H507" s="41"/>
      <c r="I507" s="220"/>
      <c r="J507" s="41"/>
      <c r="K507" s="41"/>
      <c r="L507" s="45"/>
      <c r="M507" s="221"/>
      <c r="N507" s="222"/>
      <c r="O507" s="85"/>
      <c r="P507" s="85"/>
      <c r="Q507" s="85"/>
      <c r="R507" s="85"/>
      <c r="S507" s="85"/>
      <c r="T507" s="86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T507" s="18" t="s">
        <v>206</v>
      </c>
      <c r="AU507" s="18" t="s">
        <v>83</v>
      </c>
    </row>
    <row r="508" s="13" customFormat="1">
      <c r="A508" s="13"/>
      <c r="B508" s="225"/>
      <c r="C508" s="226"/>
      <c r="D508" s="218" t="s">
        <v>161</v>
      </c>
      <c r="E508" s="227" t="s">
        <v>19</v>
      </c>
      <c r="F508" s="228" t="s">
        <v>834</v>
      </c>
      <c r="G508" s="226"/>
      <c r="H508" s="229">
        <v>29.52</v>
      </c>
      <c r="I508" s="230"/>
      <c r="J508" s="226"/>
      <c r="K508" s="226"/>
      <c r="L508" s="231"/>
      <c r="M508" s="232"/>
      <c r="N508" s="233"/>
      <c r="O508" s="233"/>
      <c r="P508" s="233"/>
      <c r="Q508" s="233"/>
      <c r="R508" s="233"/>
      <c r="S508" s="233"/>
      <c r="T508" s="234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35" t="s">
        <v>161</v>
      </c>
      <c r="AU508" s="235" t="s">
        <v>83</v>
      </c>
      <c r="AV508" s="13" t="s">
        <v>83</v>
      </c>
      <c r="AW508" s="13" t="s">
        <v>32</v>
      </c>
      <c r="AX508" s="13" t="s">
        <v>81</v>
      </c>
      <c r="AY508" s="235" t="s">
        <v>132</v>
      </c>
    </row>
    <row r="509" s="2" customFormat="1" ht="16.5" customHeight="1">
      <c r="A509" s="39"/>
      <c r="B509" s="40"/>
      <c r="C509" s="205" t="s">
        <v>835</v>
      </c>
      <c r="D509" s="205" t="s">
        <v>134</v>
      </c>
      <c r="E509" s="206" t="s">
        <v>836</v>
      </c>
      <c r="F509" s="207" t="s">
        <v>837</v>
      </c>
      <c r="G509" s="208" t="s">
        <v>301</v>
      </c>
      <c r="H509" s="209">
        <v>18</v>
      </c>
      <c r="I509" s="210"/>
      <c r="J509" s="211">
        <f>ROUND(I509*H509,2)</f>
        <v>0</v>
      </c>
      <c r="K509" s="207" t="s">
        <v>138</v>
      </c>
      <c r="L509" s="45"/>
      <c r="M509" s="212" t="s">
        <v>19</v>
      </c>
      <c r="N509" s="213" t="s">
        <v>44</v>
      </c>
      <c r="O509" s="85"/>
      <c r="P509" s="214">
        <f>O509*H509</f>
        <v>0</v>
      </c>
      <c r="Q509" s="214">
        <v>0.00011</v>
      </c>
      <c r="R509" s="214">
        <f>Q509*H509</f>
        <v>0.00198</v>
      </c>
      <c r="S509" s="214">
        <v>0</v>
      </c>
      <c r="T509" s="215">
        <f>S509*H509</f>
        <v>0</v>
      </c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R509" s="216" t="s">
        <v>232</v>
      </c>
      <c r="AT509" s="216" t="s">
        <v>134</v>
      </c>
      <c r="AU509" s="216" t="s">
        <v>83</v>
      </c>
      <c r="AY509" s="18" t="s">
        <v>132</v>
      </c>
      <c r="BE509" s="217">
        <f>IF(N509="základní",J509,0)</f>
        <v>0</v>
      </c>
      <c r="BF509" s="217">
        <f>IF(N509="snížená",J509,0)</f>
        <v>0</v>
      </c>
      <c r="BG509" s="217">
        <f>IF(N509="zákl. přenesená",J509,0)</f>
        <v>0</v>
      </c>
      <c r="BH509" s="217">
        <f>IF(N509="sníž. přenesená",J509,0)</f>
        <v>0</v>
      </c>
      <c r="BI509" s="217">
        <f>IF(N509="nulová",J509,0)</f>
        <v>0</v>
      </c>
      <c r="BJ509" s="18" t="s">
        <v>81</v>
      </c>
      <c r="BK509" s="217">
        <f>ROUND(I509*H509,2)</f>
        <v>0</v>
      </c>
      <c r="BL509" s="18" t="s">
        <v>232</v>
      </c>
      <c r="BM509" s="216" t="s">
        <v>838</v>
      </c>
    </row>
    <row r="510" s="2" customFormat="1">
      <c r="A510" s="39"/>
      <c r="B510" s="40"/>
      <c r="C510" s="41"/>
      <c r="D510" s="218" t="s">
        <v>141</v>
      </c>
      <c r="E510" s="41"/>
      <c r="F510" s="219" t="s">
        <v>839</v>
      </c>
      <c r="G510" s="41"/>
      <c r="H510" s="41"/>
      <c r="I510" s="220"/>
      <c r="J510" s="41"/>
      <c r="K510" s="41"/>
      <c r="L510" s="45"/>
      <c r="M510" s="221"/>
      <c r="N510" s="222"/>
      <c r="O510" s="85"/>
      <c r="P510" s="85"/>
      <c r="Q510" s="85"/>
      <c r="R510" s="85"/>
      <c r="S510" s="85"/>
      <c r="T510" s="86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T510" s="18" t="s">
        <v>141</v>
      </c>
      <c r="AU510" s="18" t="s">
        <v>83</v>
      </c>
    </row>
    <row r="511" s="2" customFormat="1">
      <c r="A511" s="39"/>
      <c r="B511" s="40"/>
      <c r="C511" s="41"/>
      <c r="D511" s="223" t="s">
        <v>143</v>
      </c>
      <c r="E511" s="41"/>
      <c r="F511" s="224" t="s">
        <v>840</v>
      </c>
      <c r="G511" s="41"/>
      <c r="H511" s="41"/>
      <c r="I511" s="220"/>
      <c r="J511" s="41"/>
      <c r="K511" s="41"/>
      <c r="L511" s="45"/>
      <c r="M511" s="221"/>
      <c r="N511" s="222"/>
      <c r="O511" s="85"/>
      <c r="P511" s="85"/>
      <c r="Q511" s="85"/>
      <c r="R511" s="85"/>
      <c r="S511" s="85"/>
      <c r="T511" s="86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T511" s="18" t="s">
        <v>143</v>
      </c>
      <c r="AU511" s="18" t="s">
        <v>83</v>
      </c>
    </row>
    <row r="512" s="2" customFormat="1">
      <c r="A512" s="39"/>
      <c r="B512" s="40"/>
      <c r="C512" s="41"/>
      <c r="D512" s="218" t="s">
        <v>206</v>
      </c>
      <c r="E512" s="41"/>
      <c r="F512" s="246" t="s">
        <v>813</v>
      </c>
      <c r="G512" s="41"/>
      <c r="H512" s="41"/>
      <c r="I512" s="220"/>
      <c r="J512" s="41"/>
      <c r="K512" s="41"/>
      <c r="L512" s="45"/>
      <c r="M512" s="221"/>
      <c r="N512" s="222"/>
      <c r="O512" s="85"/>
      <c r="P512" s="85"/>
      <c r="Q512" s="85"/>
      <c r="R512" s="85"/>
      <c r="S512" s="85"/>
      <c r="T512" s="86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T512" s="18" t="s">
        <v>206</v>
      </c>
      <c r="AU512" s="18" t="s">
        <v>83</v>
      </c>
    </row>
    <row r="513" s="2" customFormat="1" ht="16.5" customHeight="1">
      <c r="A513" s="39"/>
      <c r="B513" s="40"/>
      <c r="C513" s="205" t="s">
        <v>841</v>
      </c>
      <c r="D513" s="205" t="s">
        <v>134</v>
      </c>
      <c r="E513" s="206" t="s">
        <v>842</v>
      </c>
      <c r="F513" s="207" t="s">
        <v>843</v>
      </c>
      <c r="G513" s="208" t="s">
        <v>301</v>
      </c>
      <c r="H513" s="209">
        <v>29.5</v>
      </c>
      <c r="I513" s="210"/>
      <c r="J513" s="211">
        <f>ROUND(I513*H513,2)</f>
        <v>0</v>
      </c>
      <c r="K513" s="207" t="s">
        <v>138</v>
      </c>
      <c r="L513" s="45"/>
      <c r="M513" s="212" t="s">
        <v>19</v>
      </c>
      <c r="N513" s="213" t="s">
        <v>44</v>
      </c>
      <c r="O513" s="85"/>
      <c r="P513" s="214">
        <f>O513*H513</f>
        <v>0</v>
      </c>
      <c r="Q513" s="214">
        <v>5.0000000000000002E-05</v>
      </c>
      <c r="R513" s="214">
        <f>Q513*H513</f>
        <v>0.001475</v>
      </c>
      <c r="S513" s="214">
        <v>0</v>
      </c>
      <c r="T513" s="215">
        <f>S513*H513</f>
        <v>0</v>
      </c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R513" s="216" t="s">
        <v>232</v>
      </c>
      <c r="AT513" s="216" t="s">
        <v>134</v>
      </c>
      <c r="AU513" s="216" t="s">
        <v>83</v>
      </c>
      <c r="AY513" s="18" t="s">
        <v>132</v>
      </c>
      <c r="BE513" s="217">
        <f>IF(N513="základní",J513,0)</f>
        <v>0</v>
      </c>
      <c r="BF513" s="217">
        <f>IF(N513="snížená",J513,0)</f>
        <v>0</v>
      </c>
      <c r="BG513" s="217">
        <f>IF(N513="zákl. přenesená",J513,0)</f>
        <v>0</v>
      </c>
      <c r="BH513" s="217">
        <f>IF(N513="sníž. přenesená",J513,0)</f>
        <v>0</v>
      </c>
      <c r="BI513" s="217">
        <f>IF(N513="nulová",J513,0)</f>
        <v>0</v>
      </c>
      <c r="BJ513" s="18" t="s">
        <v>81</v>
      </c>
      <c r="BK513" s="217">
        <f>ROUND(I513*H513,2)</f>
        <v>0</v>
      </c>
      <c r="BL513" s="18" t="s">
        <v>232</v>
      </c>
      <c r="BM513" s="216" t="s">
        <v>844</v>
      </c>
    </row>
    <row r="514" s="2" customFormat="1">
      <c r="A514" s="39"/>
      <c r="B514" s="40"/>
      <c r="C514" s="41"/>
      <c r="D514" s="218" t="s">
        <v>141</v>
      </c>
      <c r="E514" s="41"/>
      <c r="F514" s="219" t="s">
        <v>845</v>
      </c>
      <c r="G514" s="41"/>
      <c r="H514" s="41"/>
      <c r="I514" s="220"/>
      <c r="J514" s="41"/>
      <c r="K514" s="41"/>
      <c r="L514" s="45"/>
      <c r="M514" s="221"/>
      <c r="N514" s="222"/>
      <c r="O514" s="85"/>
      <c r="P514" s="85"/>
      <c r="Q514" s="85"/>
      <c r="R514" s="85"/>
      <c r="S514" s="85"/>
      <c r="T514" s="86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T514" s="18" t="s">
        <v>141</v>
      </c>
      <c r="AU514" s="18" t="s">
        <v>83</v>
      </c>
    </row>
    <row r="515" s="2" customFormat="1">
      <c r="A515" s="39"/>
      <c r="B515" s="40"/>
      <c r="C515" s="41"/>
      <c r="D515" s="223" t="s">
        <v>143</v>
      </c>
      <c r="E515" s="41"/>
      <c r="F515" s="224" t="s">
        <v>846</v>
      </c>
      <c r="G515" s="41"/>
      <c r="H515" s="41"/>
      <c r="I515" s="220"/>
      <c r="J515" s="41"/>
      <c r="K515" s="41"/>
      <c r="L515" s="45"/>
      <c r="M515" s="221"/>
      <c r="N515" s="222"/>
      <c r="O515" s="85"/>
      <c r="P515" s="85"/>
      <c r="Q515" s="85"/>
      <c r="R515" s="85"/>
      <c r="S515" s="85"/>
      <c r="T515" s="86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T515" s="18" t="s">
        <v>143</v>
      </c>
      <c r="AU515" s="18" t="s">
        <v>83</v>
      </c>
    </row>
    <row r="516" s="2" customFormat="1">
      <c r="A516" s="39"/>
      <c r="B516" s="40"/>
      <c r="C516" s="41"/>
      <c r="D516" s="218" t="s">
        <v>206</v>
      </c>
      <c r="E516" s="41"/>
      <c r="F516" s="246" t="s">
        <v>813</v>
      </c>
      <c r="G516" s="41"/>
      <c r="H516" s="41"/>
      <c r="I516" s="220"/>
      <c r="J516" s="41"/>
      <c r="K516" s="41"/>
      <c r="L516" s="45"/>
      <c r="M516" s="221"/>
      <c r="N516" s="222"/>
      <c r="O516" s="85"/>
      <c r="P516" s="85"/>
      <c r="Q516" s="85"/>
      <c r="R516" s="85"/>
      <c r="S516" s="85"/>
      <c r="T516" s="86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T516" s="18" t="s">
        <v>206</v>
      </c>
      <c r="AU516" s="18" t="s">
        <v>83</v>
      </c>
    </row>
    <row r="517" s="12" customFormat="1" ht="22.8" customHeight="1">
      <c r="A517" s="12"/>
      <c r="B517" s="189"/>
      <c r="C517" s="190"/>
      <c r="D517" s="191" t="s">
        <v>72</v>
      </c>
      <c r="E517" s="203" t="s">
        <v>847</v>
      </c>
      <c r="F517" s="203" t="s">
        <v>848</v>
      </c>
      <c r="G517" s="190"/>
      <c r="H517" s="190"/>
      <c r="I517" s="193"/>
      <c r="J517" s="204">
        <f>BK517</f>
        <v>0</v>
      </c>
      <c r="K517" s="190"/>
      <c r="L517" s="195"/>
      <c r="M517" s="196"/>
      <c r="N517" s="197"/>
      <c r="O517" s="197"/>
      <c r="P517" s="198">
        <f>SUM(P518:P535)</f>
        <v>0</v>
      </c>
      <c r="Q517" s="197"/>
      <c r="R517" s="198">
        <f>SUM(R518:R535)</f>
        <v>0.022000000000000002</v>
      </c>
      <c r="S517" s="197"/>
      <c r="T517" s="199">
        <f>SUM(T518:T535)</f>
        <v>0</v>
      </c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R517" s="200" t="s">
        <v>83</v>
      </c>
      <c r="AT517" s="201" t="s">
        <v>72</v>
      </c>
      <c r="AU517" s="201" t="s">
        <v>81</v>
      </c>
      <c r="AY517" s="200" t="s">
        <v>132</v>
      </c>
      <c r="BK517" s="202">
        <f>SUM(BK518:BK535)</f>
        <v>0</v>
      </c>
    </row>
    <row r="518" s="2" customFormat="1" ht="16.5" customHeight="1">
      <c r="A518" s="39"/>
      <c r="B518" s="40"/>
      <c r="C518" s="205" t="s">
        <v>849</v>
      </c>
      <c r="D518" s="205" t="s">
        <v>134</v>
      </c>
      <c r="E518" s="206" t="s">
        <v>850</v>
      </c>
      <c r="F518" s="207" t="s">
        <v>851</v>
      </c>
      <c r="G518" s="208" t="s">
        <v>137</v>
      </c>
      <c r="H518" s="209">
        <v>40</v>
      </c>
      <c r="I518" s="210"/>
      <c r="J518" s="211">
        <f>ROUND(I518*H518,2)</f>
        <v>0</v>
      </c>
      <c r="K518" s="207" t="s">
        <v>138</v>
      </c>
      <c r="L518" s="45"/>
      <c r="M518" s="212" t="s">
        <v>19</v>
      </c>
      <c r="N518" s="213" t="s">
        <v>44</v>
      </c>
      <c r="O518" s="85"/>
      <c r="P518" s="214">
        <f>O518*H518</f>
        <v>0</v>
      </c>
      <c r="Q518" s="214">
        <v>6.9999999999999994E-05</v>
      </c>
      <c r="R518" s="214">
        <f>Q518*H518</f>
        <v>0.0027999999999999995</v>
      </c>
      <c r="S518" s="214">
        <v>0</v>
      </c>
      <c r="T518" s="215">
        <f>S518*H518</f>
        <v>0</v>
      </c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R518" s="216" t="s">
        <v>232</v>
      </c>
      <c r="AT518" s="216" t="s">
        <v>134</v>
      </c>
      <c r="AU518" s="216" t="s">
        <v>83</v>
      </c>
      <c r="AY518" s="18" t="s">
        <v>132</v>
      </c>
      <c r="BE518" s="217">
        <f>IF(N518="základní",J518,0)</f>
        <v>0</v>
      </c>
      <c r="BF518" s="217">
        <f>IF(N518="snížená",J518,0)</f>
        <v>0</v>
      </c>
      <c r="BG518" s="217">
        <f>IF(N518="zákl. přenesená",J518,0)</f>
        <v>0</v>
      </c>
      <c r="BH518" s="217">
        <f>IF(N518="sníž. přenesená",J518,0)</f>
        <v>0</v>
      </c>
      <c r="BI518" s="217">
        <f>IF(N518="nulová",J518,0)</f>
        <v>0</v>
      </c>
      <c r="BJ518" s="18" t="s">
        <v>81</v>
      </c>
      <c r="BK518" s="217">
        <f>ROUND(I518*H518,2)</f>
        <v>0</v>
      </c>
      <c r="BL518" s="18" t="s">
        <v>232</v>
      </c>
      <c r="BM518" s="216" t="s">
        <v>852</v>
      </c>
    </row>
    <row r="519" s="2" customFormat="1">
      <c r="A519" s="39"/>
      <c r="B519" s="40"/>
      <c r="C519" s="41"/>
      <c r="D519" s="218" t="s">
        <v>141</v>
      </c>
      <c r="E519" s="41"/>
      <c r="F519" s="219" t="s">
        <v>853</v>
      </c>
      <c r="G519" s="41"/>
      <c r="H519" s="41"/>
      <c r="I519" s="220"/>
      <c r="J519" s="41"/>
      <c r="K519" s="41"/>
      <c r="L519" s="45"/>
      <c r="M519" s="221"/>
      <c r="N519" s="222"/>
      <c r="O519" s="85"/>
      <c r="P519" s="85"/>
      <c r="Q519" s="85"/>
      <c r="R519" s="85"/>
      <c r="S519" s="85"/>
      <c r="T519" s="86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T519" s="18" t="s">
        <v>141</v>
      </c>
      <c r="AU519" s="18" t="s">
        <v>83</v>
      </c>
    </row>
    <row r="520" s="2" customFormat="1">
      <c r="A520" s="39"/>
      <c r="B520" s="40"/>
      <c r="C520" s="41"/>
      <c r="D520" s="223" t="s">
        <v>143</v>
      </c>
      <c r="E520" s="41"/>
      <c r="F520" s="224" t="s">
        <v>854</v>
      </c>
      <c r="G520" s="41"/>
      <c r="H520" s="41"/>
      <c r="I520" s="220"/>
      <c r="J520" s="41"/>
      <c r="K520" s="41"/>
      <c r="L520" s="45"/>
      <c r="M520" s="221"/>
      <c r="N520" s="222"/>
      <c r="O520" s="85"/>
      <c r="P520" s="85"/>
      <c r="Q520" s="85"/>
      <c r="R520" s="85"/>
      <c r="S520" s="85"/>
      <c r="T520" s="86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T520" s="18" t="s">
        <v>143</v>
      </c>
      <c r="AU520" s="18" t="s">
        <v>83</v>
      </c>
    </row>
    <row r="521" s="2" customFormat="1" ht="16.5" customHeight="1">
      <c r="A521" s="39"/>
      <c r="B521" s="40"/>
      <c r="C521" s="205" t="s">
        <v>855</v>
      </c>
      <c r="D521" s="205" t="s">
        <v>134</v>
      </c>
      <c r="E521" s="206" t="s">
        <v>856</v>
      </c>
      <c r="F521" s="207" t="s">
        <v>857</v>
      </c>
      <c r="G521" s="208" t="s">
        <v>137</v>
      </c>
      <c r="H521" s="209">
        <v>40</v>
      </c>
      <c r="I521" s="210"/>
      <c r="J521" s="211">
        <f>ROUND(I521*H521,2)</f>
        <v>0</v>
      </c>
      <c r="K521" s="207" t="s">
        <v>138</v>
      </c>
      <c r="L521" s="45"/>
      <c r="M521" s="212" t="s">
        <v>19</v>
      </c>
      <c r="N521" s="213" t="s">
        <v>44</v>
      </c>
      <c r="O521" s="85"/>
      <c r="P521" s="214">
        <f>O521*H521</f>
        <v>0</v>
      </c>
      <c r="Q521" s="214">
        <v>0</v>
      </c>
      <c r="R521" s="214">
        <f>Q521*H521</f>
        <v>0</v>
      </c>
      <c r="S521" s="214">
        <v>0</v>
      </c>
      <c r="T521" s="215">
        <f>S521*H521</f>
        <v>0</v>
      </c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R521" s="216" t="s">
        <v>232</v>
      </c>
      <c r="AT521" s="216" t="s">
        <v>134</v>
      </c>
      <c r="AU521" s="216" t="s">
        <v>83</v>
      </c>
      <c r="AY521" s="18" t="s">
        <v>132</v>
      </c>
      <c r="BE521" s="217">
        <f>IF(N521="základní",J521,0)</f>
        <v>0</v>
      </c>
      <c r="BF521" s="217">
        <f>IF(N521="snížená",J521,0)</f>
        <v>0</v>
      </c>
      <c r="BG521" s="217">
        <f>IF(N521="zákl. přenesená",J521,0)</f>
        <v>0</v>
      </c>
      <c r="BH521" s="217">
        <f>IF(N521="sníž. přenesená",J521,0)</f>
        <v>0</v>
      </c>
      <c r="BI521" s="217">
        <f>IF(N521="nulová",J521,0)</f>
        <v>0</v>
      </c>
      <c r="BJ521" s="18" t="s">
        <v>81</v>
      </c>
      <c r="BK521" s="217">
        <f>ROUND(I521*H521,2)</f>
        <v>0</v>
      </c>
      <c r="BL521" s="18" t="s">
        <v>232</v>
      </c>
      <c r="BM521" s="216" t="s">
        <v>858</v>
      </c>
    </row>
    <row r="522" s="2" customFormat="1">
      <c r="A522" s="39"/>
      <c r="B522" s="40"/>
      <c r="C522" s="41"/>
      <c r="D522" s="218" t="s">
        <v>141</v>
      </c>
      <c r="E522" s="41"/>
      <c r="F522" s="219" t="s">
        <v>859</v>
      </c>
      <c r="G522" s="41"/>
      <c r="H522" s="41"/>
      <c r="I522" s="220"/>
      <c r="J522" s="41"/>
      <c r="K522" s="41"/>
      <c r="L522" s="45"/>
      <c r="M522" s="221"/>
      <c r="N522" s="222"/>
      <c r="O522" s="85"/>
      <c r="P522" s="85"/>
      <c r="Q522" s="85"/>
      <c r="R522" s="85"/>
      <c r="S522" s="85"/>
      <c r="T522" s="86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T522" s="18" t="s">
        <v>141</v>
      </c>
      <c r="AU522" s="18" t="s">
        <v>83</v>
      </c>
    </row>
    <row r="523" s="2" customFormat="1">
      <c r="A523" s="39"/>
      <c r="B523" s="40"/>
      <c r="C523" s="41"/>
      <c r="D523" s="223" t="s">
        <v>143</v>
      </c>
      <c r="E523" s="41"/>
      <c r="F523" s="224" t="s">
        <v>860</v>
      </c>
      <c r="G523" s="41"/>
      <c r="H523" s="41"/>
      <c r="I523" s="220"/>
      <c r="J523" s="41"/>
      <c r="K523" s="41"/>
      <c r="L523" s="45"/>
      <c r="M523" s="221"/>
      <c r="N523" s="222"/>
      <c r="O523" s="85"/>
      <c r="P523" s="85"/>
      <c r="Q523" s="85"/>
      <c r="R523" s="85"/>
      <c r="S523" s="85"/>
      <c r="T523" s="86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T523" s="18" t="s">
        <v>143</v>
      </c>
      <c r="AU523" s="18" t="s">
        <v>83</v>
      </c>
    </row>
    <row r="524" s="2" customFormat="1" ht="16.5" customHeight="1">
      <c r="A524" s="39"/>
      <c r="B524" s="40"/>
      <c r="C524" s="205" t="s">
        <v>861</v>
      </c>
      <c r="D524" s="205" t="s">
        <v>134</v>
      </c>
      <c r="E524" s="206" t="s">
        <v>862</v>
      </c>
      <c r="F524" s="207" t="s">
        <v>863</v>
      </c>
      <c r="G524" s="208" t="s">
        <v>137</v>
      </c>
      <c r="H524" s="209">
        <v>40</v>
      </c>
      <c r="I524" s="210"/>
      <c r="J524" s="211">
        <f>ROUND(I524*H524,2)</f>
        <v>0</v>
      </c>
      <c r="K524" s="207" t="s">
        <v>138</v>
      </c>
      <c r="L524" s="45"/>
      <c r="M524" s="212" t="s">
        <v>19</v>
      </c>
      <c r="N524" s="213" t="s">
        <v>44</v>
      </c>
      <c r="O524" s="85"/>
      <c r="P524" s="214">
        <f>O524*H524</f>
        <v>0</v>
      </c>
      <c r="Q524" s="214">
        <v>0.00013999999999999999</v>
      </c>
      <c r="R524" s="214">
        <f>Q524*H524</f>
        <v>0.0055999999999999991</v>
      </c>
      <c r="S524" s="214">
        <v>0</v>
      </c>
      <c r="T524" s="215">
        <f>S524*H524</f>
        <v>0</v>
      </c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R524" s="216" t="s">
        <v>232</v>
      </c>
      <c r="AT524" s="216" t="s">
        <v>134</v>
      </c>
      <c r="AU524" s="216" t="s">
        <v>83</v>
      </c>
      <c r="AY524" s="18" t="s">
        <v>132</v>
      </c>
      <c r="BE524" s="217">
        <f>IF(N524="základní",J524,0)</f>
        <v>0</v>
      </c>
      <c r="BF524" s="217">
        <f>IF(N524="snížená",J524,0)</f>
        <v>0</v>
      </c>
      <c r="BG524" s="217">
        <f>IF(N524="zákl. přenesená",J524,0)</f>
        <v>0</v>
      </c>
      <c r="BH524" s="217">
        <f>IF(N524="sníž. přenesená",J524,0)</f>
        <v>0</v>
      </c>
      <c r="BI524" s="217">
        <f>IF(N524="nulová",J524,0)</f>
        <v>0</v>
      </c>
      <c r="BJ524" s="18" t="s">
        <v>81</v>
      </c>
      <c r="BK524" s="217">
        <f>ROUND(I524*H524,2)</f>
        <v>0</v>
      </c>
      <c r="BL524" s="18" t="s">
        <v>232</v>
      </c>
      <c r="BM524" s="216" t="s">
        <v>864</v>
      </c>
    </row>
    <row r="525" s="2" customFormat="1">
      <c r="A525" s="39"/>
      <c r="B525" s="40"/>
      <c r="C525" s="41"/>
      <c r="D525" s="218" t="s">
        <v>141</v>
      </c>
      <c r="E525" s="41"/>
      <c r="F525" s="219" t="s">
        <v>865</v>
      </c>
      <c r="G525" s="41"/>
      <c r="H525" s="41"/>
      <c r="I525" s="220"/>
      <c r="J525" s="41"/>
      <c r="K525" s="41"/>
      <c r="L525" s="45"/>
      <c r="M525" s="221"/>
      <c r="N525" s="222"/>
      <c r="O525" s="85"/>
      <c r="P525" s="85"/>
      <c r="Q525" s="85"/>
      <c r="R525" s="85"/>
      <c r="S525" s="85"/>
      <c r="T525" s="86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T525" s="18" t="s">
        <v>141</v>
      </c>
      <c r="AU525" s="18" t="s">
        <v>83</v>
      </c>
    </row>
    <row r="526" s="2" customFormat="1">
      <c r="A526" s="39"/>
      <c r="B526" s="40"/>
      <c r="C526" s="41"/>
      <c r="D526" s="223" t="s">
        <v>143</v>
      </c>
      <c r="E526" s="41"/>
      <c r="F526" s="224" t="s">
        <v>866</v>
      </c>
      <c r="G526" s="41"/>
      <c r="H526" s="41"/>
      <c r="I526" s="220"/>
      <c r="J526" s="41"/>
      <c r="K526" s="41"/>
      <c r="L526" s="45"/>
      <c r="M526" s="221"/>
      <c r="N526" s="222"/>
      <c r="O526" s="85"/>
      <c r="P526" s="85"/>
      <c r="Q526" s="85"/>
      <c r="R526" s="85"/>
      <c r="S526" s="85"/>
      <c r="T526" s="86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T526" s="18" t="s">
        <v>143</v>
      </c>
      <c r="AU526" s="18" t="s">
        <v>83</v>
      </c>
    </row>
    <row r="527" s="2" customFormat="1" ht="16.5" customHeight="1">
      <c r="A527" s="39"/>
      <c r="B527" s="40"/>
      <c r="C527" s="205" t="s">
        <v>867</v>
      </c>
      <c r="D527" s="205" t="s">
        <v>134</v>
      </c>
      <c r="E527" s="206" t="s">
        <v>868</v>
      </c>
      <c r="F527" s="207" t="s">
        <v>869</v>
      </c>
      <c r="G527" s="208" t="s">
        <v>137</v>
      </c>
      <c r="H527" s="209">
        <v>40</v>
      </c>
      <c r="I527" s="210"/>
      <c r="J527" s="211">
        <f>ROUND(I527*H527,2)</f>
        <v>0</v>
      </c>
      <c r="K527" s="207" t="s">
        <v>138</v>
      </c>
      <c r="L527" s="45"/>
      <c r="M527" s="212" t="s">
        <v>19</v>
      </c>
      <c r="N527" s="213" t="s">
        <v>44</v>
      </c>
      <c r="O527" s="85"/>
      <c r="P527" s="214">
        <f>O527*H527</f>
        <v>0</v>
      </c>
      <c r="Q527" s="214">
        <v>0.00012</v>
      </c>
      <c r="R527" s="214">
        <f>Q527*H527</f>
        <v>0.0048000000000000004</v>
      </c>
      <c r="S527" s="214">
        <v>0</v>
      </c>
      <c r="T527" s="215">
        <f>S527*H527</f>
        <v>0</v>
      </c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R527" s="216" t="s">
        <v>232</v>
      </c>
      <c r="AT527" s="216" t="s">
        <v>134</v>
      </c>
      <c r="AU527" s="216" t="s">
        <v>83</v>
      </c>
      <c r="AY527" s="18" t="s">
        <v>132</v>
      </c>
      <c r="BE527" s="217">
        <f>IF(N527="základní",J527,0)</f>
        <v>0</v>
      </c>
      <c r="BF527" s="217">
        <f>IF(N527="snížená",J527,0)</f>
        <v>0</v>
      </c>
      <c r="BG527" s="217">
        <f>IF(N527="zákl. přenesená",J527,0)</f>
        <v>0</v>
      </c>
      <c r="BH527" s="217">
        <f>IF(N527="sníž. přenesená",J527,0)</f>
        <v>0</v>
      </c>
      <c r="BI527" s="217">
        <f>IF(N527="nulová",J527,0)</f>
        <v>0</v>
      </c>
      <c r="BJ527" s="18" t="s">
        <v>81</v>
      </c>
      <c r="BK527" s="217">
        <f>ROUND(I527*H527,2)</f>
        <v>0</v>
      </c>
      <c r="BL527" s="18" t="s">
        <v>232</v>
      </c>
      <c r="BM527" s="216" t="s">
        <v>870</v>
      </c>
    </row>
    <row r="528" s="2" customFormat="1">
      <c r="A528" s="39"/>
      <c r="B528" s="40"/>
      <c r="C528" s="41"/>
      <c r="D528" s="218" t="s">
        <v>141</v>
      </c>
      <c r="E528" s="41"/>
      <c r="F528" s="219" t="s">
        <v>871</v>
      </c>
      <c r="G528" s="41"/>
      <c r="H528" s="41"/>
      <c r="I528" s="220"/>
      <c r="J528" s="41"/>
      <c r="K528" s="41"/>
      <c r="L528" s="45"/>
      <c r="M528" s="221"/>
      <c r="N528" s="222"/>
      <c r="O528" s="85"/>
      <c r="P528" s="85"/>
      <c r="Q528" s="85"/>
      <c r="R528" s="85"/>
      <c r="S528" s="85"/>
      <c r="T528" s="86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T528" s="18" t="s">
        <v>141</v>
      </c>
      <c r="AU528" s="18" t="s">
        <v>83</v>
      </c>
    </row>
    <row r="529" s="2" customFormat="1">
      <c r="A529" s="39"/>
      <c r="B529" s="40"/>
      <c r="C529" s="41"/>
      <c r="D529" s="223" t="s">
        <v>143</v>
      </c>
      <c r="E529" s="41"/>
      <c r="F529" s="224" t="s">
        <v>872</v>
      </c>
      <c r="G529" s="41"/>
      <c r="H529" s="41"/>
      <c r="I529" s="220"/>
      <c r="J529" s="41"/>
      <c r="K529" s="41"/>
      <c r="L529" s="45"/>
      <c r="M529" s="221"/>
      <c r="N529" s="222"/>
      <c r="O529" s="85"/>
      <c r="P529" s="85"/>
      <c r="Q529" s="85"/>
      <c r="R529" s="85"/>
      <c r="S529" s="85"/>
      <c r="T529" s="86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T529" s="18" t="s">
        <v>143</v>
      </c>
      <c r="AU529" s="18" t="s">
        <v>83</v>
      </c>
    </row>
    <row r="530" s="2" customFormat="1" ht="16.5" customHeight="1">
      <c r="A530" s="39"/>
      <c r="B530" s="40"/>
      <c r="C530" s="205" t="s">
        <v>873</v>
      </c>
      <c r="D530" s="205" t="s">
        <v>134</v>
      </c>
      <c r="E530" s="206" t="s">
        <v>874</v>
      </c>
      <c r="F530" s="207" t="s">
        <v>875</v>
      </c>
      <c r="G530" s="208" t="s">
        <v>137</v>
      </c>
      <c r="H530" s="209">
        <v>40</v>
      </c>
      <c r="I530" s="210"/>
      <c r="J530" s="211">
        <f>ROUND(I530*H530,2)</f>
        <v>0</v>
      </c>
      <c r="K530" s="207" t="s">
        <v>138</v>
      </c>
      <c r="L530" s="45"/>
      <c r="M530" s="212" t="s">
        <v>19</v>
      </c>
      <c r="N530" s="213" t="s">
        <v>44</v>
      </c>
      <c r="O530" s="85"/>
      <c r="P530" s="214">
        <f>O530*H530</f>
        <v>0</v>
      </c>
      <c r="Q530" s="214">
        <v>0.00012</v>
      </c>
      <c r="R530" s="214">
        <f>Q530*H530</f>
        <v>0.0048000000000000004</v>
      </c>
      <c r="S530" s="214">
        <v>0</v>
      </c>
      <c r="T530" s="215">
        <f>S530*H530</f>
        <v>0</v>
      </c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R530" s="216" t="s">
        <v>232</v>
      </c>
      <c r="AT530" s="216" t="s">
        <v>134</v>
      </c>
      <c r="AU530" s="216" t="s">
        <v>83</v>
      </c>
      <c r="AY530" s="18" t="s">
        <v>132</v>
      </c>
      <c r="BE530" s="217">
        <f>IF(N530="základní",J530,0)</f>
        <v>0</v>
      </c>
      <c r="BF530" s="217">
        <f>IF(N530="snížená",J530,0)</f>
        <v>0</v>
      </c>
      <c r="BG530" s="217">
        <f>IF(N530="zákl. přenesená",J530,0)</f>
        <v>0</v>
      </c>
      <c r="BH530" s="217">
        <f>IF(N530="sníž. přenesená",J530,0)</f>
        <v>0</v>
      </c>
      <c r="BI530" s="217">
        <f>IF(N530="nulová",J530,0)</f>
        <v>0</v>
      </c>
      <c r="BJ530" s="18" t="s">
        <v>81</v>
      </c>
      <c r="BK530" s="217">
        <f>ROUND(I530*H530,2)</f>
        <v>0</v>
      </c>
      <c r="BL530" s="18" t="s">
        <v>232</v>
      </c>
      <c r="BM530" s="216" t="s">
        <v>876</v>
      </c>
    </row>
    <row r="531" s="2" customFormat="1">
      <c r="A531" s="39"/>
      <c r="B531" s="40"/>
      <c r="C531" s="41"/>
      <c r="D531" s="218" t="s">
        <v>141</v>
      </c>
      <c r="E531" s="41"/>
      <c r="F531" s="219" t="s">
        <v>877</v>
      </c>
      <c r="G531" s="41"/>
      <c r="H531" s="41"/>
      <c r="I531" s="220"/>
      <c r="J531" s="41"/>
      <c r="K531" s="41"/>
      <c r="L531" s="45"/>
      <c r="M531" s="221"/>
      <c r="N531" s="222"/>
      <c r="O531" s="85"/>
      <c r="P531" s="85"/>
      <c r="Q531" s="85"/>
      <c r="R531" s="85"/>
      <c r="S531" s="85"/>
      <c r="T531" s="86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T531" s="18" t="s">
        <v>141</v>
      </c>
      <c r="AU531" s="18" t="s">
        <v>83</v>
      </c>
    </row>
    <row r="532" s="2" customFormat="1">
      <c r="A532" s="39"/>
      <c r="B532" s="40"/>
      <c r="C532" s="41"/>
      <c r="D532" s="223" t="s">
        <v>143</v>
      </c>
      <c r="E532" s="41"/>
      <c r="F532" s="224" t="s">
        <v>878</v>
      </c>
      <c r="G532" s="41"/>
      <c r="H532" s="41"/>
      <c r="I532" s="220"/>
      <c r="J532" s="41"/>
      <c r="K532" s="41"/>
      <c r="L532" s="45"/>
      <c r="M532" s="221"/>
      <c r="N532" s="222"/>
      <c r="O532" s="85"/>
      <c r="P532" s="85"/>
      <c r="Q532" s="85"/>
      <c r="R532" s="85"/>
      <c r="S532" s="85"/>
      <c r="T532" s="86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T532" s="18" t="s">
        <v>143</v>
      </c>
      <c r="AU532" s="18" t="s">
        <v>83</v>
      </c>
    </row>
    <row r="533" s="2" customFormat="1" ht="16.5" customHeight="1">
      <c r="A533" s="39"/>
      <c r="B533" s="40"/>
      <c r="C533" s="205" t="s">
        <v>879</v>
      </c>
      <c r="D533" s="205" t="s">
        <v>134</v>
      </c>
      <c r="E533" s="206" t="s">
        <v>880</v>
      </c>
      <c r="F533" s="207" t="s">
        <v>881</v>
      </c>
      <c r="G533" s="208" t="s">
        <v>137</v>
      </c>
      <c r="H533" s="209">
        <v>40</v>
      </c>
      <c r="I533" s="210"/>
      <c r="J533" s="211">
        <f>ROUND(I533*H533,2)</f>
        <v>0</v>
      </c>
      <c r="K533" s="207" t="s">
        <v>138</v>
      </c>
      <c r="L533" s="45"/>
      <c r="M533" s="212" t="s">
        <v>19</v>
      </c>
      <c r="N533" s="213" t="s">
        <v>44</v>
      </c>
      <c r="O533" s="85"/>
      <c r="P533" s="214">
        <f>O533*H533</f>
        <v>0</v>
      </c>
      <c r="Q533" s="214">
        <v>0.00010000000000000001</v>
      </c>
      <c r="R533" s="214">
        <f>Q533*H533</f>
        <v>0.0040000000000000001</v>
      </c>
      <c r="S533" s="214">
        <v>0</v>
      </c>
      <c r="T533" s="215">
        <f>S533*H533</f>
        <v>0</v>
      </c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R533" s="216" t="s">
        <v>232</v>
      </c>
      <c r="AT533" s="216" t="s">
        <v>134</v>
      </c>
      <c r="AU533" s="216" t="s">
        <v>83</v>
      </c>
      <c r="AY533" s="18" t="s">
        <v>132</v>
      </c>
      <c r="BE533" s="217">
        <f>IF(N533="základní",J533,0)</f>
        <v>0</v>
      </c>
      <c r="BF533" s="217">
        <f>IF(N533="snížená",J533,0)</f>
        <v>0</v>
      </c>
      <c r="BG533" s="217">
        <f>IF(N533="zákl. přenesená",J533,0)</f>
        <v>0</v>
      </c>
      <c r="BH533" s="217">
        <f>IF(N533="sníž. přenesená",J533,0)</f>
        <v>0</v>
      </c>
      <c r="BI533" s="217">
        <f>IF(N533="nulová",J533,0)</f>
        <v>0</v>
      </c>
      <c r="BJ533" s="18" t="s">
        <v>81</v>
      </c>
      <c r="BK533" s="217">
        <f>ROUND(I533*H533,2)</f>
        <v>0</v>
      </c>
      <c r="BL533" s="18" t="s">
        <v>232</v>
      </c>
      <c r="BM533" s="216" t="s">
        <v>882</v>
      </c>
    </row>
    <row r="534" s="2" customFormat="1">
      <c r="A534" s="39"/>
      <c r="B534" s="40"/>
      <c r="C534" s="41"/>
      <c r="D534" s="218" t="s">
        <v>141</v>
      </c>
      <c r="E534" s="41"/>
      <c r="F534" s="219" t="s">
        <v>883</v>
      </c>
      <c r="G534" s="41"/>
      <c r="H534" s="41"/>
      <c r="I534" s="220"/>
      <c r="J534" s="41"/>
      <c r="K534" s="41"/>
      <c r="L534" s="45"/>
      <c r="M534" s="221"/>
      <c r="N534" s="222"/>
      <c r="O534" s="85"/>
      <c r="P534" s="85"/>
      <c r="Q534" s="85"/>
      <c r="R534" s="85"/>
      <c r="S534" s="85"/>
      <c r="T534" s="86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T534" s="18" t="s">
        <v>141</v>
      </c>
      <c r="AU534" s="18" t="s">
        <v>83</v>
      </c>
    </row>
    <row r="535" s="2" customFormat="1">
      <c r="A535" s="39"/>
      <c r="B535" s="40"/>
      <c r="C535" s="41"/>
      <c r="D535" s="223" t="s">
        <v>143</v>
      </c>
      <c r="E535" s="41"/>
      <c r="F535" s="224" t="s">
        <v>884</v>
      </c>
      <c r="G535" s="41"/>
      <c r="H535" s="41"/>
      <c r="I535" s="220"/>
      <c r="J535" s="41"/>
      <c r="K535" s="41"/>
      <c r="L535" s="45"/>
      <c r="M535" s="221"/>
      <c r="N535" s="222"/>
      <c r="O535" s="85"/>
      <c r="P535" s="85"/>
      <c r="Q535" s="85"/>
      <c r="R535" s="85"/>
      <c r="S535" s="85"/>
      <c r="T535" s="86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T535" s="18" t="s">
        <v>143</v>
      </c>
      <c r="AU535" s="18" t="s">
        <v>83</v>
      </c>
    </row>
    <row r="536" s="12" customFormat="1" ht="22.8" customHeight="1">
      <c r="A536" s="12"/>
      <c r="B536" s="189"/>
      <c r="C536" s="190"/>
      <c r="D536" s="191" t="s">
        <v>72</v>
      </c>
      <c r="E536" s="203" t="s">
        <v>885</v>
      </c>
      <c r="F536" s="203" t="s">
        <v>886</v>
      </c>
      <c r="G536" s="190"/>
      <c r="H536" s="190"/>
      <c r="I536" s="193"/>
      <c r="J536" s="204">
        <f>BK536</f>
        <v>0</v>
      </c>
      <c r="K536" s="190"/>
      <c r="L536" s="195"/>
      <c r="M536" s="196"/>
      <c r="N536" s="197"/>
      <c r="O536" s="197"/>
      <c r="P536" s="198">
        <f>SUM(P537:P565)</f>
        <v>0</v>
      </c>
      <c r="Q536" s="197"/>
      <c r="R536" s="198">
        <f>SUM(R537:R565)</f>
        <v>1.74506765</v>
      </c>
      <c r="S536" s="197"/>
      <c r="T536" s="199">
        <f>SUM(T537:T565)</f>
        <v>0.14434374999999999</v>
      </c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R536" s="200" t="s">
        <v>83</v>
      </c>
      <c r="AT536" s="201" t="s">
        <v>72</v>
      </c>
      <c r="AU536" s="201" t="s">
        <v>81</v>
      </c>
      <c r="AY536" s="200" t="s">
        <v>132</v>
      </c>
      <c r="BK536" s="202">
        <f>SUM(BK537:BK565)</f>
        <v>0</v>
      </c>
    </row>
    <row r="537" s="2" customFormat="1" ht="16.5" customHeight="1">
      <c r="A537" s="39"/>
      <c r="B537" s="40"/>
      <c r="C537" s="205" t="s">
        <v>887</v>
      </c>
      <c r="D537" s="205" t="s">
        <v>134</v>
      </c>
      <c r="E537" s="206" t="s">
        <v>888</v>
      </c>
      <c r="F537" s="207" t="s">
        <v>889</v>
      </c>
      <c r="G537" s="208" t="s">
        <v>137</v>
      </c>
      <c r="H537" s="209">
        <v>465.625</v>
      </c>
      <c r="I537" s="210"/>
      <c r="J537" s="211">
        <f>ROUND(I537*H537,2)</f>
        <v>0</v>
      </c>
      <c r="K537" s="207" t="s">
        <v>138</v>
      </c>
      <c r="L537" s="45"/>
      <c r="M537" s="212" t="s">
        <v>19</v>
      </c>
      <c r="N537" s="213" t="s">
        <v>44</v>
      </c>
      <c r="O537" s="85"/>
      <c r="P537" s="214">
        <f>O537*H537</f>
        <v>0</v>
      </c>
      <c r="Q537" s="214">
        <v>0.001</v>
      </c>
      <c r="R537" s="214">
        <f>Q537*H537</f>
        <v>0.46562500000000001</v>
      </c>
      <c r="S537" s="214">
        <v>0.00031</v>
      </c>
      <c r="T537" s="215">
        <f>S537*H537</f>
        <v>0.14434374999999999</v>
      </c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R537" s="216" t="s">
        <v>232</v>
      </c>
      <c r="AT537" s="216" t="s">
        <v>134</v>
      </c>
      <c r="AU537" s="216" t="s">
        <v>83</v>
      </c>
      <c r="AY537" s="18" t="s">
        <v>132</v>
      </c>
      <c r="BE537" s="217">
        <f>IF(N537="základní",J537,0)</f>
        <v>0</v>
      </c>
      <c r="BF537" s="217">
        <f>IF(N537="snížená",J537,0)</f>
        <v>0</v>
      </c>
      <c r="BG537" s="217">
        <f>IF(N537="zákl. přenesená",J537,0)</f>
        <v>0</v>
      </c>
      <c r="BH537" s="217">
        <f>IF(N537="sníž. přenesená",J537,0)</f>
        <v>0</v>
      </c>
      <c r="BI537" s="217">
        <f>IF(N537="nulová",J537,0)</f>
        <v>0</v>
      </c>
      <c r="BJ537" s="18" t="s">
        <v>81</v>
      </c>
      <c r="BK537" s="217">
        <f>ROUND(I537*H537,2)</f>
        <v>0</v>
      </c>
      <c r="BL537" s="18" t="s">
        <v>232</v>
      </c>
      <c r="BM537" s="216" t="s">
        <v>890</v>
      </c>
    </row>
    <row r="538" s="2" customFormat="1">
      <c r="A538" s="39"/>
      <c r="B538" s="40"/>
      <c r="C538" s="41"/>
      <c r="D538" s="218" t="s">
        <v>141</v>
      </c>
      <c r="E538" s="41"/>
      <c r="F538" s="219" t="s">
        <v>891</v>
      </c>
      <c r="G538" s="41"/>
      <c r="H538" s="41"/>
      <c r="I538" s="220"/>
      <c r="J538" s="41"/>
      <c r="K538" s="41"/>
      <c r="L538" s="45"/>
      <c r="M538" s="221"/>
      <c r="N538" s="222"/>
      <c r="O538" s="85"/>
      <c r="P538" s="85"/>
      <c r="Q538" s="85"/>
      <c r="R538" s="85"/>
      <c r="S538" s="85"/>
      <c r="T538" s="86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T538" s="18" t="s">
        <v>141</v>
      </c>
      <c r="AU538" s="18" t="s">
        <v>83</v>
      </c>
    </row>
    <row r="539" s="2" customFormat="1">
      <c r="A539" s="39"/>
      <c r="B539" s="40"/>
      <c r="C539" s="41"/>
      <c r="D539" s="223" t="s">
        <v>143</v>
      </c>
      <c r="E539" s="41"/>
      <c r="F539" s="224" t="s">
        <v>892</v>
      </c>
      <c r="G539" s="41"/>
      <c r="H539" s="41"/>
      <c r="I539" s="220"/>
      <c r="J539" s="41"/>
      <c r="K539" s="41"/>
      <c r="L539" s="45"/>
      <c r="M539" s="221"/>
      <c r="N539" s="222"/>
      <c r="O539" s="85"/>
      <c r="P539" s="85"/>
      <c r="Q539" s="85"/>
      <c r="R539" s="85"/>
      <c r="S539" s="85"/>
      <c r="T539" s="86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T539" s="18" t="s">
        <v>143</v>
      </c>
      <c r="AU539" s="18" t="s">
        <v>83</v>
      </c>
    </row>
    <row r="540" s="13" customFormat="1">
      <c r="A540" s="13"/>
      <c r="B540" s="225"/>
      <c r="C540" s="226"/>
      <c r="D540" s="218" t="s">
        <v>161</v>
      </c>
      <c r="E540" s="227" t="s">
        <v>19</v>
      </c>
      <c r="F540" s="228" t="s">
        <v>244</v>
      </c>
      <c r="G540" s="226"/>
      <c r="H540" s="229">
        <v>465.625</v>
      </c>
      <c r="I540" s="230"/>
      <c r="J540" s="226"/>
      <c r="K540" s="226"/>
      <c r="L540" s="231"/>
      <c r="M540" s="232"/>
      <c r="N540" s="233"/>
      <c r="O540" s="233"/>
      <c r="P540" s="233"/>
      <c r="Q540" s="233"/>
      <c r="R540" s="233"/>
      <c r="S540" s="233"/>
      <c r="T540" s="234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35" t="s">
        <v>161</v>
      </c>
      <c r="AU540" s="235" t="s">
        <v>83</v>
      </c>
      <c r="AV540" s="13" t="s">
        <v>83</v>
      </c>
      <c r="AW540" s="13" t="s">
        <v>32</v>
      </c>
      <c r="AX540" s="13" t="s">
        <v>81</v>
      </c>
      <c r="AY540" s="235" t="s">
        <v>132</v>
      </c>
    </row>
    <row r="541" s="2" customFormat="1" ht="16.5" customHeight="1">
      <c r="A541" s="39"/>
      <c r="B541" s="40"/>
      <c r="C541" s="205" t="s">
        <v>893</v>
      </c>
      <c r="D541" s="205" t="s">
        <v>134</v>
      </c>
      <c r="E541" s="206" t="s">
        <v>894</v>
      </c>
      <c r="F541" s="207" t="s">
        <v>895</v>
      </c>
      <c r="G541" s="208" t="s">
        <v>137</v>
      </c>
      <c r="H541" s="209">
        <v>150</v>
      </c>
      <c r="I541" s="210"/>
      <c r="J541" s="211">
        <f>ROUND(I541*H541,2)</f>
        <v>0</v>
      </c>
      <c r="K541" s="207" t="s">
        <v>138</v>
      </c>
      <c r="L541" s="45"/>
      <c r="M541" s="212" t="s">
        <v>19</v>
      </c>
      <c r="N541" s="213" t="s">
        <v>44</v>
      </c>
      <c r="O541" s="85"/>
      <c r="P541" s="214">
        <f>O541*H541</f>
        <v>0</v>
      </c>
      <c r="Q541" s="214">
        <v>0</v>
      </c>
      <c r="R541" s="214">
        <f>Q541*H541</f>
        <v>0</v>
      </c>
      <c r="S541" s="214">
        <v>0</v>
      </c>
      <c r="T541" s="215">
        <f>S541*H541</f>
        <v>0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16" t="s">
        <v>232</v>
      </c>
      <c r="AT541" s="216" t="s">
        <v>134</v>
      </c>
      <c r="AU541" s="216" t="s">
        <v>83</v>
      </c>
      <c r="AY541" s="18" t="s">
        <v>132</v>
      </c>
      <c r="BE541" s="217">
        <f>IF(N541="základní",J541,0)</f>
        <v>0</v>
      </c>
      <c r="BF541" s="217">
        <f>IF(N541="snížená",J541,0)</f>
        <v>0</v>
      </c>
      <c r="BG541" s="217">
        <f>IF(N541="zákl. přenesená",J541,0)</f>
        <v>0</v>
      </c>
      <c r="BH541" s="217">
        <f>IF(N541="sníž. přenesená",J541,0)</f>
        <v>0</v>
      </c>
      <c r="BI541" s="217">
        <f>IF(N541="nulová",J541,0)</f>
        <v>0</v>
      </c>
      <c r="BJ541" s="18" t="s">
        <v>81</v>
      </c>
      <c r="BK541" s="217">
        <f>ROUND(I541*H541,2)</f>
        <v>0</v>
      </c>
      <c r="BL541" s="18" t="s">
        <v>232</v>
      </c>
      <c r="BM541" s="216" t="s">
        <v>896</v>
      </c>
    </row>
    <row r="542" s="2" customFormat="1">
      <c r="A542" s="39"/>
      <c r="B542" s="40"/>
      <c r="C542" s="41"/>
      <c r="D542" s="218" t="s">
        <v>141</v>
      </c>
      <c r="E542" s="41"/>
      <c r="F542" s="219" t="s">
        <v>897</v>
      </c>
      <c r="G542" s="41"/>
      <c r="H542" s="41"/>
      <c r="I542" s="220"/>
      <c r="J542" s="41"/>
      <c r="K542" s="41"/>
      <c r="L542" s="45"/>
      <c r="M542" s="221"/>
      <c r="N542" s="222"/>
      <c r="O542" s="85"/>
      <c r="P542" s="85"/>
      <c r="Q542" s="85"/>
      <c r="R542" s="85"/>
      <c r="S542" s="85"/>
      <c r="T542" s="86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T542" s="18" t="s">
        <v>141</v>
      </c>
      <c r="AU542" s="18" t="s">
        <v>83</v>
      </c>
    </row>
    <row r="543" s="2" customFormat="1">
      <c r="A543" s="39"/>
      <c r="B543" s="40"/>
      <c r="C543" s="41"/>
      <c r="D543" s="223" t="s">
        <v>143</v>
      </c>
      <c r="E543" s="41"/>
      <c r="F543" s="224" t="s">
        <v>898</v>
      </c>
      <c r="G543" s="41"/>
      <c r="H543" s="41"/>
      <c r="I543" s="220"/>
      <c r="J543" s="41"/>
      <c r="K543" s="41"/>
      <c r="L543" s="45"/>
      <c r="M543" s="221"/>
      <c r="N543" s="222"/>
      <c r="O543" s="85"/>
      <c r="P543" s="85"/>
      <c r="Q543" s="85"/>
      <c r="R543" s="85"/>
      <c r="S543" s="85"/>
      <c r="T543" s="86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T543" s="18" t="s">
        <v>143</v>
      </c>
      <c r="AU543" s="18" t="s">
        <v>83</v>
      </c>
    </row>
    <row r="544" s="2" customFormat="1" ht="16.5" customHeight="1">
      <c r="A544" s="39"/>
      <c r="B544" s="40"/>
      <c r="C544" s="236" t="s">
        <v>899</v>
      </c>
      <c r="D544" s="236" t="s">
        <v>194</v>
      </c>
      <c r="E544" s="237" t="s">
        <v>900</v>
      </c>
      <c r="F544" s="238" t="s">
        <v>901</v>
      </c>
      <c r="G544" s="239" t="s">
        <v>137</v>
      </c>
      <c r="H544" s="240">
        <v>300</v>
      </c>
      <c r="I544" s="241"/>
      <c r="J544" s="242">
        <f>ROUND(I544*H544,2)</f>
        <v>0</v>
      </c>
      <c r="K544" s="238" t="s">
        <v>138</v>
      </c>
      <c r="L544" s="243"/>
      <c r="M544" s="244" t="s">
        <v>19</v>
      </c>
      <c r="N544" s="245" t="s">
        <v>44</v>
      </c>
      <c r="O544" s="85"/>
      <c r="P544" s="214">
        <f>O544*H544</f>
        <v>0</v>
      </c>
      <c r="Q544" s="214">
        <v>0</v>
      </c>
      <c r="R544" s="214">
        <f>Q544*H544</f>
        <v>0</v>
      </c>
      <c r="S544" s="214">
        <v>0</v>
      </c>
      <c r="T544" s="215">
        <f>S544*H544</f>
        <v>0</v>
      </c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R544" s="216" t="s">
        <v>327</v>
      </c>
      <c r="AT544" s="216" t="s">
        <v>194</v>
      </c>
      <c r="AU544" s="216" t="s">
        <v>83</v>
      </c>
      <c r="AY544" s="18" t="s">
        <v>132</v>
      </c>
      <c r="BE544" s="217">
        <f>IF(N544="základní",J544,0)</f>
        <v>0</v>
      </c>
      <c r="BF544" s="217">
        <f>IF(N544="snížená",J544,0)</f>
        <v>0</v>
      </c>
      <c r="BG544" s="217">
        <f>IF(N544="zákl. přenesená",J544,0)</f>
        <v>0</v>
      </c>
      <c r="BH544" s="217">
        <f>IF(N544="sníž. přenesená",J544,0)</f>
        <v>0</v>
      </c>
      <c r="BI544" s="217">
        <f>IF(N544="nulová",J544,0)</f>
        <v>0</v>
      </c>
      <c r="BJ544" s="18" t="s">
        <v>81</v>
      </c>
      <c r="BK544" s="217">
        <f>ROUND(I544*H544,2)</f>
        <v>0</v>
      </c>
      <c r="BL544" s="18" t="s">
        <v>232</v>
      </c>
      <c r="BM544" s="216" t="s">
        <v>902</v>
      </c>
    </row>
    <row r="545" s="2" customFormat="1">
      <c r="A545" s="39"/>
      <c r="B545" s="40"/>
      <c r="C545" s="41"/>
      <c r="D545" s="218" t="s">
        <v>141</v>
      </c>
      <c r="E545" s="41"/>
      <c r="F545" s="219" t="s">
        <v>901</v>
      </c>
      <c r="G545" s="41"/>
      <c r="H545" s="41"/>
      <c r="I545" s="220"/>
      <c r="J545" s="41"/>
      <c r="K545" s="41"/>
      <c r="L545" s="45"/>
      <c r="M545" s="221"/>
      <c r="N545" s="222"/>
      <c r="O545" s="85"/>
      <c r="P545" s="85"/>
      <c r="Q545" s="85"/>
      <c r="R545" s="85"/>
      <c r="S545" s="85"/>
      <c r="T545" s="86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T545" s="18" t="s">
        <v>141</v>
      </c>
      <c r="AU545" s="18" t="s">
        <v>83</v>
      </c>
    </row>
    <row r="546" s="2" customFormat="1" ht="16.5" customHeight="1">
      <c r="A546" s="39"/>
      <c r="B546" s="40"/>
      <c r="C546" s="205" t="s">
        <v>903</v>
      </c>
      <c r="D546" s="205" t="s">
        <v>134</v>
      </c>
      <c r="E546" s="206" t="s">
        <v>904</v>
      </c>
      <c r="F546" s="207" t="s">
        <v>905</v>
      </c>
      <c r="G546" s="208" t="s">
        <v>137</v>
      </c>
      <c r="H546" s="209">
        <v>50</v>
      </c>
      <c r="I546" s="210"/>
      <c r="J546" s="211">
        <f>ROUND(I546*H546,2)</f>
        <v>0</v>
      </c>
      <c r="K546" s="207" t="s">
        <v>138</v>
      </c>
      <c r="L546" s="45"/>
      <c r="M546" s="212" t="s">
        <v>19</v>
      </c>
      <c r="N546" s="213" t="s">
        <v>44</v>
      </c>
      <c r="O546" s="85"/>
      <c r="P546" s="214">
        <f>O546*H546</f>
        <v>0</v>
      </c>
      <c r="Q546" s="214">
        <v>0</v>
      </c>
      <c r="R546" s="214">
        <f>Q546*H546</f>
        <v>0</v>
      </c>
      <c r="S546" s="214">
        <v>0</v>
      </c>
      <c r="T546" s="215">
        <f>S546*H546</f>
        <v>0</v>
      </c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R546" s="216" t="s">
        <v>232</v>
      </c>
      <c r="AT546" s="216" t="s">
        <v>134</v>
      </c>
      <c r="AU546" s="216" t="s">
        <v>83</v>
      </c>
      <c r="AY546" s="18" t="s">
        <v>132</v>
      </c>
      <c r="BE546" s="217">
        <f>IF(N546="základní",J546,0)</f>
        <v>0</v>
      </c>
      <c r="BF546" s="217">
        <f>IF(N546="snížená",J546,0)</f>
        <v>0</v>
      </c>
      <c r="BG546" s="217">
        <f>IF(N546="zákl. přenesená",J546,0)</f>
        <v>0</v>
      </c>
      <c r="BH546" s="217">
        <f>IF(N546="sníž. přenesená",J546,0)</f>
        <v>0</v>
      </c>
      <c r="BI546" s="217">
        <f>IF(N546="nulová",J546,0)</f>
        <v>0</v>
      </c>
      <c r="BJ546" s="18" t="s">
        <v>81</v>
      </c>
      <c r="BK546" s="217">
        <f>ROUND(I546*H546,2)</f>
        <v>0</v>
      </c>
      <c r="BL546" s="18" t="s">
        <v>232</v>
      </c>
      <c r="BM546" s="216" t="s">
        <v>906</v>
      </c>
    </row>
    <row r="547" s="2" customFormat="1">
      <c r="A547" s="39"/>
      <c r="B547" s="40"/>
      <c r="C547" s="41"/>
      <c r="D547" s="218" t="s">
        <v>141</v>
      </c>
      <c r="E547" s="41"/>
      <c r="F547" s="219" t="s">
        <v>907</v>
      </c>
      <c r="G547" s="41"/>
      <c r="H547" s="41"/>
      <c r="I547" s="220"/>
      <c r="J547" s="41"/>
      <c r="K547" s="41"/>
      <c r="L547" s="45"/>
      <c r="M547" s="221"/>
      <c r="N547" s="222"/>
      <c r="O547" s="85"/>
      <c r="P547" s="85"/>
      <c r="Q547" s="85"/>
      <c r="R547" s="85"/>
      <c r="S547" s="85"/>
      <c r="T547" s="86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T547" s="18" t="s">
        <v>141</v>
      </c>
      <c r="AU547" s="18" t="s">
        <v>83</v>
      </c>
    </row>
    <row r="548" s="2" customFormat="1">
      <c r="A548" s="39"/>
      <c r="B548" s="40"/>
      <c r="C548" s="41"/>
      <c r="D548" s="223" t="s">
        <v>143</v>
      </c>
      <c r="E548" s="41"/>
      <c r="F548" s="224" t="s">
        <v>908</v>
      </c>
      <c r="G548" s="41"/>
      <c r="H548" s="41"/>
      <c r="I548" s="220"/>
      <c r="J548" s="41"/>
      <c r="K548" s="41"/>
      <c r="L548" s="45"/>
      <c r="M548" s="221"/>
      <c r="N548" s="222"/>
      <c r="O548" s="85"/>
      <c r="P548" s="85"/>
      <c r="Q548" s="85"/>
      <c r="R548" s="85"/>
      <c r="S548" s="85"/>
      <c r="T548" s="86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T548" s="18" t="s">
        <v>143</v>
      </c>
      <c r="AU548" s="18" t="s">
        <v>83</v>
      </c>
    </row>
    <row r="549" s="2" customFormat="1" ht="16.5" customHeight="1">
      <c r="A549" s="39"/>
      <c r="B549" s="40"/>
      <c r="C549" s="205" t="s">
        <v>909</v>
      </c>
      <c r="D549" s="205" t="s">
        <v>134</v>
      </c>
      <c r="E549" s="206" t="s">
        <v>910</v>
      </c>
      <c r="F549" s="207" t="s">
        <v>911</v>
      </c>
      <c r="G549" s="208" t="s">
        <v>137</v>
      </c>
      <c r="H549" s="209">
        <v>100</v>
      </c>
      <c r="I549" s="210"/>
      <c r="J549" s="211">
        <f>ROUND(I549*H549,2)</f>
        <v>0</v>
      </c>
      <c r="K549" s="207" t="s">
        <v>138</v>
      </c>
      <c r="L549" s="45"/>
      <c r="M549" s="212" t="s">
        <v>19</v>
      </c>
      <c r="N549" s="213" t="s">
        <v>44</v>
      </c>
      <c r="O549" s="85"/>
      <c r="P549" s="214">
        <f>O549*H549</f>
        <v>0</v>
      </c>
      <c r="Q549" s="214">
        <v>0</v>
      </c>
      <c r="R549" s="214">
        <f>Q549*H549</f>
        <v>0</v>
      </c>
      <c r="S549" s="214">
        <v>0</v>
      </c>
      <c r="T549" s="215">
        <f>S549*H549</f>
        <v>0</v>
      </c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R549" s="216" t="s">
        <v>232</v>
      </c>
      <c r="AT549" s="216" t="s">
        <v>134</v>
      </c>
      <c r="AU549" s="216" t="s">
        <v>83</v>
      </c>
      <c r="AY549" s="18" t="s">
        <v>132</v>
      </c>
      <c r="BE549" s="217">
        <f>IF(N549="základní",J549,0)</f>
        <v>0</v>
      </c>
      <c r="BF549" s="217">
        <f>IF(N549="snížená",J549,0)</f>
        <v>0</v>
      </c>
      <c r="BG549" s="217">
        <f>IF(N549="zákl. přenesená",J549,0)</f>
        <v>0</v>
      </c>
      <c r="BH549" s="217">
        <f>IF(N549="sníž. přenesená",J549,0)</f>
        <v>0</v>
      </c>
      <c r="BI549" s="217">
        <f>IF(N549="nulová",J549,0)</f>
        <v>0</v>
      </c>
      <c r="BJ549" s="18" t="s">
        <v>81</v>
      </c>
      <c r="BK549" s="217">
        <f>ROUND(I549*H549,2)</f>
        <v>0</v>
      </c>
      <c r="BL549" s="18" t="s">
        <v>232</v>
      </c>
      <c r="BM549" s="216" t="s">
        <v>912</v>
      </c>
    </row>
    <row r="550" s="2" customFormat="1">
      <c r="A550" s="39"/>
      <c r="B550" s="40"/>
      <c r="C550" s="41"/>
      <c r="D550" s="218" t="s">
        <v>141</v>
      </c>
      <c r="E550" s="41"/>
      <c r="F550" s="219" t="s">
        <v>913</v>
      </c>
      <c r="G550" s="41"/>
      <c r="H550" s="41"/>
      <c r="I550" s="220"/>
      <c r="J550" s="41"/>
      <c r="K550" s="41"/>
      <c r="L550" s="45"/>
      <c r="M550" s="221"/>
      <c r="N550" s="222"/>
      <c r="O550" s="85"/>
      <c r="P550" s="85"/>
      <c r="Q550" s="85"/>
      <c r="R550" s="85"/>
      <c r="S550" s="85"/>
      <c r="T550" s="86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T550" s="18" t="s">
        <v>141</v>
      </c>
      <c r="AU550" s="18" t="s">
        <v>83</v>
      </c>
    </row>
    <row r="551" s="2" customFormat="1">
      <c r="A551" s="39"/>
      <c r="B551" s="40"/>
      <c r="C551" s="41"/>
      <c r="D551" s="223" t="s">
        <v>143</v>
      </c>
      <c r="E551" s="41"/>
      <c r="F551" s="224" t="s">
        <v>914</v>
      </c>
      <c r="G551" s="41"/>
      <c r="H551" s="41"/>
      <c r="I551" s="220"/>
      <c r="J551" s="41"/>
      <c r="K551" s="41"/>
      <c r="L551" s="45"/>
      <c r="M551" s="221"/>
      <c r="N551" s="222"/>
      <c r="O551" s="85"/>
      <c r="P551" s="85"/>
      <c r="Q551" s="85"/>
      <c r="R551" s="85"/>
      <c r="S551" s="85"/>
      <c r="T551" s="86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T551" s="18" t="s">
        <v>143</v>
      </c>
      <c r="AU551" s="18" t="s">
        <v>83</v>
      </c>
    </row>
    <row r="552" s="2" customFormat="1" ht="16.5" customHeight="1">
      <c r="A552" s="39"/>
      <c r="B552" s="40"/>
      <c r="C552" s="205" t="s">
        <v>915</v>
      </c>
      <c r="D552" s="205" t="s">
        <v>134</v>
      </c>
      <c r="E552" s="206" t="s">
        <v>916</v>
      </c>
      <c r="F552" s="207" t="s">
        <v>917</v>
      </c>
      <c r="G552" s="208" t="s">
        <v>137</v>
      </c>
      <c r="H552" s="209">
        <v>465.625</v>
      </c>
      <c r="I552" s="210"/>
      <c r="J552" s="211">
        <f>ROUND(I552*H552,2)</f>
        <v>0</v>
      </c>
      <c r="K552" s="207" t="s">
        <v>138</v>
      </c>
      <c r="L552" s="45"/>
      <c r="M552" s="212" t="s">
        <v>19</v>
      </c>
      <c r="N552" s="213" t="s">
        <v>44</v>
      </c>
      <c r="O552" s="85"/>
      <c r="P552" s="214">
        <f>O552*H552</f>
        <v>0</v>
      </c>
      <c r="Q552" s="214">
        <v>0.00020000000000000001</v>
      </c>
      <c r="R552" s="214">
        <f>Q552*H552</f>
        <v>0.093124999999999999</v>
      </c>
      <c r="S552" s="214">
        <v>0</v>
      </c>
      <c r="T552" s="215">
        <f>S552*H552</f>
        <v>0</v>
      </c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R552" s="216" t="s">
        <v>232</v>
      </c>
      <c r="AT552" s="216" t="s">
        <v>134</v>
      </c>
      <c r="AU552" s="216" t="s">
        <v>83</v>
      </c>
      <c r="AY552" s="18" t="s">
        <v>132</v>
      </c>
      <c r="BE552" s="217">
        <f>IF(N552="základní",J552,0)</f>
        <v>0</v>
      </c>
      <c r="BF552" s="217">
        <f>IF(N552="snížená",J552,0)</f>
        <v>0</v>
      </c>
      <c r="BG552" s="217">
        <f>IF(N552="zákl. přenesená",J552,0)</f>
        <v>0</v>
      </c>
      <c r="BH552" s="217">
        <f>IF(N552="sníž. přenesená",J552,0)</f>
        <v>0</v>
      </c>
      <c r="BI552" s="217">
        <f>IF(N552="nulová",J552,0)</f>
        <v>0</v>
      </c>
      <c r="BJ552" s="18" t="s">
        <v>81</v>
      </c>
      <c r="BK552" s="217">
        <f>ROUND(I552*H552,2)</f>
        <v>0</v>
      </c>
      <c r="BL552" s="18" t="s">
        <v>232</v>
      </c>
      <c r="BM552" s="216" t="s">
        <v>918</v>
      </c>
    </row>
    <row r="553" s="2" customFormat="1">
      <c r="A553" s="39"/>
      <c r="B553" s="40"/>
      <c r="C553" s="41"/>
      <c r="D553" s="218" t="s">
        <v>141</v>
      </c>
      <c r="E553" s="41"/>
      <c r="F553" s="219" t="s">
        <v>919</v>
      </c>
      <c r="G553" s="41"/>
      <c r="H553" s="41"/>
      <c r="I553" s="220"/>
      <c r="J553" s="41"/>
      <c r="K553" s="41"/>
      <c r="L553" s="45"/>
      <c r="M553" s="221"/>
      <c r="N553" s="222"/>
      <c r="O553" s="85"/>
      <c r="P553" s="85"/>
      <c r="Q553" s="85"/>
      <c r="R553" s="85"/>
      <c r="S553" s="85"/>
      <c r="T553" s="86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T553" s="18" t="s">
        <v>141</v>
      </c>
      <c r="AU553" s="18" t="s">
        <v>83</v>
      </c>
    </row>
    <row r="554" s="2" customFormat="1">
      <c r="A554" s="39"/>
      <c r="B554" s="40"/>
      <c r="C554" s="41"/>
      <c r="D554" s="223" t="s">
        <v>143</v>
      </c>
      <c r="E554" s="41"/>
      <c r="F554" s="224" t="s">
        <v>920</v>
      </c>
      <c r="G554" s="41"/>
      <c r="H554" s="41"/>
      <c r="I554" s="220"/>
      <c r="J554" s="41"/>
      <c r="K554" s="41"/>
      <c r="L554" s="45"/>
      <c r="M554" s="221"/>
      <c r="N554" s="222"/>
      <c r="O554" s="85"/>
      <c r="P554" s="85"/>
      <c r="Q554" s="85"/>
      <c r="R554" s="85"/>
      <c r="S554" s="85"/>
      <c r="T554" s="86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T554" s="18" t="s">
        <v>143</v>
      </c>
      <c r="AU554" s="18" t="s">
        <v>83</v>
      </c>
    </row>
    <row r="555" s="2" customFormat="1" ht="16.5" customHeight="1">
      <c r="A555" s="39"/>
      <c r="B555" s="40"/>
      <c r="C555" s="205" t="s">
        <v>921</v>
      </c>
      <c r="D555" s="205" t="s">
        <v>134</v>
      </c>
      <c r="E555" s="206" t="s">
        <v>922</v>
      </c>
      <c r="F555" s="207" t="s">
        <v>923</v>
      </c>
      <c r="G555" s="208" t="s">
        <v>137</v>
      </c>
      <c r="H555" s="209">
        <v>341.065</v>
      </c>
      <c r="I555" s="210"/>
      <c r="J555" s="211">
        <f>ROUND(I555*H555,2)</f>
        <v>0</v>
      </c>
      <c r="K555" s="207" t="s">
        <v>138</v>
      </c>
      <c r="L555" s="45"/>
      <c r="M555" s="212" t="s">
        <v>19</v>
      </c>
      <c r="N555" s="213" t="s">
        <v>44</v>
      </c>
      <c r="O555" s="85"/>
      <c r="P555" s="214">
        <f>O555*H555</f>
        <v>0</v>
      </c>
      <c r="Q555" s="214">
        <v>0.00029</v>
      </c>
      <c r="R555" s="214">
        <f>Q555*H555</f>
        <v>0.098908850000000006</v>
      </c>
      <c r="S555" s="214">
        <v>0</v>
      </c>
      <c r="T555" s="215">
        <f>S555*H555</f>
        <v>0</v>
      </c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R555" s="216" t="s">
        <v>232</v>
      </c>
      <c r="AT555" s="216" t="s">
        <v>134</v>
      </c>
      <c r="AU555" s="216" t="s">
        <v>83</v>
      </c>
      <c r="AY555" s="18" t="s">
        <v>132</v>
      </c>
      <c r="BE555" s="217">
        <f>IF(N555="základní",J555,0)</f>
        <v>0</v>
      </c>
      <c r="BF555" s="217">
        <f>IF(N555="snížená",J555,0)</f>
        <v>0</v>
      </c>
      <c r="BG555" s="217">
        <f>IF(N555="zákl. přenesená",J555,0)</f>
        <v>0</v>
      </c>
      <c r="BH555" s="217">
        <f>IF(N555="sníž. přenesená",J555,0)</f>
        <v>0</v>
      </c>
      <c r="BI555" s="217">
        <f>IF(N555="nulová",J555,0)</f>
        <v>0</v>
      </c>
      <c r="BJ555" s="18" t="s">
        <v>81</v>
      </c>
      <c r="BK555" s="217">
        <f>ROUND(I555*H555,2)</f>
        <v>0</v>
      </c>
      <c r="BL555" s="18" t="s">
        <v>232</v>
      </c>
      <c r="BM555" s="216" t="s">
        <v>924</v>
      </c>
    </row>
    <row r="556" s="2" customFormat="1">
      <c r="A556" s="39"/>
      <c r="B556" s="40"/>
      <c r="C556" s="41"/>
      <c r="D556" s="218" t="s">
        <v>141</v>
      </c>
      <c r="E556" s="41"/>
      <c r="F556" s="219" t="s">
        <v>925</v>
      </c>
      <c r="G556" s="41"/>
      <c r="H556" s="41"/>
      <c r="I556" s="220"/>
      <c r="J556" s="41"/>
      <c r="K556" s="41"/>
      <c r="L556" s="45"/>
      <c r="M556" s="221"/>
      <c r="N556" s="222"/>
      <c r="O556" s="85"/>
      <c r="P556" s="85"/>
      <c r="Q556" s="85"/>
      <c r="R556" s="85"/>
      <c r="S556" s="85"/>
      <c r="T556" s="86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T556" s="18" t="s">
        <v>141</v>
      </c>
      <c r="AU556" s="18" t="s">
        <v>83</v>
      </c>
    </row>
    <row r="557" s="2" customFormat="1">
      <c r="A557" s="39"/>
      <c r="B557" s="40"/>
      <c r="C557" s="41"/>
      <c r="D557" s="223" t="s">
        <v>143</v>
      </c>
      <c r="E557" s="41"/>
      <c r="F557" s="224" t="s">
        <v>926</v>
      </c>
      <c r="G557" s="41"/>
      <c r="H557" s="41"/>
      <c r="I557" s="220"/>
      <c r="J557" s="41"/>
      <c r="K557" s="41"/>
      <c r="L557" s="45"/>
      <c r="M557" s="221"/>
      <c r="N557" s="222"/>
      <c r="O557" s="85"/>
      <c r="P557" s="85"/>
      <c r="Q557" s="85"/>
      <c r="R557" s="85"/>
      <c r="S557" s="85"/>
      <c r="T557" s="86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T557" s="18" t="s">
        <v>143</v>
      </c>
      <c r="AU557" s="18" t="s">
        <v>83</v>
      </c>
    </row>
    <row r="558" s="13" customFormat="1">
      <c r="A558" s="13"/>
      <c r="B558" s="225"/>
      <c r="C558" s="226"/>
      <c r="D558" s="218" t="s">
        <v>161</v>
      </c>
      <c r="E558" s="227" t="s">
        <v>19</v>
      </c>
      <c r="F558" s="228" t="s">
        <v>927</v>
      </c>
      <c r="G558" s="226"/>
      <c r="H558" s="229">
        <v>341.065</v>
      </c>
      <c r="I558" s="230"/>
      <c r="J558" s="226"/>
      <c r="K558" s="226"/>
      <c r="L558" s="231"/>
      <c r="M558" s="232"/>
      <c r="N558" s="233"/>
      <c r="O558" s="233"/>
      <c r="P558" s="233"/>
      <c r="Q558" s="233"/>
      <c r="R558" s="233"/>
      <c r="S558" s="233"/>
      <c r="T558" s="234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35" t="s">
        <v>161</v>
      </c>
      <c r="AU558" s="235" t="s">
        <v>83</v>
      </c>
      <c r="AV558" s="13" t="s">
        <v>83</v>
      </c>
      <c r="AW558" s="13" t="s">
        <v>32</v>
      </c>
      <c r="AX558" s="13" t="s">
        <v>81</v>
      </c>
      <c r="AY558" s="235" t="s">
        <v>132</v>
      </c>
    </row>
    <row r="559" s="2" customFormat="1" ht="16.5" customHeight="1">
      <c r="A559" s="39"/>
      <c r="B559" s="40"/>
      <c r="C559" s="205" t="s">
        <v>928</v>
      </c>
      <c r="D559" s="205" t="s">
        <v>134</v>
      </c>
      <c r="E559" s="206" t="s">
        <v>929</v>
      </c>
      <c r="F559" s="207" t="s">
        <v>930</v>
      </c>
      <c r="G559" s="208" t="s">
        <v>137</v>
      </c>
      <c r="H559" s="209">
        <v>465.625</v>
      </c>
      <c r="I559" s="210"/>
      <c r="J559" s="211">
        <f>ROUND(I559*H559,2)</f>
        <v>0</v>
      </c>
      <c r="K559" s="207" t="s">
        <v>138</v>
      </c>
      <c r="L559" s="45"/>
      <c r="M559" s="212" t="s">
        <v>19</v>
      </c>
      <c r="N559" s="213" t="s">
        <v>44</v>
      </c>
      <c r="O559" s="85"/>
      <c r="P559" s="214">
        <f>O559*H559</f>
        <v>0</v>
      </c>
      <c r="Q559" s="214">
        <v>0</v>
      </c>
      <c r="R559" s="214">
        <f>Q559*H559</f>
        <v>0</v>
      </c>
      <c r="S559" s="214">
        <v>0</v>
      </c>
      <c r="T559" s="215">
        <f>S559*H559</f>
        <v>0</v>
      </c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R559" s="216" t="s">
        <v>232</v>
      </c>
      <c r="AT559" s="216" t="s">
        <v>134</v>
      </c>
      <c r="AU559" s="216" t="s">
        <v>83</v>
      </c>
      <c r="AY559" s="18" t="s">
        <v>132</v>
      </c>
      <c r="BE559" s="217">
        <f>IF(N559="základní",J559,0)</f>
        <v>0</v>
      </c>
      <c r="BF559" s="217">
        <f>IF(N559="snížená",J559,0)</f>
        <v>0</v>
      </c>
      <c r="BG559" s="217">
        <f>IF(N559="zákl. přenesená",J559,0)</f>
        <v>0</v>
      </c>
      <c r="BH559" s="217">
        <f>IF(N559="sníž. přenesená",J559,0)</f>
        <v>0</v>
      </c>
      <c r="BI559" s="217">
        <f>IF(N559="nulová",J559,0)</f>
        <v>0</v>
      </c>
      <c r="BJ559" s="18" t="s">
        <v>81</v>
      </c>
      <c r="BK559" s="217">
        <f>ROUND(I559*H559,2)</f>
        <v>0</v>
      </c>
      <c r="BL559" s="18" t="s">
        <v>232</v>
      </c>
      <c r="BM559" s="216" t="s">
        <v>931</v>
      </c>
    </row>
    <row r="560" s="2" customFormat="1">
      <c r="A560" s="39"/>
      <c r="B560" s="40"/>
      <c r="C560" s="41"/>
      <c r="D560" s="218" t="s">
        <v>141</v>
      </c>
      <c r="E560" s="41"/>
      <c r="F560" s="219" t="s">
        <v>932</v>
      </c>
      <c r="G560" s="41"/>
      <c r="H560" s="41"/>
      <c r="I560" s="220"/>
      <c r="J560" s="41"/>
      <c r="K560" s="41"/>
      <c r="L560" s="45"/>
      <c r="M560" s="221"/>
      <c r="N560" s="222"/>
      <c r="O560" s="85"/>
      <c r="P560" s="85"/>
      <c r="Q560" s="85"/>
      <c r="R560" s="85"/>
      <c r="S560" s="85"/>
      <c r="T560" s="86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T560" s="18" t="s">
        <v>141</v>
      </c>
      <c r="AU560" s="18" t="s">
        <v>83</v>
      </c>
    </row>
    <row r="561" s="2" customFormat="1">
      <c r="A561" s="39"/>
      <c r="B561" s="40"/>
      <c r="C561" s="41"/>
      <c r="D561" s="223" t="s">
        <v>143</v>
      </c>
      <c r="E561" s="41"/>
      <c r="F561" s="224" t="s">
        <v>933</v>
      </c>
      <c r="G561" s="41"/>
      <c r="H561" s="41"/>
      <c r="I561" s="220"/>
      <c r="J561" s="41"/>
      <c r="K561" s="41"/>
      <c r="L561" s="45"/>
      <c r="M561" s="221"/>
      <c r="N561" s="222"/>
      <c r="O561" s="85"/>
      <c r="P561" s="85"/>
      <c r="Q561" s="85"/>
      <c r="R561" s="85"/>
      <c r="S561" s="85"/>
      <c r="T561" s="86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T561" s="18" t="s">
        <v>143</v>
      </c>
      <c r="AU561" s="18" t="s">
        <v>83</v>
      </c>
    </row>
    <row r="562" s="2" customFormat="1" ht="16.5" customHeight="1">
      <c r="A562" s="39"/>
      <c r="B562" s="40"/>
      <c r="C562" s="205" t="s">
        <v>934</v>
      </c>
      <c r="D562" s="205" t="s">
        <v>134</v>
      </c>
      <c r="E562" s="206" t="s">
        <v>935</v>
      </c>
      <c r="F562" s="207" t="s">
        <v>936</v>
      </c>
      <c r="G562" s="208" t="s">
        <v>137</v>
      </c>
      <c r="H562" s="209">
        <v>124.56</v>
      </c>
      <c r="I562" s="210"/>
      <c r="J562" s="211">
        <f>ROUND(I562*H562,2)</f>
        <v>0</v>
      </c>
      <c r="K562" s="207" t="s">
        <v>138</v>
      </c>
      <c r="L562" s="45"/>
      <c r="M562" s="212" t="s">
        <v>19</v>
      </c>
      <c r="N562" s="213" t="s">
        <v>44</v>
      </c>
      <c r="O562" s="85"/>
      <c r="P562" s="214">
        <f>O562*H562</f>
        <v>0</v>
      </c>
      <c r="Q562" s="214">
        <v>0.0087299999999999999</v>
      </c>
      <c r="R562" s="214">
        <f>Q562*H562</f>
        <v>1.0874088</v>
      </c>
      <c r="S562" s="214">
        <v>0</v>
      </c>
      <c r="T562" s="215">
        <f>S562*H562</f>
        <v>0</v>
      </c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R562" s="216" t="s">
        <v>232</v>
      </c>
      <c r="AT562" s="216" t="s">
        <v>134</v>
      </c>
      <c r="AU562" s="216" t="s">
        <v>83</v>
      </c>
      <c r="AY562" s="18" t="s">
        <v>132</v>
      </c>
      <c r="BE562" s="217">
        <f>IF(N562="základní",J562,0)</f>
        <v>0</v>
      </c>
      <c r="BF562" s="217">
        <f>IF(N562="snížená",J562,0)</f>
        <v>0</v>
      </c>
      <c r="BG562" s="217">
        <f>IF(N562="zákl. přenesená",J562,0)</f>
        <v>0</v>
      </c>
      <c r="BH562" s="217">
        <f>IF(N562="sníž. přenesená",J562,0)</f>
        <v>0</v>
      </c>
      <c r="BI562" s="217">
        <f>IF(N562="nulová",J562,0)</f>
        <v>0</v>
      </c>
      <c r="BJ562" s="18" t="s">
        <v>81</v>
      </c>
      <c r="BK562" s="217">
        <f>ROUND(I562*H562,2)</f>
        <v>0</v>
      </c>
      <c r="BL562" s="18" t="s">
        <v>232</v>
      </c>
      <c r="BM562" s="216" t="s">
        <v>937</v>
      </c>
    </row>
    <row r="563" s="2" customFormat="1">
      <c r="A563" s="39"/>
      <c r="B563" s="40"/>
      <c r="C563" s="41"/>
      <c r="D563" s="218" t="s">
        <v>141</v>
      </c>
      <c r="E563" s="41"/>
      <c r="F563" s="219" t="s">
        <v>938</v>
      </c>
      <c r="G563" s="41"/>
      <c r="H563" s="41"/>
      <c r="I563" s="220"/>
      <c r="J563" s="41"/>
      <c r="K563" s="41"/>
      <c r="L563" s="45"/>
      <c r="M563" s="221"/>
      <c r="N563" s="222"/>
      <c r="O563" s="85"/>
      <c r="P563" s="85"/>
      <c r="Q563" s="85"/>
      <c r="R563" s="85"/>
      <c r="S563" s="85"/>
      <c r="T563" s="86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T563" s="18" t="s">
        <v>141</v>
      </c>
      <c r="AU563" s="18" t="s">
        <v>83</v>
      </c>
    </row>
    <row r="564" s="2" customFormat="1">
      <c r="A564" s="39"/>
      <c r="B564" s="40"/>
      <c r="C564" s="41"/>
      <c r="D564" s="223" t="s">
        <v>143</v>
      </c>
      <c r="E564" s="41"/>
      <c r="F564" s="224" t="s">
        <v>939</v>
      </c>
      <c r="G564" s="41"/>
      <c r="H564" s="41"/>
      <c r="I564" s="220"/>
      <c r="J564" s="41"/>
      <c r="K564" s="41"/>
      <c r="L564" s="45"/>
      <c r="M564" s="221"/>
      <c r="N564" s="222"/>
      <c r="O564" s="85"/>
      <c r="P564" s="85"/>
      <c r="Q564" s="85"/>
      <c r="R564" s="85"/>
      <c r="S564" s="85"/>
      <c r="T564" s="86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T564" s="18" t="s">
        <v>143</v>
      </c>
      <c r="AU564" s="18" t="s">
        <v>83</v>
      </c>
    </row>
    <row r="565" s="13" customFormat="1">
      <c r="A565" s="13"/>
      <c r="B565" s="225"/>
      <c r="C565" s="226"/>
      <c r="D565" s="218" t="s">
        <v>161</v>
      </c>
      <c r="E565" s="227" t="s">
        <v>19</v>
      </c>
      <c r="F565" s="228" t="s">
        <v>940</v>
      </c>
      <c r="G565" s="226"/>
      <c r="H565" s="229">
        <v>124.56</v>
      </c>
      <c r="I565" s="230"/>
      <c r="J565" s="226"/>
      <c r="K565" s="226"/>
      <c r="L565" s="231"/>
      <c r="M565" s="232"/>
      <c r="N565" s="233"/>
      <c r="O565" s="233"/>
      <c r="P565" s="233"/>
      <c r="Q565" s="233"/>
      <c r="R565" s="233"/>
      <c r="S565" s="233"/>
      <c r="T565" s="234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35" t="s">
        <v>161</v>
      </c>
      <c r="AU565" s="235" t="s">
        <v>83</v>
      </c>
      <c r="AV565" s="13" t="s">
        <v>83</v>
      </c>
      <c r="AW565" s="13" t="s">
        <v>32</v>
      </c>
      <c r="AX565" s="13" t="s">
        <v>81</v>
      </c>
      <c r="AY565" s="235" t="s">
        <v>132</v>
      </c>
    </row>
    <row r="566" s="12" customFormat="1" ht="25.92" customHeight="1">
      <c r="A566" s="12"/>
      <c r="B566" s="189"/>
      <c r="C566" s="190"/>
      <c r="D566" s="191" t="s">
        <v>72</v>
      </c>
      <c r="E566" s="192" t="s">
        <v>941</v>
      </c>
      <c r="F566" s="192" t="s">
        <v>942</v>
      </c>
      <c r="G566" s="190"/>
      <c r="H566" s="190"/>
      <c r="I566" s="193"/>
      <c r="J566" s="194">
        <f>BK566</f>
        <v>0</v>
      </c>
      <c r="K566" s="190"/>
      <c r="L566" s="195"/>
      <c r="M566" s="196"/>
      <c r="N566" s="197"/>
      <c r="O566" s="197"/>
      <c r="P566" s="198">
        <f>SUM(P567:P602)</f>
        <v>0</v>
      </c>
      <c r="Q566" s="197"/>
      <c r="R566" s="198">
        <f>SUM(R567:R602)</f>
        <v>4.4846159999999999</v>
      </c>
      <c r="S566" s="197"/>
      <c r="T566" s="199">
        <f>SUM(T567:T602)</f>
        <v>0</v>
      </c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R566" s="200" t="s">
        <v>81</v>
      </c>
      <c r="AT566" s="201" t="s">
        <v>72</v>
      </c>
      <c r="AU566" s="201" t="s">
        <v>73</v>
      </c>
      <c r="AY566" s="200" t="s">
        <v>132</v>
      </c>
      <c r="BK566" s="202">
        <f>SUM(BK567:BK602)</f>
        <v>0</v>
      </c>
    </row>
    <row r="567" s="2" customFormat="1" ht="16.5" customHeight="1">
      <c r="A567" s="39"/>
      <c r="B567" s="40"/>
      <c r="C567" s="205" t="s">
        <v>943</v>
      </c>
      <c r="D567" s="205" t="s">
        <v>134</v>
      </c>
      <c r="E567" s="206" t="s">
        <v>944</v>
      </c>
      <c r="F567" s="207" t="s">
        <v>945</v>
      </c>
      <c r="G567" s="208" t="s">
        <v>137</v>
      </c>
      <c r="H567" s="209">
        <v>52.799999999999997</v>
      </c>
      <c r="I567" s="210"/>
      <c r="J567" s="211">
        <f>ROUND(I567*H567,2)</f>
        <v>0</v>
      </c>
      <c r="K567" s="207" t="s">
        <v>138</v>
      </c>
      <c r="L567" s="45"/>
      <c r="M567" s="212" t="s">
        <v>19</v>
      </c>
      <c r="N567" s="213" t="s">
        <v>44</v>
      </c>
      <c r="O567" s="85"/>
      <c r="P567" s="214">
        <f>O567*H567</f>
        <v>0</v>
      </c>
      <c r="Q567" s="214">
        <v>0.02</v>
      </c>
      <c r="R567" s="214">
        <f>Q567*H567</f>
        <v>1.0560000000000001</v>
      </c>
      <c r="S567" s="214">
        <v>0</v>
      </c>
      <c r="T567" s="215">
        <f>S567*H567</f>
        <v>0</v>
      </c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R567" s="216" t="s">
        <v>139</v>
      </c>
      <c r="AT567" s="216" t="s">
        <v>134</v>
      </c>
      <c r="AU567" s="216" t="s">
        <v>81</v>
      </c>
      <c r="AY567" s="18" t="s">
        <v>132</v>
      </c>
      <c r="BE567" s="217">
        <f>IF(N567="základní",J567,0)</f>
        <v>0</v>
      </c>
      <c r="BF567" s="217">
        <f>IF(N567="snížená",J567,0)</f>
        <v>0</v>
      </c>
      <c r="BG567" s="217">
        <f>IF(N567="zákl. přenesená",J567,0)</f>
        <v>0</v>
      </c>
      <c r="BH567" s="217">
        <f>IF(N567="sníž. přenesená",J567,0)</f>
        <v>0</v>
      </c>
      <c r="BI567" s="217">
        <f>IF(N567="nulová",J567,0)</f>
        <v>0</v>
      </c>
      <c r="BJ567" s="18" t="s">
        <v>81</v>
      </c>
      <c r="BK567" s="217">
        <f>ROUND(I567*H567,2)</f>
        <v>0</v>
      </c>
      <c r="BL567" s="18" t="s">
        <v>139</v>
      </c>
      <c r="BM567" s="216" t="s">
        <v>946</v>
      </c>
    </row>
    <row r="568" s="2" customFormat="1">
      <c r="A568" s="39"/>
      <c r="B568" s="40"/>
      <c r="C568" s="41"/>
      <c r="D568" s="218" t="s">
        <v>141</v>
      </c>
      <c r="E568" s="41"/>
      <c r="F568" s="219" t="s">
        <v>945</v>
      </c>
      <c r="G568" s="41"/>
      <c r="H568" s="41"/>
      <c r="I568" s="220"/>
      <c r="J568" s="41"/>
      <c r="K568" s="41"/>
      <c r="L568" s="45"/>
      <c r="M568" s="221"/>
      <c r="N568" s="222"/>
      <c r="O568" s="85"/>
      <c r="P568" s="85"/>
      <c r="Q568" s="85"/>
      <c r="R568" s="85"/>
      <c r="S568" s="85"/>
      <c r="T568" s="86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T568" s="18" t="s">
        <v>141</v>
      </c>
      <c r="AU568" s="18" t="s">
        <v>81</v>
      </c>
    </row>
    <row r="569" s="2" customFormat="1">
      <c r="A569" s="39"/>
      <c r="B569" s="40"/>
      <c r="C569" s="41"/>
      <c r="D569" s="223" t="s">
        <v>143</v>
      </c>
      <c r="E569" s="41"/>
      <c r="F569" s="224" t="s">
        <v>947</v>
      </c>
      <c r="G569" s="41"/>
      <c r="H569" s="41"/>
      <c r="I569" s="220"/>
      <c r="J569" s="41"/>
      <c r="K569" s="41"/>
      <c r="L569" s="45"/>
      <c r="M569" s="221"/>
      <c r="N569" s="222"/>
      <c r="O569" s="85"/>
      <c r="P569" s="85"/>
      <c r="Q569" s="85"/>
      <c r="R569" s="85"/>
      <c r="S569" s="85"/>
      <c r="T569" s="86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T569" s="18" t="s">
        <v>143</v>
      </c>
      <c r="AU569" s="18" t="s">
        <v>81</v>
      </c>
    </row>
    <row r="570" s="13" customFormat="1">
      <c r="A570" s="13"/>
      <c r="B570" s="225"/>
      <c r="C570" s="226"/>
      <c r="D570" s="218" t="s">
        <v>161</v>
      </c>
      <c r="E570" s="227" t="s">
        <v>19</v>
      </c>
      <c r="F570" s="228" t="s">
        <v>948</v>
      </c>
      <c r="G570" s="226"/>
      <c r="H570" s="229">
        <v>52.799999999999997</v>
      </c>
      <c r="I570" s="230"/>
      <c r="J570" s="226"/>
      <c r="K570" s="226"/>
      <c r="L570" s="231"/>
      <c r="M570" s="232"/>
      <c r="N570" s="233"/>
      <c r="O570" s="233"/>
      <c r="P570" s="233"/>
      <c r="Q570" s="233"/>
      <c r="R570" s="233"/>
      <c r="S570" s="233"/>
      <c r="T570" s="234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35" t="s">
        <v>161</v>
      </c>
      <c r="AU570" s="235" t="s">
        <v>81</v>
      </c>
      <c r="AV570" s="13" t="s">
        <v>83</v>
      </c>
      <c r="AW570" s="13" t="s">
        <v>32</v>
      </c>
      <c r="AX570" s="13" t="s">
        <v>81</v>
      </c>
      <c r="AY570" s="235" t="s">
        <v>132</v>
      </c>
    </row>
    <row r="571" s="2" customFormat="1" ht="16.5" customHeight="1">
      <c r="A571" s="39"/>
      <c r="B571" s="40"/>
      <c r="C571" s="205" t="s">
        <v>949</v>
      </c>
      <c r="D571" s="205" t="s">
        <v>134</v>
      </c>
      <c r="E571" s="206" t="s">
        <v>950</v>
      </c>
      <c r="F571" s="207" t="s">
        <v>951</v>
      </c>
      <c r="G571" s="208" t="s">
        <v>137</v>
      </c>
      <c r="H571" s="209">
        <v>52.799999999999997</v>
      </c>
      <c r="I571" s="210"/>
      <c r="J571" s="211">
        <f>ROUND(I571*H571,2)</f>
        <v>0</v>
      </c>
      <c r="K571" s="207" t="s">
        <v>138</v>
      </c>
      <c r="L571" s="45"/>
      <c r="M571" s="212" t="s">
        <v>19</v>
      </c>
      <c r="N571" s="213" t="s">
        <v>44</v>
      </c>
      <c r="O571" s="85"/>
      <c r="P571" s="214">
        <f>O571*H571</f>
        <v>0</v>
      </c>
      <c r="Q571" s="214">
        <v>0.00029999999999999997</v>
      </c>
      <c r="R571" s="214">
        <f>Q571*H571</f>
        <v>0.015839999999999996</v>
      </c>
      <c r="S571" s="214">
        <v>0</v>
      </c>
      <c r="T571" s="215">
        <f>S571*H571</f>
        <v>0</v>
      </c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R571" s="216" t="s">
        <v>232</v>
      </c>
      <c r="AT571" s="216" t="s">
        <v>134</v>
      </c>
      <c r="AU571" s="216" t="s">
        <v>81</v>
      </c>
      <c r="AY571" s="18" t="s">
        <v>132</v>
      </c>
      <c r="BE571" s="217">
        <f>IF(N571="základní",J571,0)</f>
        <v>0</v>
      </c>
      <c r="BF571" s="217">
        <f>IF(N571="snížená",J571,0)</f>
        <v>0</v>
      </c>
      <c r="BG571" s="217">
        <f>IF(N571="zákl. přenesená",J571,0)</f>
        <v>0</v>
      </c>
      <c r="BH571" s="217">
        <f>IF(N571="sníž. přenesená",J571,0)</f>
        <v>0</v>
      </c>
      <c r="BI571" s="217">
        <f>IF(N571="nulová",J571,0)</f>
        <v>0</v>
      </c>
      <c r="BJ571" s="18" t="s">
        <v>81</v>
      </c>
      <c r="BK571" s="217">
        <f>ROUND(I571*H571,2)</f>
        <v>0</v>
      </c>
      <c r="BL571" s="18" t="s">
        <v>232</v>
      </c>
      <c r="BM571" s="216" t="s">
        <v>952</v>
      </c>
    </row>
    <row r="572" s="2" customFormat="1">
      <c r="A572" s="39"/>
      <c r="B572" s="40"/>
      <c r="C572" s="41"/>
      <c r="D572" s="218" t="s">
        <v>141</v>
      </c>
      <c r="E572" s="41"/>
      <c r="F572" s="219" t="s">
        <v>951</v>
      </c>
      <c r="G572" s="41"/>
      <c r="H572" s="41"/>
      <c r="I572" s="220"/>
      <c r="J572" s="41"/>
      <c r="K572" s="41"/>
      <c r="L572" s="45"/>
      <c r="M572" s="221"/>
      <c r="N572" s="222"/>
      <c r="O572" s="85"/>
      <c r="P572" s="85"/>
      <c r="Q572" s="85"/>
      <c r="R572" s="85"/>
      <c r="S572" s="85"/>
      <c r="T572" s="86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T572" s="18" t="s">
        <v>141</v>
      </c>
      <c r="AU572" s="18" t="s">
        <v>81</v>
      </c>
    </row>
    <row r="573" s="2" customFormat="1">
      <c r="A573" s="39"/>
      <c r="B573" s="40"/>
      <c r="C573" s="41"/>
      <c r="D573" s="223" t="s">
        <v>143</v>
      </c>
      <c r="E573" s="41"/>
      <c r="F573" s="224" t="s">
        <v>953</v>
      </c>
      <c r="G573" s="41"/>
      <c r="H573" s="41"/>
      <c r="I573" s="220"/>
      <c r="J573" s="41"/>
      <c r="K573" s="41"/>
      <c r="L573" s="45"/>
      <c r="M573" s="221"/>
      <c r="N573" s="222"/>
      <c r="O573" s="85"/>
      <c r="P573" s="85"/>
      <c r="Q573" s="85"/>
      <c r="R573" s="85"/>
      <c r="S573" s="85"/>
      <c r="T573" s="86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T573" s="18" t="s">
        <v>143</v>
      </c>
      <c r="AU573" s="18" t="s">
        <v>81</v>
      </c>
    </row>
    <row r="574" s="2" customFormat="1" ht="21.75" customHeight="1">
      <c r="A574" s="39"/>
      <c r="B574" s="40"/>
      <c r="C574" s="205" t="s">
        <v>954</v>
      </c>
      <c r="D574" s="205" t="s">
        <v>134</v>
      </c>
      <c r="E574" s="206" t="s">
        <v>955</v>
      </c>
      <c r="F574" s="207" t="s">
        <v>956</v>
      </c>
      <c r="G574" s="208" t="s">
        <v>137</v>
      </c>
      <c r="H574" s="209">
        <v>52.799999999999997</v>
      </c>
      <c r="I574" s="210"/>
      <c r="J574" s="211">
        <f>ROUND(I574*H574,2)</f>
        <v>0</v>
      </c>
      <c r="K574" s="207" t="s">
        <v>138</v>
      </c>
      <c r="L574" s="45"/>
      <c r="M574" s="212" t="s">
        <v>19</v>
      </c>
      <c r="N574" s="213" t="s">
        <v>44</v>
      </c>
      <c r="O574" s="85"/>
      <c r="P574" s="214">
        <f>O574*H574</f>
        <v>0</v>
      </c>
      <c r="Q574" s="214">
        <v>0.0060000000000000001</v>
      </c>
      <c r="R574" s="214">
        <f>Q574*H574</f>
        <v>0.31679999999999997</v>
      </c>
      <c r="S574" s="214">
        <v>0</v>
      </c>
      <c r="T574" s="215">
        <f>S574*H574</f>
        <v>0</v>
      </c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R574" s="216" t="s">
        <v>232</v>
      </c>
      <c r="AT574" s="216" t="s">
        <v>134</v>
      </c>
      <c r="AU574" s="216" t="s">
        <v>81</v>
      </c>
      <c r="AY574" s="18" t="s">
        <v>132</v>
      </c>
      <c r="BE574" s="217">
        <f>IF(N574="základní",J574,0)</f>
        <v>0</v>
      </c>
      <c r="BF574" s="217">
        <f>IF(N574="snížená",J574,0)</f>
        <v>0</v>
      </c>
      <c r="BG574" s="217">
        <f>IF(N574="zákl. přenesená",J574,0)</f>
        <v>0</v>
      </c>
      <c r="BH574" s="217">
        <f>IF(N574="sníž. přenesená",J574,0)</f>
        <v>0</v>
      </c>
      <c r="BI574" s="217">
        <f>IF(N574="nulová",J574,0)</f>
        <v>0</v>
      </c>
      <c r="BJ574" s="18" t="s">
        <v>81</v>
      </c>
      <c r="BK574" s="217">
        <f>ROUND(I574*H574,2)</f>
        <v>0</v>
      </c>
      <c r="BL574" s="18" t="s">
        <v>232</v>
      </c>
      <c r="BM574" s="216" t="s">
        <v>957</v>
      </c>
    </row>
    <row r="575" s="2" customFormat="1">
      <c r="A575" s="39"/>
      <c r="B575" s="40"/>
      <c r="C575" s="41"/>
      <c r="D575" s="218" t="s">
        <v>141</v>
      </c>
      <c r="E575" s="41"/>
      <c r="F575" s="219" t="s">
        <v>958</v>
      </c>
      <c r="G575" s="41"/>
      <c r="H575" s="41"/>
      <c r="I575" s="220"/>
      <c r="J575" s="41"/>
      <c r="K575" s="41"/>
      <c r="L575" s="45"/>
      <c r="M575" s="221"/>
      <c r="N575" s="222"/>
      <c r="O575" s="85"/>
      <c r="P575" s="85"/>
      <c r="Q575" s="85"/>
      <c r="R575" s="85"/>
      <c r="S575" s="85"/>
      <c r="T575" s="86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T575" s="18" t="s">
        <v>141</v>
      </c>
      <c r="AU575" s="18" t="s">
        <v>81</v>
      </c>
    </row>
    <row r="576" s="2" customFormat="1">
      <c r="A576" s="39"/>
      <c r="B576" s="40"/>
      <c r="C576" s="41"/>
      <c r="D576" s="223" t="s">
        <v>143</v>
      </c>
      <c r="E576" s="41"/>
      <c r="F576" s="224" t="s">
        <v>959</v>
      </c>
      <c r="G576" s="41"/>
      <c r="H576" s="41"/>
      <c r="I576" s="220"/>
      <c r="J576" s="41"/>
      <c r="K576" s="41"/>
      <c r="L576" s="45"/>
      <c r="M576" s="221"/>
      <c r="N576" s="222"/>
      <c r="O576" s="85"/>
      <c r="P576" s="85"/>
      <c r="Q576" s="85"/>
      <c r="R576" s="85"/>
      <c r="S576" s="85"/>
      <c r="T576" s="86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T576" s="18" t="s">
        <v>143</v>
      </c>
      <c r="AU576" s="18" t="s">
        <v>81</v>
      </c>
    </row>
    <row r="577" s="2" customFormat="1" ht="21.75" customHeight="1">
      <c r="A577" s="39"/>
      <c r="B577" s="40"/>
      <c r="C577" s="236" t="s">
        <v>960</v>
      </c>
      <c r="D577" s="236" t="s">
        <v>194</v>
      </c>
      <c r="E577" s="237" t="s">
        <v>961</v>
      </c>
      <c r="F577" s="238" t="s">
        <v>962</v>
      </c>
      <c r="G577" s="239" t="s">
        <v>137</v>
      </c>
      <c r="H577" s="240">
        <v>58.079999999999998</v>
      </c>
      <c r="I577" s="241"/>
      <c r="J577" s="242">
        <f>ROUND(I577*H577,2)</f>
        <v>0</v>
      </c>
      <c r="K577" s="238" t="s">
        <v>138</v>
      </c>
      <c r="L577" s="243"/>
      <c r="M577" s="244" t="s">
        <v>19</v>
      </c>
      <c r="N577" s="245" t="s">
        <v>44</v>
      </c>
      <c r="O577" s="85"/>
      <c r="P577" s="214">
        <f>O577*H577</f>
        <v>0</v>
      </c>
      <c r="Q577" s="214">
        <v>0.021999999999999999</v>
      </c>
      <c r="R577" s="214">
        <f>Q577*H577</f>
        <v>1.2777599999999998</v>
      </c>
      <c r="S577" s="214">
        <v>0</v>
      </c>
      <c r="T577" s="215">
        <f>S577*H577</f>
        <v>0</v>
      </c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R577" s="216" t="s">
        <v>327</v>
      </c>
      <c r="AT577" s="216" t="s">
        <v>194</v>
      </c>
      <c r="AU577" s="216" t="s">
        <v>81</v>
      </c>
      <c r="AY577" s="18" t="s">
        <v>132</v>
      </c>
      <c r="BE577" s="217">
        <f>IF(N577="základní",J577,0)</f>
        <v>0</v>
      </c>
      <c r="BF577" s="217">
        <f>IF(N577="snížená",J577,0)</f>
        <v>0</v>
      </c>
      <c r="BG577" s="217">
        <f>IF(N577="zákl. přenesená",J577,0)</f>
        <v>0</v>
      </c>
      <c r="BH577" s="217">
        <f>IF(N577="sníž. přenesená",J577,0)</f>
        <v>0</v>
      </c>
      <c r="BI577" s="217">
        <f>IF(N577="nulová",J577,0)</f>
        <v>0</v>
      </c>
      <c r="BJ577" s="18" t="s">
        <v>81</v>
      </c>
      <c r="BK577" s="217">
        <f>ROUND(I577*H577,2)</f>
        <v>0</v>
      </c>
      <c r="BL577" s="18" t="s">
        <v>232</v>
      </c>
      <c r="BM577" s="216" t="s">
        <v>963</v>
      </c>
    </row>
    <row r="578" s="2" customFormat="1">
      <c r="A578" s="39"/>
      <c r="B578" s="40"/>
      <c r="C578" s="41"/>
      <c r="D578" s="218" t="s">
        <v>141</v>
      </c>
      <c r="E578" s="41"/>
      <c r="F578" s="219" t="s">
        <v>962</v>
      </c>
      <c r="G578" s="41"/>
      <c r="H578" s="41"/>
      <c r="I578" s="220"/>
      <c r="J578" s="41"/>
      <c r="K578" s="41"/>
      <c r="L578" s="45"/>
      <c r="M578" s="221"/>
      <c r="N578" s="222"/>
      <c r="O578" s="85"/>
      <c r="P578" s="85"/>
      <c r="Q578" s="85"/>
      <c r="R578" s="85"/>
      <c r="S578" s="85"/>
      <c r="T578" s="86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T578" s="18" t="s">
        <v>141</v>
      </c>
      <c r="AU578" s="18" t="s">
        <v>81</v>
      </c>
    </row>
    <row r="579" s="13" customFormat="1">
      <c r="A579" s="13"/>
      <c r="B579" s="225"/>
      <c r="C579" s="226"/>
      <c r="D579" s="218" t="s">
        <v>161</v>
      </c>
      <c r="E579" s="226"/>
      <c r="F579" s="228" t="s">
        <v>964</v>
      </c>
      <c r="G579" s="226"/>
      <c r="H579" s="229">
        <v>58.079999999999998</v>
      </c>
      <c r="I579" s="230"/>
      <c r="J579" s="226"/>
      <c r="K579" s="226"/>
      <c r="L579" s="231"/>
      <c r="M579" s="232"/>
      <c r="N579" s="233"/>
      <c r="O579" s="233"/>
      <c r="P579" s="233"/>
      <c r="Q579" s="233"/>
      <c r="R579" s="233"/>
      <c r="S579" s="233"/>
      <c r="T579" s="234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35" t="s">
        <v>161</v>
      </c>
      <c r="AU579" s="235" t="s">
        <v>81</v>
      </c>
      <c r="AV579" s="13" t="s">
        <v>83</v>
      </c>
      <c r="AW579" s="13" t="s">
        <v>4</v>
      </c>
      <c r="AX579" s="13" t="s">
        <v>81</v>
      </c>
      <c r="AY579" s="235" t="s">
        <v>132</v>
      </c>
    </row>
    <row r="580" s="2" customFormat="1" ht="16.5" customHeight="1">
      <c r="A580" s="39"/>
      <c r="B580" s="40"/>
      <c r="C580" s="205" t="s">
        <v>965</v>
      </c>
      <c r="D580" s="205" t="s">
        <v>134</v>
      </c>
      <c r="E580" s="206" t="s">
        <v>966</v>
      </c>
      <c r="F580" s="207" t="s">
        <v>967</v>
      </c>
      <c r="G580" s="208" t="s">
        <v>137</v>
      </c>
      <c r="H580" s="209">
        <v>52.799999999999997</v>
      </c>
      <c r="I580" s="210"/>
      <c r="J580" s="211">
        <f>ROUND(I580*H580,2)</f>
        <v>0</v>
      </c>
      <c r="K580" s="207" t="s">
        <v>138</v>
      </c>
      <c r="L580" s="45"/>
      <c r="M580" s="212" t="s">
        <v>19</v>
      </c>
      <c r="N580" s="213" t="s">
        <v>44</v>
      </c>
      <c r="O580" s="85"/>
      <c r="P580" s="214">
        <f>O580*H580</f>
        <v>0</v>
      </c>
      <c r="Q580" s="214">
        <v>0</v>
      </c>
      <c r="R580" s="214">
        <f>Q580*H580</f>
        <v>0</v>
      </c>
      <c r="S580" s="214">
        <v>0</v>
      </c>
      <c r="T580" s="215">
        <f>S580*H580</f>
        <v>0</v>
      </c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R580" s="216" t="s">
        <v>232</v>
      </c>
      <c r="AT580" s="216" t="s">
        <v>134</v>
      </c>
      <c r="AU580" s="216" t="s">
        <v>81</v>
      </c>
      <c r="AY580" s="18" t="s">
        <v>132</v>
      </c>
      <c r="BE580" s="217">
        <f>IF(N580="základní",J580,0)</f>
        <v>0</v>
      </c>
      <c r="BF580" s="217">
        <f>IF(N580="snížená",J580,0)</f>
        <v>0</v>
      </c>
      <c r="BG580" s="217">
        <f>IF(N580="zákl. přenesená",J580,0)</f>
        <v>0</v>
      </c>
      <c r="BH580" s="217">
        <f>IF(N580="sníž. přenesená",J580,0)</f>
        <v>0</v>
      </c>
      <c r="BI580" s="217">
        <f>IF(N580="nulová",J580,0)</f>
        <v>0</v>
      </c>
      <c r="BJ580" s="18" t="s">
        <v>81</v>
      </c>
      <c r="BK580" s="217">
        <f>ROUND(I580*H580,2)</f>
        <v>0</v>
      </c>
      <c r="BL580" s="18" t="s">
        <v>232</v>
      </c>
      <c r="BM580" s="216" t="s">
        <v>968</v>
      </c>
    </row>
    <row r="581" s="2" customFormat="1">
      <c r="A581" s="39"/>
      <c r="B581" s="40"/>
      <c r="C581" s="41"/>
      <c r="D581" s="218" t="s">
        <v>141</v>
      </c>
      <c r="E581" s="41"/>
      <c r="F581" s="219" t="s">
        <v>967</v>
      </c>
      <c r="G581" s="41"/>
      <c r="H581" s="41"/>
      <c r="I581" s="220"/>
      <c r="J581" s="41"/>
      <c r="K581" s="41"/>
      <c r="L581" s="45"/>
      <c r="M581" s="221"/>
      <c r="N581" s="222"/>
      <c r="O581" s="85"/>
      <c r="P581" s="85"/>
      <c r="Q581" s="85"/>
      <c r="R581" s="85"/>
      <c r="S581" s="85"/>
      <c r="T581" s="86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T581" s="18" t="s">
        <v>141</v>
      </c>
      <c r="AU581" s="18" t="s">
        <v>81</v>
      </c>
    </row>
    <row r="582" s="2" customFormat="1">
      <c r="A582" s="39"/>
      <c r="B582" s="40"/>
      <c r="C582" s="41"/>
      <c r="D582" s="223" t="s">
        <v>143</v>
      </c>
      <c r="E582" s="41"/>
      <c r="F582" s="224" t="s">
        <v>969</v>
      </c>
      <c r="G582" s="41"/>
      <c r="H582" s="41"/>
      <c r="I582" s="220"/>
      <c r="J582" s="41"/>
      <c r="K582" s="41"/>
      <c r="L582" s="45"/>
      <c r="M582" s="221"/>
      <c r="N582" s="222"/>
      <c r="O582" s="85"/>
      <c r="P582" s="85"/>
      <c r="Q582" s="85"/>
      <c r="R582" s="85"/>
      <c r="S582" s="85"/>
      <c r="T582" s="86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T582" s="18" t="s">
        <v>143</v>
      </c>
      <c r="AU582" s="18" t="s">
        <v>81</v>
      </c>
    </row>
    <row r="583" s="2" customFormat="1" ht="16.5" customHeight="1">
      <c r="A583" s="39"/>
      <c r="B583" s="40"/>
      <c r="C583" s="205" t="s">
        <v>970</v>
      </c>
      <c r="D583" s="205" t="s">
        <v>134</v>
      </c>
      <c r="E583" s="206" t="s">
        <v>971</v>
      </c>
      <c r="F583" s="207" t="s">
        <v>972</v>
      </c>
      <c r="G583" s="208" t="s">
        <v>137</v>
      </c>
      <c r="H583" s="209">
        <v>52.799999999999997</v>
      </c>
      <c r="I583" s="210"/>
      <c r="J583" s="211">
        <f>ROUND(I583*H583,2)</f>
        <v>0</v>
      </c>
      <c r="K583" s="207" t="s">
        <v>138</v>
      </c>
      <c r="L583" s="45"/>
      <c r="M583" s="212" t="s">
        <v>19</v>
      </c>
      <c r="N583" s="213" t="s">
        <v>44</v>
      </c>
      <c r="O583" s="85"/>
      <c r="P583" s="214">
        <f>O583*H583</f>
        <v>0</v>
      </c>
      <c r="Q583" s="214">
        <v>0</v>
      </c>
      <c r="R583" s="214">
        <f>Q583*H583</f>
        <v>0</v>
      </c>
      <c r="S583" s="214">
        <v>0</v>
      </c>
      <c r="T583" s="215">
        <f>S583*H583</f>
        <v>0</v>
      </c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R583" s="216" t="s">
        <v>973</v>
      </c>
      <c r="AT583" s="216" t="s">
        <v>134</v>
      </c>
      <c r="AU583" s="216" t="s">
        <v>81</v>
      </c>
      <c r="AY583" s="18" t="s">
        <v>132</v>
      </c>
      <c r="BE583" s="217">
        <f>IF(N583="základní",J583,0)</f>
        <v>0</v>
      </c>
      <c r="BF583" s="217">
        <f>IF(N583="snížená",J583,0)</f>
        <v>0</v>
      </c>
      <c r="BG583" s="217">
        <f>IF(N583="zákl. přenesená",J583,0)</f>
        <v>0</v>
      </c>
      <c r="BH583" s="217">
        <f>IF(N583="sníž. přenesená",J583,0)</f>
        <v>0</v>
      </c>
      <c r="BI583" s="217">
        <f>IF(N583="nulová",J583,0)</f>
        <v>0</v>
      </c>
      <c r="BJ583" s="18" t="s">
        <v>81</v>
      </c>
      <c r="BK583" s="217">
        <f>ROUND(I583*H583,2)</f>
        <v>0</v>
      </c>
      <c r="BL583" s="18" t="s">
        <v>973</v>
      </c>
      <c r="BM583" s="216" t="s">
        <v>974</v>
      </c>
    </row>
    <row r="584" s="2" customFormat="1">
      <c r="A584" s="39"/>
      <c r="B584" s="40"/>
      <c r="C584" s="41"/>
      <c r="D584" s="218" t="s">
        <v>141</v>
      </c>
      <c r="E584" s="41"/>
      <c r="F584" s="219" t="s">
        <v>972</v>
      </c>
      <c r="G584" s="41"/>
      <c r="H584" s="41"/>
      <c r="I584" s="220"/>
      <c r="J584" s="41"/>
      <c r="K584" s="41"/>
      <c r="L584" s="45"/>
      <c r="M584" s="221"/>
      <c r="N584" s="222"/>
      <c r="O584" s="85"/>
      <c r="P584" s="85"/>
      <c r="Q584" s="85"/>
      <c r="R584" s="85"/>
      <c r="S584" s="85"/>
      <c r="T584" s="86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T584" s="18" t="s">
        <v>141</v>
      </c>
      <c r="AU584" s="18" t="s">
        <v>81</v>
      </c>
    </row>
    <row r="585" s="2" customFormat="1">
      <c r="A585" s="39"/>
      <c r="B585" s="40"/>
      <c r="C585" s="41"/>
      <c r="D585" s="223" t="s">
        <v>143</v>
      </c>
      <c r="E585" s="41"/>
      <c r="F585" s="224" t="s">
        <v>975</v>
      </c>
      <c r="G585" s="41"/>
      <c r="H585" s="41"/>
      <c r="I585" s="220"/>
      <c r="J585" s="41"/>
      <c r="K585" s="41"/>
      <c r="L585" s="45"/>
      <c r="M585" s="221"/>
      <c r="N585" s="222"/>
      <c r="O585" s="85"/>
      <c r="P585" s="85"/>
      <c r="Q585" s="85"/>
      <c r="R585" s="85"/>
      <c r="S585" s="85"/>
      <c r="T585" s="86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T585" s="18" t="s">
        <v>143</v>
      </c>
      <c r="AU585" s="18" t="s">
        <v>81</v>
      </c>
    </row>
    <row r="586" s="2" customFormat="1" ht="16.5" customHeight="1">
      <c r="A586" s="39"/>
      <c r="B586" s="40"/>
      <c r="C586" s="236" t="s">
        <v>976</v>
      </c>
      <c r="D586" s="236" t="s">
        <v>194</v>
      </c>
      <c r="E586" s="237" t="s">
        <v>977</v>
      </c>
      <c r="F586" s="238" t="s">
        <v>978</v>
      </c>
      <c r="G586" s="239" t="s">
        <v>979</v>
      </c>
      <c r="H586" s="240">
        <v>26.399999999999999</v>
      </c>
      <c r="I586" s="241"/>
      <c r="J586" s="242">
        <f>ROUND(I586*H586,2)</f>
        <v>0</v>
      </c>
      <c r="K586" s="238" t="s">
        <v>138</v>
      </c>
      <c r="L586" s="243"/>
      <c r="M586" s="244" t="s">
        <v>19</v>
      </c>
      <c r="N586" s="245" t="s">
        <v>44</v>
      </c>
      <c r="O586" s="85"/>
      <c r="P586" s="214">
        <f>O586*H586</f>
        <v>0</v>
      </c>
      <c r="Q586" s="214">
        <v>0</v>
      </c>
      <c r="R586" s="214">
        <f>Q586*H586</f>
        <v>0</v>
      </c>
      <c r="S586" s="214">
        <v>0</v>
      </c>
      <c r="T586" s="215">
        <f>S586*H586</f>
        <v>0</v>
      </c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R586" s="216" t="s">
        <v>973</v>
      </c>
      <c r="AT586" s="216" t="s">
        <v>194</v>
      </c>
      <c r="AU586" s="216" t="s">
        <v>81</v>
      </c>
      <c r="AY586" s="18" t="s">
        <v>132</v>
      </c>
      <c r="BE586" s="217">
        <f>IF(N586="základní",J586,0)</f>
        <v>0</v>
      </c>
      <c r="BF586" s="217">
        <f>IF(N586="snížená",J586,0)</f>
        <v>0</v>
      </c>
      <c r="BG586" s="217">
        <f>IF(N586="zákl. přenesená",J586,0)</f>
        <v>0</v>
      </c>
      <c r="BH586" s="217">
        <f>IF(N586="sníž. přenesená",J586,0)</f>
        <v>0</v>
      </c>
      <c r="BI586" s="217">
        <f>IF(N586="nulová",J586,0)</f>
        <v>0</v>
      </c>
      <c r="BJ586" s="18" t="s">
        <v>81</v>
      </c>
      <c r="BK586" s="217">
        <f>ROUND(I586*H586,2)</f>
        <v>0</v>
      </c>
      <c r="BL586" s="18" t="s">
        <v>973</v>
      </c>
      <c r="BM586" s="216" t="s">
        <v>980</v>
      </c>
    </row>
    <row r="587" s="2" customFormat="1">
      <c r="A587" s="39"/>
      <c r="B587" s="40"/>
      <c r="C587" s="41"/>
      <c r="D587" s="218" t="s">
        <v>141</v>
      </c>
      <c r="E587" s="41"/>
      <c r="F587" s="219" t="s">
        <v>978</v>
      </c>
      <c r="G587" s="41"/>
      <c r="H587" s="41"/>
      <c r="I587" s="220"/>
      <c r="J587" s="41"/>
      <c r="K587" s="41"/>
      <c r="L587" s="45"/>
      <c r="M587" s="221"/>
      <c r="N587" s="222"/>
      <c r="O587" s="85"/>
      <c r="P587" s="85"/>
      <c r="Q587" s="85"/>
      <c r="R587" s="85"/>
      <c r="S587" s="85"/>
      <c r="T587" s="86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T587" s="18" t="s">
        <v>141</v>
      </c>
      <c r="AU587" s="18" t="s">
        <v>81</v>
      </c>
    </row>
    <row r="588" s="13" customFormat="1">
      <c r="A588" s="13"/>
      <c r="B588" s="225"/>
      <c r="C588" s="226"/>
      <c r="D588" s="218" t="s">
        <v>161</v>
      </c>
      <c r="E588" s="227" t="s">
        <v>19</v>
      </c>
      <c r="F588" s="228" t="s">
        <v>981</v>
      </c>
      <c r="G588" s="226"/>
      <c r="H588" s="229">
        <v>26.399999999999999</v>
      </c>
      <c r="I588" s="230"/>
      <c r="J588" s="226"/>
      <c r="K588" s="226"/>
      <c r="L588" s="231"/>
      <c r="M588" s="232"/>
      <c r="N588" s="233"/>
      <c r="O588" s="233"/>
      <c r="P588" s="233"/>
      <c r="Q588" s="233"/>
      <c r="R588" s="233"/>
      <c r="S588" s="233"/>
      <c r="T588" s="234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35" t="s">
        <v>161</v>
      </c>
      <c r="AU588" s="235" t="s">
        <v>81</v>
      </c>
      <c r="AV588" s="13" t="s">
        <v>83</v>
      </c>
      <c r="AW588" s="13" t="s">
        <v>32</v>
      </c>
      <c r="AX588" s="13" t="s">
        <v>81</v>
      </c>
      <c r="AY588" s="235" t="s">
        <v>132</v>
      </c>
    </row>
    <row r="589" s="2" customFormat="1" ht="24.15" customHeight="1">
      <c r="A589" s="39"/>
      <c r="B589" s="40"/>
      <c r="C589" s="205" t="s">
        <v>982</v>
      </c>
      <c r="D589" s="205" t="s">
        <v>134</v>
      </c>
      <c r="E589" s="206" t="s">
        <v>983</v>
      </c>
      <c r="F589" s="207" t="s">
        <v>984</v>
      </c>
      <c r="G589" s="208" t="s">
        <v>137</v>
      </c>
      <c r="H589" s="209">
        <v>122.40000000000001</v>
      </c>
      <c r="I589" s="210"/>
      <c r="J589" s="211">
        <f>ROUND(I589*H589,2)</f>
        <v>0</v>
      </c>
      <c r="K589" s="207" t="s">
        <v>138</v>
      </c>
      <c r="L589" s="45"/>
      <c r="M589" s="212" t="s">
        <v>19</v>
      </c>
      <c r="N589" s="213" t="s">
        <v>44</v>
      </c>
      <c r="O589" s="85"/>
      <c r="P589" s="214">
        <f>O589*H589</f>
        <v>0</v>
      </c>
      <c r="Q589" s="214">
        <v>0.0083499999999999998</v>
      </c>
      <c r="R589" s="214">
        <f>Q589*H589</f>
        <v>1.0220400000000001</v>
      </c>
      <c r="S589" s="214">
        <v>0</v>
      </c>
      <c r="T589" s="215">
        <f>S589*H589</f>
        <v>0</v>
      </c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R589" s="216" t="s">
        <v>139</v>
      </c>
      <c r="AT589" s="216" t="s">
        <v>134</v>
      </c>
      <c r="AU589" s="216" t="s">
        <v>81</v>
      </c>
      <c r="AY589" s="18" t="s">
        <v>132</v>
      </c>
      <c r="BE589" s="217">
        <f>IF(N589="základní",J589,0)</f>
        <v>0</v>
      </c>
      <c r="BF589" s="217">
        <f>IF(N589="snížená",J589,0)</f>
        <v>0</v>
      </c>
      <c r="BG589" s="217">
        <f>IF(N589="zákl. přenesená",J589,0)</f>
        <v>0</v>
      </c>
      <c r="BH589" s="217">
        <f>IF(N589="sníž. přenesená",J589,0)</f>
        <v>0</v>
      </c>
      <c r="BI589" s="217">
        <f>IF(N589="nulová",J589,0)</f>
        <v>0</v>
      </c>
      <c r="BJ589" s="18" t="s">
        <v>81</v>
      </c>
      <c r="BK589" s="217">
        <f>ROUND(I589*H589,2)</f>
        <v>0</v>
      </c>
      <c r="BL589" s="18" t="s">
        <v>139</v>
      </c>
      <c r="BM589" s="216" t="s">
        <v>985</v>
      </c>
    </row>
    <row r="590" s="2" customFormat="1">
      <c r="A590" s="39"/>
      <c r="B590" s="40"/>
      <c r="C590" s="41"/>
      <c r="D590" s="218" t="s">
        <v>141</v>
      </c>
      <c r="E590" s="41"/>
      <c r="F590" s="219" t="s">
        <v>986</v>
      </c>
      <c r="G590" s="41"/>
      <c r="H590" s="41"/>
      <c r="I590" s="220"/>
      <c r="J590" s="41"/>
      <c r="K590" s="41"/>
      <c r="L590" s="45"/>
      <c r="M590" s="221"/>
      <c r="N590" s="222"/>
      <c r="O590" s="85"/>
      <c r="P590" s="85"/>
      <c r="Q590" s="85"/>
      <c r="R590" s="85"/>
      <c r="S590" s="85"/>
      <c r="T590" s="86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T590" s="18" t="s">
        <v>141</v>
      </c>
      <c r="AU590" s="18" t="s">
        <v>81</v>
      </c>
    </row>
    <row r="591" s="2" customFormat="1">
      <c r="A591" s="39"/>
      <c r="B591" s="40"/>
      <c r="C591" s="41"/>
      <c r="D591" s="223" t="s">
        <v>143</v>
      </c>
      <c r="E591" s="41"/>
      <c r="F591" s="224" t="s">
        <v>987</v>
      </c>
      <c r="G591" s="41"/>
      <c r="H591" s="41"/>
      <c r="I591" s="220"/>
      <c r="J591" s="41"/>
      <c r="K591" s="41"/>
      <c r="L591" s="45"/>
      <c r="M591" s="221"/>
      <c r="N591" s="222"/>
      <c r="O591" s="85"/>
      <c r="P591" s="85"/>
      <c r="Q591" s="85"/>
      <c r="R591" s="85"/>
      <c r="S591" s="85"/>
      <c r="T591" s="86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T591" s="18" t="s">
        <v>143</v>
      </c>
      <c r="AU591" s="18" t="s">
        <v>81</v>
      </c>
    </row>
    <row r="592" s="13" customFormat="1">
      <c r="A592" s="13"/>
      <c r="B592" s="225"/>
      <c r="C592" s="226"/>
      <c r="D592" s="218" t="s">
        <v>161</v>
      </c>
      <c r="E592" s="227" t="s">
        <v>19</v>
      </c>
      <c r="F592" s="228" t="s">
        <v>988</v>
      </c>
      <c r="G592" s="226"/>
      <c r="H592" s="229">
        <v>122.40000000000001</v>
      </c>
      <c r="I592" s="230"/>
      <c r="J592" s="226"/>
      <c r="K592" s="226"/>
      <c r="L592" s="231"/>
      <c r="M592" s="232"/>
      <c r="N592" s="233"/>
      <c r="O592" s="233"/>
      <c r="P592" s="233"/>
      <c r="Q592" s="233"/>
      <c r="R592" s="233"/>
      <c r="S592" s="233"/>
      <c r="T592" s="234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235" t="s">
        <v>161</v>
      </c>
      <c r="AU592" s="235" t="s">
        <v>81</v>
      </c>
      <c r="AV592" s="13" t="s">
        <v>83</v>
      </c>
      <c r="AW592" s="13" t="s">
        <v>32</v>
      </c>
      <c r="AX592" s="13" t="s">
        <v>81</v>
      </c>
      <c r="AY592" s="235" t="s">
        <v>132</v>
      </c>
    </row>
    <row r="593" s="2" customFormat="1" ht="16.5" customHeight="1">
      <c r="A593" s="39"/>
      <c r="B593" s="40"/>
      <c r="C593" s="236" t="s">
        <v>989</v>
      </c>
      <c r="D593" s="236" t="s">
        <v>194</v>
      </c>
      <c r="E593" s="237" t="s">
        <v>990</v>
      </c>
      <c r="F593" s="238" t="s">
        <v>991</v>
      </c>
      <c r="G593" s="239" t="s">
        <v>137</v>
      </c>
      <c r="H593" s="240">
        <v>122.40000000000001</v>
      </c>
      <c r="I593" s="241"/>
      <c r="J593" s="242">
        <f>ROUND(I593*H593,2)</f>
        <v>0</v>
      </c>
      <c r="K593" s="238" t="s">
        <v>138</v>
      </c>
      <c r="L593" s="243"/>
      <c r="M593" s="244" t="s">
        <v>19</v>
      </c>
      <c r="N593" s="245" t="s">
        <v>44</v>
      </c>
      <c r="O593" s="85"/>
      <c r="P593" s="214">
        <f>O593*H593</f>
        <v>0</v>
      </c>
      <c r="Q593" s="214">
        <v>0.0018</v>
      </c>
      <c r="R593" s="214">
        <f>Q593*H593</f>
        <v>0.22032000000000002</v>
      </c>
      <c r="S593" s="214">
        <v>0</v>
      </c>
      <c r="T593" s="215">
        <f>S593*H593</f>
        <v>0</v>
      </c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R593" s="216" t="s">
        <v>182</v>
      </c>
      <c r="AT593" s="216" t="s">
        <v>194</v>
      </c>
      <c r="AU593" s="216" t="s">
        <v>81</v>
      </c>
      <c r="AY593" s="18" t="s">
        <v>132</v>
      </c>
      <c r="BE593" s="217">
        <f>IF(N593="základní",J593,0)</f>
        <v>0</v>
      </c>
      <c r="BF593" s="217">
        <f>IF(N593="snížená",J593,0)</f>
        <v>0</v>
      </c>
      <c r="BG593" s="217">
        <f>IF(N593="zákl. přenesená",J593,0)</f>
        <v>0</v>
      </c>
      <c r="BH593" s="217">
        <f>IF(N593="sníž. přenesená",J593,0)</f>
        <v>0</v>
      </c>
      <c r="BI593" s="217">
        <f>IF(N593="nulová",J593,0)</f>
        <v>0</v>
      </c>
      <c r="BJ593" s="18" t="s">
        <v>81</v>
      </c>
      <c r="BK593" s="217">
        <f>ROUND(I593*H593,2)</f>
        <v>0</v>
      </c>
      <c r="BL593" s="18" t="s">
        <v>139</v>
      </c>
      <c r="BM593" s="216" t="s">
        <v>992</v>
      </c>
    </row>
    <row r="594" s="2" customFormat="1">
      <c r="A594" s="39"/>
      <c r="B594" s="40"/>
      <c r="C594" s="41"/>
      <c r="D594" s="218" t="s">
        <v>141</v>
      </c>
      <c r="E594" s="41"/>
      <c r="F594" s="219" t="s">
        <v>991</v>
      </c>
      <c r="G594" s="41"/>
      <c r="H594" s="41"/>
      <c r="I594" s="220"/>
      <c r="J594" s="41"/>
      <c r="K594" s="41"/>
      <c r="L594" s="45"/>
      <c r="M594" s="221"/>
      <c r="N594" s="222"/>
      <c r="O594" s="85"/>
      <c r="P594" s="85"/>
      <c r="Q594" s="85"/>
      <c r="R594" s="85"/>
      <c r="S594" s="85"/>
      <c r="T594" s="86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T594" s="18" t="s">
        <v>141</v>
      </c>
      <c r="AU594" s="18" t="s">
        <v>81</v>
      </c>
    </row>
    <row r="595" s="2" customFormat="1" ht="16.5" customHeight="1">
      <c r="A595" s="39"/>
      <c r="B595" s="40"/>
      <c r="C595" s="205" t="s">
        <v>993</v>
      </c>
      <c r="D595" s="205" t="s">
        <v>134</v>
      </c>
      <c r="E595" s="206" t="s">
        <v>994</v>
      </c>
      <c r="F595" s="207" t="s">
        <v>995</v>
      </c>
      <c r="G595" s="208" t="s">
        <v>137</v>
      </c>
      <c r="H595" s="209">
        <v>74.400000000000006</v>
      </c>
      <c r="I595" s="210"/>
      <c r="J595" s="211">
        <f>ROUND(I595*H595,2)</f>
        <v>0</v>
      </c>
      <c r="K595" s="207" t="s">
        <v>138</v>
      </c>
      <c r="L595" s="45"/>
      <c r="M595" s="212" t="s">
        <v>19</v>
      </c>
      <c r="N595" s="213" t="s">
        <v>44</v>
      </c>
      <c r="O595" s="85"/>
      <c r="P595" s="214">
        <f>O595*H595</f>
        <v>0</v>
      </c>
      <c r="Q595" s="214">
        <v>0.0043800000000000002</v>
      </c>
      <c r="R595" s="214">
        <f>Q595*H595</f>
        <v>0.32587200000000005</v>
      </c>
      <c r="S595" s="214">
        <v>0</v>
      </c>
      <c r="T595" s="215">
        <f>S595*H595</f>
        <v>0</v>
      </c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R595" s="216" t="s">
        <v>139</v>
      </c>
      <c r="AT595" s="216" t="s">
        <v>134</v>
      </c>
      <c r="AU595" s="216" t="s">
        <v>81</v>
      </c>
      <c r="AY595" s="18" t="s">
        <v>132</v>
      </c>
      <c r="BE595" s="217">
        <f>IF(N595="základní",J595,0)</f>
        <v>0</v>
      </c>
      <c r="BF595" s="217">
        <f>IF(N595="snížená",J595,0)</f>
        <v>0</v>
      </c>
      <c r="BG595" s="217">
        <f>IF(N595="zákl. přenesená",J595,0)</f>
        <v>0</v>
      </c>
      <c r="BH595" s="217">
        <f>IF(N595="sníž. přenesená",J595,0)</f>
        <v>0</v>
      </c>
      <c r="BI595" s="217">
        <f>IF(N595="nulová",J595,0)</f>
        <v>0</v>
      </c>
      <c r="BJ595" s="18" t="s">
        <v>81</v>
      </c>
      <c r="BK595" s="217">
        <f>ROUND(I595*H595,2)</f>
        <v>0</v>
      </c>
      <c r="BL595" s="18" t="s">
        <v>139</v>
      </c>
      <c r="BM595" s="216" t="s">
        <v>996</v>
      </c>
    </row>
    <row r="596" s="2" customFormat="1">
      <c r="A596" s="39"/>
      <c r="B596" s="40"/>
      <c r="C596" s="41"/>
      <c r="D596" s="218" t="s">
        <v>141</v>
      </c>
      <c r="E596" s="41"/>
      <c r="F596" s="219" t="s">
        <v>997</v>
      </c>
      <c r="G596" s="41"/>
      <c r="H596" s="41"/>
      <c r="I596" s="220"/>
      <c r="J596" s="41"/>
      <c r="K596" s="41"/>
      <c r="L596" s="45"/>
      <c r="M596" s="221"/>
      <c r="N596" s="222"/>
      <c r="O596" s="85"/>
      <c r="P596" s="85"/>
      <c r="Q596" s="85"/>
      <c r="R596" s="85"/>
      <c r="S596" s="85"/>
      <c r="T596" s="86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T596" s="18" t="s">
        <v>141</v>
      </c>
      <c r="AU596" s="18" t="s">
        <v>81</v>
      </c>
    </row>
    <row r="597" s="2" customFormat="1">
      <c r="A597" s="39"/>
      <c r="B597" s="40"/>
      <c r="C597" s="41"/>
      <c r="D597" s="223" t="s">
        <v>143</v>
      </c>
      <c r="E597" s="41"/>
      <c r="F597" s="224" t="s">
        <v>998</v>
      </c>
      <c r="G597" s="41"/>
      <c r="H597" s="41"/>
      <c r="I597" s="220"/>
      <c r="J597" s="41"/>
      <c r="K597" s="41"/>
      <c r="L597" s="45"/>
      <c r="M597" s="221"/>
      <c r="N597" s="222"/>
      <c r="O597" s="85"/>
      <c r="P597" s="85"/>
      <c r="Q597" s="85"/>
      <c r="R597" s="85"/>
      <c r="S597" s="85"/>
      <c r="T597" s="86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T597" s="18" t="s">
        <v>143</v>
      </c>
      <c r="AU597" s="18" t="s">
        <v>81</v>
      </c>
    </row>
    <row r="598" s="13" customFormat="1">
      <c r="A598" s="13"/>
      <c r="B598" s="225"/>
      <c r="C598" s="226"/>
      <c r="D598" s="218" t="s">
        <v>161</v>
      </c>
      <c r="E598" s="227" t="s">
        <v>19</v>
      </c>
      <c r="F598" s="228" t="s">
        <v>999</v>
      </c>
      <c r="G598" s="226"/>
      <c r="H598" s="229">
        <v>74.400000000000006</v>
      </c>
      <c r="I598" s="230"/>
      <c r="J598" s="226"/>
      <c r="K598" s="226"/>
      <c r="L598" s="231"/>
      <c r="M598" s="232"/>
      <c r="N598" s="233"/>
      <c r="O598" s="233"/>
      <c r="P598" s="233"/>
      <c r="Q598" s="233"/>
      <c r="R598" s="233"/>
      <c r="S598" s="233"/>
      <c r="T598" s="234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35" t="s">
        <v>161</v>
      </c>
      <c r="AU598" s="235" t="s">
        <v>81</v>
      </c>
      <c r="AV598" s="13" t="s">
        <v>83</v>
      </c>
      <c r="AW598" s="13" t="s">
        <v>32</v>
      </c>
      <c r="AX598" s="13" t="s">
        <v>81</v>
      </c>
      <c r="AY598" s="235" t="s">
        <v>132</v>
      </c>
    </row>
    <row r="599" s="2" customFormat="1" ht="16.5" customHeight="1">
      <c r="A599" s="39"/>
      <c r="B599" s="40"/>
      <c r="C599" s="205" t="s">
        <v>1000</v>
      </c>
      <c r="D599" s="205" t="s">
        <v>134</v>
      </c>
      <c r="E599" s="206" t="s">
        <v>1001</v>
      </c>
      <c r="F599" s="207" t="s">
        <v>1002</v>
      </c>
      <c r="G599" s="208" t="s">
        <v>137</v>
      </c>
      <c r="H599" s="209">
        <v>74.400000000000006</v>
      </c>
      <c r="I599" s="210"/>
      <c r="J599" s="211">
        <f>ROUND(I599*H599,2)</f>
        <v>0</v>
      </c>
      <c r="K599" s="207" t="s">
        <v>138</v>
      </c>
      <c r="L599" s="45"/>
      <c r="M599" s="212" t="s">
        <v>19</v>
      </c>
      <c r="N599" s="213" t="s">
        <v>44</v>
      </c>
      <c r="O599" s="85"/>
      <c r="P599" s="214">
        <f>O599*H599</f>
        <v>0</v>
      </c>
      <c r="Q599" s="214">
        <v>0.0033600000000000001</v>
      </c>
      <c r="R599" s="214">
        <f>Q599*H599</f>
        <v>0.24998400000000004</v>
      </c>
      <c r="S599" s="214">
        <v>0</v>
      </c>
      <c r="T599" s="215">
        <f>S599*H599</f>
        <v>0</v>
      </c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R599" s="216" t="s">
        <v>139</v>
      </c>
      <c r="AT599" s="216" t="s">
        <v>134</v>
      </c>
      <c r="AU599" s="216" t="s">
        <v>81</v>
      </c>
      <c r="AY599" s="18" t="s">
        <v>132</v>
      </c>
      <c r="BE599" s="217">
        <f>IF(N599="základní",J599,0)</f>
        <v>0</v>
      </c>
      <c r="BF599" s="217">
        <f>IF(N599="snížená",J599,0)</f>
        <v>0</v>
      </c>
      <c r="BG599" s="217">
        <f>IF(N599="zákl. přenesená",J599,0)</f>
        <v>0</v>
      </c>
      <c r="BH599" s="217">
        <f>IF(N599="sníž. přenesená",J599,0)</f>
        <v>0</v>
      </c>
      <c r="BI599" s="217">
        <f>IF(N599="nulová",J599,0)</f>
        <v>0</v>
      </c>
      <c r="BJ599" s="18" t="s">
        <v>81</v>
      </c>
      <c r="BK599" s="217">
        <f>ROUND(I599*H599,2)</f>
        <v>0</v>
      </c>
      <c r="BL599" s="18" t="s">
        <v>139</v>
      </c>
      <c r="BM599" s="216" t="s">
        <v>1003</v>
      </c>
    </row>
    <row r="600" s="2" customFormat="1">
      <c r="A600" s="39"/>
      <c r="B600" s="40"/>
      <c r="C600" s="41"/>
      <c r="D600" s="218" t="s">
        <v>141</v>
      </c>
      <c r="E600" s="41"/>
      <c r="F600" s="219" t="s">
        <v>1004</v>
      </c>
      <c r="G600" s="41"/>
      <c r="H600" s="41"/>
      <c r="I600" s="220"/>
      <c r="J600" s="41"/>
      <c r="K600" s="41"/>
      <c r="L600" s="45"/>
      <c r="M600" s="221"/>
      <c r="N600" s="222"/>
      <c r="O600" s="85"/>
      <c r="P600" s="85"/>
      <c r="Q600" s="85"/>
      <c r="R600" s="85"/>
      <c r="S600" s="85"/>
      <c r="T600" s="86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T600" s="18" t="s">
        <v>141</v>
      </c>
      <c r="AU600" s="18" t="s">
        <v>81</v>
      </c>
    </row>
    <row r="601" s="2" customFormat="1">
      <c r="A601" s="39"/>
      <c r="B601" s="40"/>
      <c r="C601" s="41"/>
      <c r="D601" s="223" t="s">
        <v>143</v>
      </c>
      <c r="E601" s="41"/>
      <c r="F601" s="224" t="s">
        <v>1005</v>
      </c>
      <c r="G601" s="41"/>
      <c r="H601" s="41"/>
      <c r="I601" s="220"/>
      <c r="J601" s="41"/>
      <c r="K601" s="41"/>
      <c r="L601" s="45"/>
      <c r="M601" s="221"/>
      <c r="N601" s="222"/>
      <c r="O601" s="85"/>
      <c r="P601" s="85"/>
      <c r="Q601" s="85"/>
      <c r="R601" s="85"/>
      <c r="S601" s="85"/>
      <c r="T601" s="86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T601" s="18" t="s">
        <v>143</v>
      </c>
      <c r="AU601" s="18" t="s">
        <v>81</v>
      </c>
    </row>
    <row r="602" s="13" customFormat="1">
      <c r="A602" s="13"/>
      <c r="B602" s="225"/>
      <c r="C602" s="226"/>
      <c r="D602" s="218" t="s">
        <v>161</v>
      </c>
      <c r="E602" s="227" t="s">
        <v>19</v>
      </c>
      <c r="F602" s="228" t="s">
        <v>999</v>
      </c>
      <c r="G602" s="226"/>
      <c r="H602" s="229">
        <v>74.400000000000006</v>
      </c>
      <c r="I602" s="230"/>
      <c r="J602" s="226"/>
      <c r="K602" s="226"/>
      <c r="L602" s="231"/>
      <c r="M602" s="258"/>
      <c r="N602" s="259"/>
      <c r="O602" s="259"/>
      <c r="P602" s="259"/>
      <c r="Q602" s="259"/>
      <c r="R602" s="259"/>
      <c r="S602" s="259"/>
      <c r="T602" s="260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35" t="s">
        <v>161</v>
      </c>
      <c r="AU602" s="235" t="s">
        <v>81</v>
      </c>
      <c r="AV602" s="13" t="s">
        <v>83</v>
      </c>
      <c r="AW602" s="13" t="s">
        <v>32</v>
      </c>
      <c r="AX602" s="13" t="s">
        <v>81</v>
      </c>
      <c r="AY602" s="235" t="s">
        <v>132</v>
      </c>
    </row>
    <row r="603" s="2" customFormat="1" ht="6.96" customHeight="1">
      <c r="A603" s="39"/>
      <c r="B603" s="60"/>
      <c r="C603" s="61"/>
      <c r="D603" s="61"/>
      <c r="E603" s="61"/>
      <c r="F603" s="61"/>
      <c r="G603" s="61"/>
      <c r="H603" s="61"/>
      <c r="I603" s="61"/>
      <c r="J603" s="61"/>
      <c r="K603" s="61"/>
      <c r="L603" s="45"/>
      <c r="M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</row>
  </sheetData>
  <sheetProtection sheet="1" autoFilter="0" formatColumns="0" formatRows="0" objects="1" scenarios="1" spinCount="100000" saltValue="B1EcOSNSeva42X90PcBNeNadvwrVncX9PPtYkP2qUJfBxBeBMKREjbI8iDt/FK+ojbjQE7mr1J5n/KCpy3TR7Q==" hashValue="doyvHyXh550UeDFa2wF3tlwvrCtBTtr8pO6kGXBFL5VSY3ojNlY8MNRrAY7yRfXt4VP0N85SiK+c1n7vUkTFdQ==" algorithmName="SHA-512" password="CC35"/>
  <autoFilter ref="C95:K602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hyperlinks>
    <hyperlink ref="F101" r:id="rId1" display="https://podminky.urs.cz/item/CS_URS_2024_01/113106123"/>
    <hyperlink ref="F104" r:id="rId2" display="https://podminky.urs.cz/item/CS_URS_2024_01/129001101"/>
    <hyperlink ref="F107" r:id="rId3" display="https://podminky.urs.cz/item/CS_URS_2024_01/132212109"/>
    <hyperlink ref="F110" r:id="rId4" display="https://podminky.urs.cz/item/CS_URS_2024_01/132212332"/>
    <hyperlink ref="F114" r:id="rId5" display="https://podminky.urs.cz/item/CS_URS_2024_01/162211311"/>
    <hyperlink ref="F117" r:id="rId6" display="https://podminky.urs.cz/item/CS_URS_2024_01/162211319"/>
    <hyperlink ref="F121" r:id="rId7" display="https://podminky.urs.cz/item/CS_URS_2024_01/167111101"/>
    <hyperlink ref="F124" r:id="rId8" display="https://podminky.urs.cz/item/CS_URS_2024_01/174101101"/>
    <hyperlink ref="F127" r:id="rId9" display="https://podminky.urs.cz/item/CS_URS_2024_01/175111101"/>
    <hyperlink ref="F134" r:id="rId10" display="https://podminky.urs.cz/item/CS_URS_2024_01/564201111"/>
    <hyperlink ref="F138" r:id="rId11" display="https://podminky.urs.cz/item/CS_URS_2024_01/564771101"/>
    <hyperlink ref="F142" r:id="rId12" display="https://podminky.urs.cz/item/CS_URS_2024_01/596211110"/>
    <hyperlink ref="F146" r:id="rId13" display="https://podminky.urs.cz/item/CS_URS_2024_01/596811220"/>
    <hyperlink ref="F156" r:id="rId14" display="https://podminky.urs.cz/item/CS_URS_2024_01/611321135"/>
    <hyperlink ref="F160" r:id="rId15" display="https://podminky.urs.cz/item/CS_URS_2024_01/612142001"/>
    <hyperlink ref="F164" r:id="rId16" display="https://podminky.urs.cz/item/CS_URS_2024_01/622142001"/>
    <hyperlink ref="F168" r:id="rId17" display="https://podminky.urs.cz/item/CS_URS_2024_01/622151011"/>
    <hyperlink ref="F172" r:id="rId18" display="https://podminky.urs.cz/item/CS_URS_2024_01/622151021"/>
    <hyperlink ref="F176" r:id="rId19" display="https://podminky.urs.cz/item/CS_URS_2024_01/622211041"/>
    <hyperlink ref="F183" r:id="rId20" display="https://podminky.urs.cz/item/CS_URS_2024_01/622211031"/>
    <hyperlink ref="F190" r:id="rId21" display="https://podminky.urs.cz/item/CS_URS_2024_01/622251101"/>
    <hyperlink ref="F194" r:id="rId22" display="https://podminky.urs.cz/item/CS_URS_2024_01/622212051"/>
    <hyperlink ref="F206" r:id="rId23" display="https://podminky.urs.cz/item/CS_URS_2024_01/622252002"/>
    <hyperlink ref="F225" r:id="rId24" display="https://podminky.urs.cz/item/CS_URS_2024_01/622311101"/>
    <hyperlink ref="F229" r:id="rId25" display="https://podminky.urs.cz/item/CS_URS_2024_01/622321191"/>
    <hyperlink ref="F233" r:id="rId26" display="https://podminky.urs.cz/item/CS_URS_2024_01/622511102"/>
    <hyperlink ref="F236" r:id="rId27" display="https://podminky.urs.cz/item/CS_URS_2024_01/622531022"/>
    <hyperlink ref="F239" r:id="rId28" display="https://podminky.urs.cz/item/CS_URS_2024_01/629135102"/>
    <hyperlink ref="F243" r:id="rId29" display="https://podminky.urs.cz/item/CS_URS_2024_01/632682111"/>
    <hyperlink ref="F248" r:id="rId30" display="https://podminky.urs.cz/item/CS_URS_2024_01/941211112"/>
    <hyperlink ref="F252" r:id="rId31" display="https://podminky.urs.cz/item/CS_URS_2024_01/941211212"/>
    <hyperlink ref="F256" r:id="rId32" display="https://podminky.urs.cz/item/CS_URS_2024_01/941211812"/>
    <hyperlink ref="F259" r:id="rId33" display="https://podminky.urs.cz/item/CS_URS_2024_01/944511111"/>
    <hyperlink ref="F262" r:id="rId34" display="https://podminky.urs.cz/item/CS_URS_2024_01/944511211"/>
    <hyperlink ref="F265" r:id="rId35" display="https://podminky.urs.cz/item/CS_URS_2024_01/944511811"/>
    <hyperlink ref="F268" r:id="rId36" display="https://podminky.urs.cz/item/CS_URS_2024_01/944711112"/>
    <hyperlink ref="F272" r:id="rId37" display="https://podminky.urs.cz/item/CS_URS_2024_01/944711212"/>
    <hyperlink ref="F276" r:id="rId38" display="https://podminky.urs.cz/item/CS_URS_2024_01/944711812"/>
    <hyperlink ref="F279" r:id="rId39" display="https://podminky.urs.cz/item/CS_URS_2024_01/949101111"/>
    <hyperlink ref="F283" r:id="rId40" display="https://podminky.urs.cz/item/CS_URS_2024_01/965042131"/>
    <hyperlink ref="F287" r:id="rId41" display="https://podminky.urs.cz/item/CS_URS_2024_01/965046111"/>
    <hyperlink ref="F290" r:id="rId42" display="https://podminky.urs.cz/item/CS_URS_2024_01/965046119"/>
    <hyperlink ref="F294" r:id="rId43" display="https://podminky.urs.cz/item/CS_URS_2024_01/965081213"/>
    <hyperlink ref="F297" r:id="rId44" display="https://podminky.urs.cz/item/CS_URS_2024_01/966084018"/>
    <hyperlink ref="F301" r:id="rId45" display="https://podminky.urs.cz/item/CS_URS_2024_01/967031132"/>
    <hyperlink ref="F305" r:id="rId46" display="https://podminky.urs.cz/item/CS_URS_2024_01/978019391"/>
    <hyperlink ref="F308" r:id="rId47" display="https://podminky.urs.cz/item/CS_URS_2024_01/985441323"/>
    <hyperlink ref="F311" r:id="rId48" display="https://podminky.urs.cz/item/CS_URS_2024_01/985442291"/>
    <hyperlink ref="F314" r:id="rId49" display="https://podminky.urs.cz/item/CS_URS_2024_01/985442292"/>
    <hyperlink ref="F318" r:id="rId50" display="https://podminky.urs.cz/item/CS_URS_2024_01/997013152"/>
    <hyperlink ref="F321" r:id="rId51" display="https://podminky.urs.cz/item/CS_URS_2024_01/997013501"/>
    <hyperlink ref="F324" r:id="rId52" display="https://podminky.urs.cz/item/CS_URS_2024_01/997013509"/>
    <hyperlink ref="F328" r:id="rId53" display="https://podminky.urs.cz/item/CS_URS_2024_01/997013871"/>
    <hyperlink ref="F332" r:id="rId54" display="https://podminky.urs.cz/item/CS_URS_2024_01/998011002"/>
    <hyperlink ref="F335" r:id="rId55" display="https://podminky.urs.cz/item/CS_URS_2024_01/998223011"/>
    <hyperlink ref="F340" r:id="rId56" display="https://podminky.urs.cz/item/CS_URS_2024_01/711161212"/>
    <hyperlink ref="F347" r:id="rId57" display="https://podminky.urs.cz/item/CS_URS_2024_01/713130853"/>
    <hyperlink ref="F351" r:id="rId58" display="https://podminky.urs.cz/item/CS_URS_2024_01/713131151"/>
    <hyperlink ref="F361" r:id="rId59" display="https://podminky.urs.cz/item/CS_URS_2024_01/764001811"/>
    <hyperlink ref="F365" r:id="rId60" display="https://podminky.urs.cz/item/CS_URS_2024_01/764001123"/>
    <hyperlink ref="F368" r:id="rId61" display="https://podminky.urs.cz/item/CS_URS_2024_01/764002841"/>
    <hyperlink ref="F372" r:id="rId62" display="https://podminky.urs.cz/item/CS_URS_2024_01/764204109"/>
    <hyperlink ref="F375" r:id="rId63" display="https://podminky.urs.cz/item/CS_URS_2024_01/764002851"/>
    <hyperlink ref="F379" r:id="rId64" display="https://podminky.urs.cz/item/CS_URS_2024_01/764206107"/>
    <hyperlink ref="F382" r:id="rId65" display="https://podminky.urs.cz/item/CS_URS_2024_01/764002871"/>
    <hyperlink ref="F386" r:id="rId66" display="https://podminky.urs.cz/item/CS_URS_2024_01/764202105"/>
    <hyperlink ref="F394" r:id="rId67" display="https://podminky.urs.cz/item/CS_URS_2024_01/766417833"/>
    <hyperlink ref="F400" r:id="rId68" display="https://podminky.urs.cz/item/CS_URS_2024_01/766662811"/>
    <hyperlink ref="F403" r:id="rId69" display="https://podminky.urs.cz/item/CS_URS_2024_01/766691914"/>
    <hyperlink ref="F406" r:id="rId70" display="https://podminky.urs.cz/item/CS_URS_2024_01/998766102"/>
    <hyperlink ref="F416" r:id="rId71" display="https://podminky.urs.cz/item/CS_URS_2024_01/767162812"/>
    <hyperlink ref="F420" r:id="rId72" display="https://podminky.urs.cz/item/CS_URS_2024_01/767162114"/>
    <hyperlink ref="F424" r:id="rId73" display="https://podminky.urs.cz/item/CS_URS_2024_01/767163221"/>
    <hyperlink ref="F432" r:id="rId74" display="https://podminky.urs.cz/item/CS_URS_2024_01/767531121"/>
    <hyperlink ref="F439" r:id="rId75" display="https://podminky.urs.cz/item/CS_URS_2024_01/767531213"/>
    <hyperlink ref="F445" r:id="rId76" display="https://podminky.urs.cz/item/CS_URS_2024_01/767640322"/>
    <hyperlink ref="F453" r:id="rId77" display="https://podminky.urs.cz/item/CS_URS_2024_01/767661811"/>
    <hyperlink ref="F457" r:id="rId78" display="https://podminky.urs.cz/item/CS_URS_2024_01/767662110"/>
    <hyperlink ref="F464" r:id="rId79" display="https://podminky.urs.cz/item/CS_URS_2024_01/767810113"/>
    <hyperlink ref="F470" r:id="rId80" display="https://podminky.urs.cz/item/CS_URS_2024_01/767810811"/>
    <hyperlink ref="F473" r:id="rId81" display="https://podminky.urs.cz/item/CS_URS_2024_01/767893114"/>
    <hyperlink ref="F480" r:id="rId82" display="https://podminky.urs.cz/item/CS_URS_2024_01/767893811"/>
    <hyperlink ref="F485" r:id="rId83" display="https://podminky.urs.cz/item/CS_URS_2024_01/777131101"/>
    <hyperlink ref="F489" r:id="rId84" display="https://podminky.urs.cz/item/CS_URS_2024_01/777611121"/>
    <hyperlink ref="F492" r:id="rId85" display="https://podminky.urs.cz/item/CS_URS_2024_01/777211213"/>
    <hyperlink ref="F497" r:id="rId86" display="https://podminky.urs.cz/item/CS_URS_2024_01/777211713"/>
    <hyperlink ref="F501" r:id="rId87" display="https://podminky.urs.cz/item/CS_URS_2024_01/777312155"/>
    <hyperlink ref="F506" r:id="rId88" display="https://podminky.urs.cz/item/CS_URS_2024_01/777312163"/>
    <hyperlink ref="F511" r:id="rId89" display="https://podminky.urs.cz/item/CS_URS_2024_01/777313155"/>
    <hyperlink ref="F515" r:id="rId90" display="https://podminky.urs.cz/item/CS_URS_2024_01/777313163"/>
    <hyperlink ref="F520" r:id="rId91" display="https://podminky.urs.cz/item/CS_URS_2024_01/783301303"/>
    <hyperlink ref="F523" r:id="rId92" display="https://podminky.urs.cz/item/CS_URS_2024_01/783301401"/>
    <hyperlink ref="F526" r:id="rId93" display="https://podminky.urs.cz/item/CS_URS_2024_01/783314101"/>
    <hyperlink ref="F529" r:id="rId94" display="https://podminky.urs.cz/item/CS_URS_2024_01/783315101"/>
    <hyperlink ref="F532" r:id="rId95" display="https://podminky.urs.cz/item/CS_URS_2024_01/783317101"/>
    <hyperlink ref="F535" r:id="rId96" display="https://podminky.urs.cz/item/CS_URS_2024_01/783343101"/>
    <hyperlink ref="F539" r:id="rId97" display="https://podminky.urs.cz/item/CS_URS_2024_01/784121007"/>
    <hyperlink ref="F543" r:id="rId98" display="https://podminky.urs.cz/item/CS_URS_2024_01/784171101"/>
    <hyperlink ref="F548" r:id="rId99" display="https://podminky.urs.cz/item/CS_URS_2024_01/784171111"/>
    <hyperlink ref="F551" r:id="rId100" display="https://podminky.urs.cz/item/CS_URS_2024_01/784171121"/>
    <hyperlink ref="F554" r:id="rId101" display="https://podminky.urs.cz/item/CS_URS_2024_01/784181107"/>
    <hyperlink ref="F557" r:id="rId102" display="https://podminky.urs.cz/item/CS_URS_2024_01/784221107"/>
    <hyperlink ref="F561" r:id="rId103" display="https://podminky.urs.cz/item/CS_URS_2024_01/784221131"/>
    <hyperlink ref="F564" r:id="rId104" display="https://podminky.urs.cz/item/CS_URS_2024_01/784660107"/>
    <hyperlink ref="F569" r:id="rId105" display="https://podminky.urs.cz/item/CS_URS_2024_01/632452511"/>
    <hyperlink ref="F573" r:id="rId106" display="https://podminky.urs.cz/item/CS_URS_2024_01/771121011"/>
    <hyperlink ref="F576" r:id="rId107" display="https://podminky.urs.cz/item/CS_URS_2024_01/771574416"/>
    <hyperlink ref="F582" r:id="rId108" display="https://podminky.urs.cz/item/CS_URS_2024_01/771591207"/>
    <hyperlink ref="F585" r:id="rId109" display="https://podminky.urs.cz/item/CS_URS_2024_01/632.Rpol.WB.B"/>
    <hyperlink ref="F591" r:id="rId110" display="https://podminky.urs.cz/item/CS_URS_2024_01/622211011"/>
    <hyperlink ref="F597" r:id="rId111" display="https://podminky.urs.cz/item/CS_URS_2024_01/621142001"/>
    <hyperlink ref="F601" r:id="rId112" display="https://podminky.urs.cz/item/CS_URS_2024_01/62153102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1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Zateplení a výměna elektroinstalace BD, Kosmonautů 33, 35, Havířov - Podlesí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1006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30. 5. 2024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33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36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9"/>
      <c r="B27" s="140"/>
      <c r="C27" s="139"/>
      <c r="D27" s="139"/>
      <c r="E27" s="141" t="s">
        <v>38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ROUND((SUM(BE84:BE105)),  2)</f>
        <v>0</v>
      </c>
      <c r="G33" s="39"/>
      <c r="H33" s="39"/>
      <c r="I33" s="149">
        <v>0.20999999999999999</v>
      </c>
      <c r="J33" s="148">
        <f>ROUND(((SUM(BE84:BE105))*I33),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ROUND((SUM(BF84:BF105)),  2)</f>
        <v>0</v>
      </c>
      <c r="G34" s="39"/>
      <c r="H34" s="39"/>
      <c r="I34" s="149">
        <v>0.12</v>
      </c>
      <c r="J34" s="148">
        <f>ROUND(((SUM(BF84:BF105))*I34),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ROUND((SUM(BG84:BG105)),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ROUND((SUM(BH84:BH105)),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ROUND((SUM(BI84:BI105)),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Zateplení a výměna elektroinstalace BD, Kosmonautů 33, 35, Havířov - Podlesí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Zateplení stropu 1.PP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Kosmonautů 33, 35</v>
      </c>
      <c r="G52" s="41"/>
      <c r="H52" s="41"/>
      <c r="I52" s="33" t="s">
        <v>23</v>
      </c>
      <c r="J52" s="73" t="str">
        <f>IF(J12="","",J12)</f>
        <v>30. 5. 2024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31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33</v>
      </c>
      <c r="J55" s="37" t="str">
        <f>E24</f>
        <v>Amun Pro s.r.o.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100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1007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104</v>
      </c>
      <c r="E62" s="175"/>
      <c r="F62" s="175"/>
      <c r="G62" s="175"/>
      <c r="H62" s="175"/>
      <c r="I62" s="175"/>
      <c r="J62" s="176">
        <f>J94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6"/>
      <c r="C63" s="167"/>
      <c r="D63" s="168" t="s">
        <v>107</v>
      </c>
      <c r="E63" s="169"/>
      <c r="F63" s="169"/>
      <c r="G63" s="169"/>
      <c r="H63" s="169"/>
      <c r="I63" s="169"/>
      <c r="J63" s="170">
        <f>J98</f>
        <v>0</v>
      </c>
      <c r="K63" s="167"/>
      <c r="L63" s="17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2"/>
      <c r="C64" s="173"/>
      <c r="D64" s="174" t="s">
        <v>109</v>
      </c>
      <c r="E64" s="175"/>
      <c r="F64" s="175"/>
      <c r="G64" s="175"/>
      <c r="H64" s="175"/>
      <c r="I64" s="175"/>
      <c r="J64" s="176">
        <f>J99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117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Zateplení a výměna elektroinstalace BD, Kosmonautů 33, 35, Havířov - Podlesí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94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02 - Zateplení stropu 1.PP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>Kosmonautů 33, 35</v>
      </c>
      <c r="G78" s="41"/>
      <c r="H78" s="41"/>
      <c r="I78" s="33" t="s">
        <v>23</v>
      </c>
      <c r="J78" s="73" t="str">
        <f>IF(J12="","",J12)</f>
        <v>30. 5. 2024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41"/>
      <c r="E80" s="41"/>
      <c r="F80" s="28" t="str">
        <f>E15</f>
        <v xml:space="preserve"> </v>
      </c>
      <c r="G80" s="41"/>
      <c r="H80" s="41"/>
      <c r="I80" s="33" t="s">
        <v>31</v>
      </c>
      <c r="J80" s="37" t="str">
        <f>E21</f>
        <v xml:space="preserve"> 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29</v>
      </c>
      <c r="D81" s="41"/>
      <c r="E81" s="41"/>
      <c r="F81" s="28" t="str">
        <f>IF(E18="","",E18)</f>
        <v>Vyplň údaj</v>
      </c>
      <c r="G81" s="41"/>
      <c r="H81" s="41"/>
      <c r="I81" s="33" t="s">
        <v>33</v>
      </c>
      <c r="J81" s="37" t="str">
        <f>E24</f>
        <v>Amun Pro s.r.o.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118</v>
      </c>
      <c r="D83" s="181" t="s">
        <v>58</v>
      </c>
      <c r="E83" s="181" t="s">
        <v>54</v>
      </c>
      <c r="F83" s="181" t="s">
        <v>55</v>
      </c>
      <c r="G83" s="181" t="s">
        <v>119</v>
      </c>
      <c r="H83" s="181" t="s">
        <v>120</v>
      </c>
      <c r="I83" s="181" t="s">
        <v>121</v>
      </c>
      <c r="J83" s="181" t="s">
        <v>98</v>
      </c>
      <c r="K83" s="182" t="s">
        <v>122</v>
      </c>
      <c r="L83" s="183"/>
      <c r="M83" s="93" t="s">
        <v>19</v>
      </c>
      <c r="N83" s="94" t="s">
        <v>43</v>
      </c>
      <c r="O83" s="94" t="s">
        <v>123</v>
      </c>
      <c r="P83" s="94" t="s">
        <v>124</v>
      </c>
      <c r="Q83" s="94" t="s">
        <v>125</v>
      </c>
      <c r="R83" s="94" t="s">
        <v>126</v>
      </c>
      <c r="S83" s="94" t="s">
        <v>127</v>
      </c>
      <c r="T83" s="95" t="s">
        <v>128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129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P85+P98</f>
        <v>0</v>
      </c>
      <c r="Q84" s="97"/>
      <c r="R84" s="186">
        <f>R85+R98</f>
        <v>6.1595844</v>
      </c>
      <c r="S84" s="97"/>
      <c r="T84" s="187">
        <f>T85+T98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72</v>
      </c>
      <c r="AU84" s="18" t="s">
        <v>99</v>
      </c>
      <c r="BK84" s="188">
        <f>BK85+BK98</f>
        <v>0</v>
      </c>
    </row>
    <row r="85" s="12" customFormat="1" ht="25.92" customHeight="1">
      <c r="A85" s="12"/>
      <c r="B85" s="189"/>
      <c r="C85" s="190"/>
      <c r="D85" s="191" t="s">
        <v>72</v>
      </c>
      <c r="E85" s="192" t="s">
        <v>130</v>
      </c>
      <c r="F85" s="192" t="s">
        <v>131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P86+P94</f>
        <v>0</v>
      </c>
      <c r="Q85" s="197"/>
      <c r="R85" s="198">
        <f>R86+R94</f>
        <v>2.8777416000000002</v>
      </c>
      <c r="S85" s="197"/>
      <c r="T85" s="199">
        <f>T86+T94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81</v>
      </c>
      <c r="AT85" s="201" t="s">
        <v>72</v>
      </c>
      <c r="AU85" s="201" t="s">
        <v>73</v>
      </c>
      <c r="AY85" s="200" t="s">
        <v>132</v>
      </c>
      <c r="BK85" s="202">
        <f>BK86+BK94</f>
        <v>0</v>
      </c>
    </row>
    <row r="86" s="12" customFormat="1" ht="22.8" customHeight="1">
      <c r="A86" s="12"/>
      <c r="B86" s="189"/>
      <c r="C86" s="190"/>
      <c r="D86" s="191" t="s">
        <v>72</v>
      </c>
      <c r="E86" s="203" t="s">
        <v>169</v>
      </c>
      <c r="F86" s="203" t="s">
        <v>1008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SUM(P87:P93)</f>
        <v>0</v>
      </c>
      <c r="Q86" s="197"/>
      <c r="R86" s="198">
        <f>SUM(R87:R93)</f>
        <v>2.8337808000000004</v>
      </c>
      <c r="S86" s="197"/>
      <c r="T86" s="199">
        <f>SUM(T87:T93)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81</v>
      </c>
      <c r="AT86" s="201" t="s">
        <v>72</v>
      </c>
      <c r="AU86" s="201" t="s">
        <v>81</v>
      </c>
      <c r="AY86" s="200" t="s">
        <v>132</v>
      </c>
      <c r="BK86" s="202">
        <f>SUM(BK87:BK93)</f>
        <v>0</v>
      </c>
    </row>
    <row r="87" s="2" customFormat="1" ht="16.5" customHeight="1">
      <c r="A87" s="39"/>
      <c r="B87" s="40"/>
      <c r="C87" s="205" t="s">
        <v>151</v>
      </c>
      <c r="D87" s="205" t="s">
        <v>134</v>
      </c>
      <c r="E87" s="206" t="s">
        <v>1009</v>
      </c>
      <c r="F87" s="207" t="s">
        <v>1010</v>
      </c>
      <c r="G87" s="208" t="s">
        <v>137</v>
      </c>
      <c r="H87" s="209">
        <v>338.16000000000003</v>
      </c>
      <c r="I87" s="210"/>
      <c r="J87" s="211">
        <f>ROUND(I87*H87,2)</f>
        <v>0</v>
      </c>
      <c r="K87" s="207" t="s">
        <v>138</v>
      </c>
      <c r="L87" s="45"/>
      <c r="M87" s="212" t="s">
        <v>19</v>
      </c>
      <c r="N87" s="213" t="s">
        <v>44</v>
      </c>
      <c r="O87" s="85"/>
      <c r="P87" s="214">
        <f>O87*H87</f>
        <v>0</v>
      </c>
      <c r="Q87" s="214">
        <v>0.0043800000000000002</v>
      </c>
      <c r="R87" s="214">
        <f>Q87*H87</f>
        <v>1.4811408000000002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139</v>
      </c>
      <c r="AT87" s="216" t="s">
        <v>134</v>
      </c>
      <c r="AU87" s="216" t="s">
        <v>83</v>
      </c>
      <c r="AY87" s="18" t="s">
        <v>132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81</v>
      </c>
      <c r="BK87" s="217">
        <f>ROUND(I87*H87,2)</f>
        <v>0</v>
      </c>
      <c r="BL87" s="18" t="s">
        <v>139</v>
      </c>
      <c r="BM87" s="216" t="s">
        <v>1011</v>
      </c>
    </row>
    <row r="88" s="2" customFormat="1">
      <c r="A88" s="39"/>
      <c r="B88" s="40"/>
      <c r="C88" s="41"/>
      <c r="D88" s="218" t="s">
        <v>141</v>
      </c>
      <c r="E88" s="41"/>
      <c r="F88" s="219" t="s">
        <v>1012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141</v>
      </c>
      <c r="AU88" s="18" t="s">
        <v>83</v>
      </c>
    </row>
    <row r="89" s="2" customFormat="1">
      <c r="A89" s="39"/>
      <c r="B89" s="40"/>
      <c r="C89" s="41"/>
      <c r="D89" s="223" t="s">
        <v>143</v>
      </c>
      <c r="E89" s="41"/>
      <c r="F89" s="224" t="s">
        <v>1013</v>
      </c>
      <c r="G89" s="41"/>
      <c r="H89" s="41"/>
      <c r="I89" s="220"/>
      <c r="J89" s="41"/>
      <c r="K89" s="41"/>
      <c r="L89" s="45"/>
      <c r="M89" s="221"/>
      <c r="N89" s="222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143</v>
      </c>
      <c r="AU89" s="18" t="s">
        <v>83</v>
      </c>
    </row>
    <row r="90" s="13" customFormat="1">
      <c r="A90" s="13"/>
      <c r="B90" s="225"/>
      <c r="C90" s="226"/>
      <c r="D90" s="218" t="s">
        <v>161</v>
      </c>
      <c r="E90" s="227" t="s">
        <v>19</v>
      </c>
      <c r="F90" s="228" t="s">
        <v>1014</v>
      </c>
      <c r="G90" s="226"/>
      <c r="H90" s="229">
        <v>338.16000000000003</v>
      </c>
      <c r="I90" s="230"/>
      <c r="J90" s="226"/>
      <c r="K90" s="226"/>
      <c r="L90" s="231"/>
      <c r="M90" s="232"/>
      <c r="N90" s="233"/>
      <c r="O90" s="233"/>
      <c r="P90" s="233"/>
      <c r="Q90" s="233"/>
      <c r="R90" s="233"/>
      <c r="S90" s="233"/>
      <c r="T90" s="234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5" t="s">
        <v>161</v>
      </c>
      <c r="AU90" s="235" t="s">
        <v>83</v>
      </c>
      <c r="AV90" s="13" t="s">
        <v>83</v>
      </c>
      <c r="AW90" s="13" t="s">
        <v>32</v>
      </c>
      <c r="AX90" s="13" t="s">
        <v>81</v>
      </c>
      <c r="AY90" s="235" t="s">
        <v>132</v>
      </c>
    </row>
    <row r="91" s="2" customFormat="1" ht="16.5" customHeight="1">
      <c r="A91" s="39"/>
      <c r="B91" s="40"/>
      <c r="C91" s="205" t="s">
        <v>139</v>
      </c>
      <c r="D91" s="205" t="s">
        <v>134</v>
      </c>
      <c r="E91" s="206" t="s">
        <v>1015</v>
      </c>
      <c r="F91" s="207" t="s">
        <v>1016</v>
      </c>
      <c r="G91" s="208" t="s">
        <v>137</v>
      </c>
      <c r="H91" s="209">
        <v>338.16000000000003</v>
      </c>
      <c r="I91" s="210"/>
      <c r="J91" s="211">
        <f>ROUND(I91*H91,2)</f>
        <v>0</v>
      </c>
      <c r="K91" s="207" t="s">
        <v>138</v>
      </c>
      <c r="L91" s="45"/>
      <c r="M91" s="212" t="s">
        <v>19</v>
      </c>
      <c r="N91" s="213" t="s">
        <v>44</v>
      </c>
      <c r="O91" s="85"/>
      <c r="P91" s="214">
        <f>O91*H91</f>
        <v>0</v>
      </c>
      <c r="Q91" s="214">
        <v>0.0040000000000000001</v>
      </c>
      <c r="R91" s="214">
        <f>Q91*H91</f>
        <v>1.3526400000000001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139</v>
      </c>
      <c r="AT91" s="216" t="s">
        <v>134</v>
      </c>
      <c r="AU91" s="216" t="s">
        <v>83</v>
      </c>
      <c r="AY91" s="18" t="s">
        <v>132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81</v>
      </c>
      <c r="BK91" s="217">
        <f>ROUND(I91*H91,2)</f>
        <v>0</v>
      </c>
      <c r="BL91" s="18" t="s">
        <v>139</v>
      </c>
      <c r="BM91" s="216" t="s">
        <v>1017</v>
      </c>
    </row>
    <row r="92" s="2" customFormat="1">
      <c r="A92" s="39"/>
      <c r="B92" s="40"/>
      <c r="C92" s="41"/>
      <c r="D92" s="218" t="s">
        <v>141</v>
      </c>
      <c r="E92" s="41"/>
      <c r="F92" s="219" t="s">
        <v>1018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141</v>
      </c>
      <c r="AU92" s="18" t="s">
        <v>83</v>
      </c>
    </row>
    <row r="93" s="2" customFormat="1">
      <c r="A93" s="39"/>
      <c r="B93" s="40"/>
      <c r="C93" s="41"/>
      <c r="D93" s="223" t="s">
        <v>143</v>
      </c>
      <c r="E93" s="41"/>
      <c r="F93" s="224" t="s">
        <v>1019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143</v>
      </c>
      <c r="AU93" s="18" t="s">
        <v>83</v>
      </c>
    </row>
    <row r="94" s="12" customFormat="1" ht="22.8" customHeight="1">
      <c r="A94" s="12"/>
      <c r="B94" s="189"/>
      <c r="C94" s="190"/>
      <c r="D94" s="191" t="s">
        <v>72</v>
      </c>
      <c r="E94" s="203" t="s">
        <v>187</v>
      </c>
      <c r="F94" s="203" t="s">
        <v>380</v>
      </c>
      <c r="G94" s="190"/>
      <c r="H94" s="190"/>
      <c r="I94" s="193"/>
      <c r="J94" s="204">
        <f>BK94</f>
        <v>0</v>
      </c>
      <c r="K94" s="190"/>
      <c r="L94" s="195"/>
      <c r="M94" s="196"/>
      <c r="N94" s="197"/>
      <c r="O94" s="197"/>
      <c r="P94" s="198">
        <f>SUM(P95:P97)</f>
        <v>0</v>
      </c>
      <c r="Q94" s="197"/>
      <c r="R94" s="198">
        <f>SUM(R95:R97)</f>
        <v>0.043960800000000001</v>
      </c>
      <c r="S94" s="197"/>
      <c r="T94" s="199">
        <f>SUM(T95:T97)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0" t="s">
        <v>81</v>
      </c>
      <c r="AT94" s="201" t="s">
        <v>72</v>
      </c>
      <c r="AU94" s="201" t="s">
        <v>81</v>
      </c>
      <c r="AY94" s="200" t="s">
        <v>132</v>
      </c>
      <c r="BK94" s="202">
        <f>SUM(BK95:BK97)</f>
        <v>0</v>
      </c>
    </row>
    <row r="95" s="2" customFormat="1" ht="21.75" customHeight="1">
      <c r="A95" s="39"/>
      <c r="B95" s="40"/>
      <c r="C95" s="205" t="s">
        <v>163</v>
      </c>
      <c r="D95" s="205" t="s">
        <v>134</v>
      </c>
      <c r="E95" s="206" t="s">
        <v>440</v>
      </c>
      <c r="F95" s="207" t="s">
        <v>441</v>
      </c>
      <c r="G95" s="208" t="s">
        <v>137</v>
      </c>
      <c r="H95" s="209">
        <v>338.16000000000003</v>
      </c>
      <c r="I95" s="210"/>
      <c r="J95" s="211">
        <f>ROUND(I95*H95,2)</f>
        <v>0</v>
      </c>
      <c r="K95" s="207" t="s">
        <v>138</v>
      </c>
      <c r="L95" s="45"/>
      <c r="M95" s="212" t="s">
        <v>19</v>
      </c>
      <c r="N95" s="213" t="s">
        <v>44</v>
      </c>
      <c r="O95" s="85"/>
      <c r="P95" s="214">
        <f>O95*H95</f>
        <v>0</v>
      </c>
      <c r="Q95" s="214">
        <v>0.00012999999999999999</v>
      </c>
      <c r="R95" s="214">
        <f>Q95*H95</f>
        <v>0.043960800000000001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139</v>
      </c>
      <c r="AT95" s="216" t="s">
        <v>134</v>
      </c>
      <c r="AU95" s="216" t="s">
        <v>83</v>
      </c>
      <c r="AY95" s="18" t="s">
        <v>132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81</v>
      </c>
      <c r="BK95" s="217">
        <f>ROUND(I95*H95,2)</f>
        <v>0</v>
      </c>
      <c r="BL95" s="18" t="s">
        <v>139</v>
      </c>
      <c r="BM95" s="216" t="s">
        <v>1020</v>
      </c>
    </row>
    <row r="96" s="2" customFormat="1">
      <c r="A96" s="39"/>
      <c r="B96" s="40"/>
      <c r="C96" s="41"/>
      <c r="D96" s="218" t="s">
        <v>141</v>
      </c>
      <c r="E96" s="41"/>
      <c r="F96" s="219" t="s">
        <v>443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141</v>
      </c>
      <c r="AU96" s="18" t="s">
        <v>83</v>
      </c>
    </row>
    <row r="97" s="2" customFormat="1">
      <c r="A97" s="39"/>
      <c r="B97" s="40"/>
      <c r="C97" s="41"/>
      <c r="D97" s="223" t="s">
        <v>143</v>
      </c>
      <c r="E97" s="41"/>
      <c r="F97" s="224" t="s">
        <v>444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143</v>
      </c>
      <c r="AU97" s="18" t="s">
        <v>83</v>
      </c>
    </row>
    <row r="98" s="12" customFormat="1" ht="25.92" customHeight="1">
      <c r="A98" s="12"/>
      <c r="B98" s="189"/>
      <c r="C98" s="190"/>
      <c r="D98" s="191" t="s">
        <v>72</v>
      </c>
      <c r="E98" s="192" t="s">
        <v>543</v>
      </c>
      <c r="F98" s="192" t="s">
        <v>544</v>
      </c>
      <c r="G98" s="190"/>
      <c r="H98" s="190"/>
      <c r="I98" s="193"/>
      <c r="J98" s="194">
        <f>BK98</f>
        <v>0</v>
      </c>
      <c r="K98" s="190"/>
      <c r="L98" s="195"/>
      <c r="M98" s="196"/>
      <c r="N98" s="197"/>
      <c r="O98" s="197"/>
      <c r="P98" s="198">
        <f>P99</f>
        <v>0</v>
      </c>
      <c r="Q98" s="197"/>
      <c r="R98" s="198">
        <f>R99</f>
        <v>3.2818427999999997</v>
      </c>
      <c r="S98" s="197"/>
      <c r="T98" s="199">
        <f>T99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0" t="s">
        <v>83</v>
      </c>
      <c r="AT98" s="201" t="s">
        <v>72</v>
      </c>
      <c r="AU98" s="201" t="s">
        <v>73</v>
      </c>
      <c r="AY98" s="200" t="s">
        <v>132</v>
      </c>
      <c r="BK98" s="202">
        <f>BK99</f>
        <v>0</v>
      </c>
    </row>
    <row r="99" s="12" customFormat="1" ht="22.8" customHeight="1">
      <c r="A99" s="12"/>
      <c r="B99" s="189"/>
      <c r="C99" s="190"/>
      <c r="D99" s="191" t="s">
        <v>72</v>
      </c>
      <c r="E99" s="203" t="s">
        <v>558</v>
      </c>
      <c r="F99" s="203" t="s">
        <v>559</v>
      </c>
      <c r="G99" s="190"/>
      <c r="H99" s="190"/>
      <c r="I99" s="193"/>
      <c r="J99" s="204">
        <f>BK99</f>
        <v>0</v>
      </c>
      <c r="K99" s="190"/>
      <c r="L99" s="195"/>
      <c r="M99" s="196"/>
      <c r="N99" s="197"/>
      <c r="O99" s="197"/>
      <c r="P99" s="198">
        <f>SUM(P100:P105)</f>
        <v>0</v>
      </c>
      <c r="Q99" s="197"/>
      <c r="R99" s="198">
        <f>SUM(R100:R105)</f>
        <v>3.2818427999999997</v>
      </c>
      <c r="S99" s="197"/>
      <c r="T99" s="199">
        <f>SUM(T100:T105)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0" t="s">
        <v>83</v>
      </c>
      <c r="AT99" s="201" t="s">
        <v>72</v>
      </c>
      <c r="AU99" s="201" t="s">
        <v>81</v>
      </c>
      <c r="AY99" s="200" t="s">
        <v>132</v>
      </c>
      <c r="BK99" s="202">
        <f>SUM(BK100:BK105)</f>
        <v>0</v>
      </c>
    </row>
    <row r="100" s="2" customFormat="1" ht="21.75" customHeight="1">
      <c r="A100" s="39"/>
      <c r="B100" s="40"/>
      <c r="C100" s="205" t="s">
        <v>81</v>
      </c>
      <c r="D100" s="205" t="s">
        <v>134</v>
      </c>
      <c r="E100" s="206" t="s">
        <v>1021</v>
      </c>
      <c r="F100" s="207" t="s">
        <v>1022</v>
      </c>
      <c r="G100" s="208" t="s">
        <v>137</v>
      </c>
      <c r="H100" s="209">
        <v>338.16000000000003</v>
      </c>
      <c r="I100" s="210"/>
      <c r="J100" s="211">
        <f>ROUND(I100*H100,2)</f>
        <v>0</v>
      </c>
      <c r="K100" s="207" t="s">
        <v>138</v>
      </c>
      <c r="L100" s="45"/>
      <c r="M100" s="212" t="s">
        <v>19</v>
      </c>
      <c r="N100" s="213" t="s">
        <v>44</v>
      </c>
      <c r="O100" s="85"/>
      <c r="P100" s="214">
        <f>O100*H100</f>
        <v>0</v>
      </c>
      <c r="Q100" s="214">
        <v>0.0060299999999999998</v>
      </c>
      <c r="R100" s="214">
        <f>Q100*H100</f>
        <v>2.0391048000000001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232</v>
      </c>
      <c r="AT100" s="216" t="s">
        <v>134</v>
      </c>
      <c r="AU100" s="216" t="s">
        <v>83</v>
      </c>
      <c r="AY100" s="18" t="s">
        <v>132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81</v>
      </c>
      <c r="BK100" s="217">
        <f>ROUND(I100*H100,2)</f>
        <v>0</v>
      </c>
      <c r="BL100" s="18" t="s">
        <v>232</v>
      </c>
      <c r="BM100" s="216" t="s">
        <v>1023</v>
      </c>
    </row>
    <row r="101" s="2" customFormat="1">
      <c r="A101" s="39"/>
      <c r="B101" s="40"/>
      <c r="C101" s="41"/>
      <c r="D101" s="218" t="s">
        <v>141</v>
      </c>
      <c r="E101" s="41"/>
      <c r="F101" s="219" t="s">
        <v>1024</v>
      </c>
      <c r="G101" s="41"/>
      <c r="H101" s="41"/>
      <c r="I101" s="220"/>
      <c r="J101" s="41"/>
      <c r="K101" s="41"/>
      <c r="L101" s="45"/>
      <c r="M101" s="221"/>
      <c r="N101" s="222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141</v>
      </c>
      <c r="AU101" s="18" t="s">
        <v>83</v>
      </c>
    </row>
    <row r="102" s="2" customFormat="1">
      <c r="A102" s="39"/>
      <c r="B102" s="40"/>
      <c r="C102" s="41"/>
      <c r="D102" s="223" t="s">
        <v>143</v>
      </c>
      <c r="E102" s="41"/>
      <c r="F102" s="224" t="s">
        <v>1025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143</v>
      </c>
      <c r="AU102" s="18" t="s">
        <v>83</v>
      </c>
    </row>
    <row r="103" s="2" customFormat="1" ht="16.5" customHeight="1">
      <c r="A103" s="39"/>
      <c r="B103" s="40"/>
      <c r="C103" s="236" t="s">
        <v>83</v>
      </c>
      <c r="D103" s="236" t="s">
        <v>194</v>
      </c>
      <c r="E103" s="237" t="s">
        <v>1026</v>
      </c>
      <c r="F103" s="238" t="s">
        <v>1027</v>
      </c>
      <c r="G103" s="239" t="s">
        <v>137</v>
      </c>
      <c r="H103" s="240">
        <v>355.06799999999998</v>
      </c>
      <c r="I103" s="241"/>
      <c r="J103" s="242">
        <f>ROUND(I103*H103,2)</f>
        <v>0</v>
      </c>
      <c r="K103" s="238" t="s">
        <v>138</v>
      </c>
      <c r="L103" s="243"/>
      <c r="M103" s="244" t="s">
        <v>19</v>
      </c>
      <c r="N103" s="245" t="s">
        <v>44</v>
      </c>
      <c r="O103" s="85"/>
      <c r="P103" s="214">
        <f>O103*H103</f>
        <v>0</v>
      </c>
      <c r="Q103" s="214">
        <v>0.0035000000000000001</v>
      </c>
      <c r="R103" s="214">
        <f>Q103*H103</f>
        <v>1.2427379999999999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327</v>
      </c>
      <c r="AT103" s="216" t="s">
        <v>194</v>
      </c>
      <c r="AU103" s="216" t="s">
        <v>83</v>
      </c>
      <c r="AY103" s="18" t="s">
        <v>132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81</v>
      </c>
      <c r="BK103" s="217">
        <f>ROUND(I103*H103,2)</f>
        <v>0</v>
      </c>
      <c r="BL103" s="18" t="s">
        <v>232</v>
      </c>
      <c r="BM103" s="216" t="s">
        <v>1028</v>
      </c>
    </row>
    <row r="104" s="2" customFormat="1">
      <c r="A104" s="39"/>
      <c r="B104" s="40"/>
      <c r="C104" s="41"/>
      <c r="D104" s="218" t="s">
        <v>141</v>
      </c>
      <c r="E104" s="41"/>
      <c r="F104" s="219" t="s">
        <v>1027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141</v>
      </c>
      <c r="AU104" s="18" t="s">
        <v>83</v>
      </c>
    </row>
    <row r="105" s="13" customFormat="1">
      <c r="A105" s="13"/>
      <c r="B105" s="225"/>
      <c r="C105" s="226"/>
      <c r="D105" s="218" t="s">
        <v>161</v>
      </c>
      <c r="E105" s="226"/>
      <c r="F105" s="228" t="s">
        <v>1029</v>
      </c>
      <c r="G105" s="226"/>
      <c r="H105" s="229">
        <v>355.06799999999998</v>
      </c>
      <c r="I105" s="230"/>
      <c r="J105" s="226"/>
      <c r="K105" s="226"/>
      <c r="L105" s="231"/>
      <c r="M105" s="258"/>
      <c r="N105" s="259"/>
      <c r="O105" s="259"/>
      <c r="P105" s="259"/>
      <c r="Q105" s="259"/>
      <c r="R105" s="259"/>
      <c r="S105" s="259"/>
      <c r="T105" s="26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161</v>
      </c>
      <c r="AU105" s="235" t="s">
        <v>83</v>
      </c>
      <c r="AV105" s="13" t="s">
        <v>83</v>
      </c>
      <c r="AW105" s="13" t="s">
        <v>4</v>
      </c>
      <c r="AX105" s="13" t="s">
        <v>81</v>
      </c>
      <c r="AY105" s="235" t="s">
        <v>132</v>
      </c>
    </row>
    <row r="106" s="2" customFormat="1" ht="6.96" customHeight="1">
      <c r="A106" s="39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45"/>
      <c r="M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</sheetData>
  <sheetProtection sheet="1" autoFilter="0" formatColumns="0" formatRows="0" objects="1" scenarios="1" spinCount="100000" saltValue="DGjsPE0zT2t7iBEbm+dQelqu2ci8+vwcdypc53yQnwZlvzuOwuUGafnmHNGOXr8Xt+1rehtWhJbFSQJiGhUtKQ==" hashValue="jt3bD/KTnHQ+57hTX2uYWWEQk5JB5YFjoNdRGLS7imT8fH+evRTdKu+bOLNuy0VoaoYfFriDSa1AkgpvCGjqGg==" algorithmName="SHA-512" password="CC35"/>
  <autoFilter ref="C83:K105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9" r:id="rId1" display="https://podminky.urs.cz/item/CS_URS_2024_01/611142001"/>
    <hyperlink ref="F93" r:id="rId2" display="https://podminky.urs.cz/item/CS_URS_2024_01/611311131"/>
    <hyperlink ref="F97" r:id="rId3" display="https://podminky.urs.cz/item/CS_URS_2024_01/949101111"/>
    <hyperlink ref="F102" r:id="rId4" display="https://podminky.urs.cz/item/CS_URS_2024_01/713111128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Zateplení a výměna elektroinstalace BD, Kosmonautů 33, 35, Havířov - Podlesí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1030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30. 5. 2024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33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36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9"/>
      <c r="B27" s="140"/>
      <c r="C27" s="139"/>
      <c r="D27" s="139"/>
      <c r="E27" s="141" t="s">
        <v>38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ROUND(J85,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ROUND((SUM(BE85:BE311)),  2)</f>
        <v>0</v>
      </c>
      <c r="G33" s="39"/>
      <c r="H33" s="39"/>
      <c r="I33" s="149">
        <v>0.20999999999999999</v>
      </c>
      <c r="J33" s="148">
        <f>ROUND(((SUM(BE85:BE311))*I33),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ROUND((SUM(BF85:BF311)),  2)</f>
        <v>0</v>
      </c>
      <c r="G34" s="39"/>
      <c r="H34" s="39"/>
      <c r="I34" s="149">
        <v>0.12</v>
      </c>
      <c r="J34" s="148">
        <f>ROUND(((SUM(BF85:BF311))*I34),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ROUND((SUM(BG85:BG311)),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ROUND((SUM(BH85:BH311)),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ROUND((SUM(BI85:BI311)),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Zateplení a výměna elektroinstalace BD, Kosmonautů 33, 35, Havířov - Podlesí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03 - ELEKTRO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Kosmonautů 33, 35</v>
      </c>
      <c r="G52" s="41"/>
      <c r="H52" s="41"/>
      <c r="I52" s="33" t="s">
        <v>23</v>
      </c>
      <c r="J52" s="73" t="str">
        <f>IF(J12="","",J12)</f>
        <v>30. 5. 2024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31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33</v>
      </c>
      <c r="J55" s="37" t="str">
        <f>E24</f>
        <v>Amun Pro s.r.o.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J85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107</v>
      </c>
      <c r="E60" s="169"/>
      <c r="F60" s="169"/>
      <c r="G60" s="169"/>
      <c r="H60" s="169"/>
      <c r="I60" s="169"/>
      <c r="J60" s="170">
        <f>J86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1031</v>
      </c>
      <c r="E61" s="175"/>
      <c r="F61" s="175"/>
      <c r="G61" s="175"/>
      <c r="H61" s="175"/>
      <c r="I61" s="175"/>
      <c r="J61" s="176">
        <f>J87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1032</v>
      </c>
      <c r="E62" s="175"/>
      <c r="F62" s="175"/>
      <c r="G62" s="175"/>
      <c r="H62" s="175"/>
      <c r="I62" s="175"/>
      <c r="J62" s="176">
        <f>J239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6"/>
      <c r="C63" s="167"/>
      <c r="D63" s="168" t="s">
        <v>1033</v>
      </c>
      <c r="E63" s="169"/>
      <c r="F63" s="169"/>
      <c r="G63" s="169"/>
      <c r="H63" s="169"/>
      <c r="I63" s="169"/>
      <c r="J63" s="170">
        <f>J268</f>
        <v>0</v>
      </c>
      <c r="K63" s="167"/>
      <c r="L63" s="17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2"/>
      <c r="C64" s="173"/>
      <c r="D64" s="174" t="s">
        <v>1034</v>
      </c>
      <c r="E64" s="175"/>
      <c r="F64" s="175"/>
      <c r="G64" s="175"/>
      <c r="H64" s="175"/>
      <c r="I64" s="175"/>
      <c r="J64" s="176">
        <f>J269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6"/>
      <c r="C65" s="167"/>
      <c r="D65" s="168" t="s">
        <v>1035</v>
      </c>
      <c r="E65" s="169"/>
      <c r="F65" s="169"/>
      <c r="G65" s="169"/>
      <c r="H65" s="169"/>
      <c r="I65" s="169"/>
      <c r="J65" s="170">
        <f>J306</f>
        <v>0</v>
      </c>
      <c r="K65" s="167"/>
      <c r="L65" s="17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2" customFormat="1" ht="21.84" customHeight="1">
      <c r="A66" s="39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71" s="2" customFormat="1" ht="6.96" customHeight="1">
      <c r="A71" s="39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4" t="s">
        <v>117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16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161" t="str">
        <f>E7</f>
        <v>Zateplení a výměna elektroinstalace BD, Kosmonautů 33, 35, Havířov - Podlesí</v>
      </c>
      <c r="F75" s="33"/>
      <c r="G75" s="33"/>
      <c r="H75" s="33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94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70" t="str">
        <f>E9</f>
        <v>03 - ELEKTRO</v>
      </c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41"/>
      <c r="E79" s="41"/>
      <c r="F79" s="28" t="str">
        <f>F12</f>
        <v>Kosmonautů 33, 35</v>
      </c>
      <c r="G79" s="41"/>
      <c r="H79" s="41"/>
      <c r="I79" s="33" t="s">
        <v>23</v>
      </c>
      <c r="J79" s="73" t="str">
        <f>IF(J12="","",J12)</f>
        <v>30. 5. 2024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25</v>
      </c>
      <c r="D81" s="41"/>
      <c r="E81" s="41"/>
      <c r="F81" s="28" t="str">
        <f>E15</f>
        <v xml:space="preserve"> </v>
      </c>
      <c r="G81" s="41"/>
      <c r="H81" s="41"/>
      <c r="I81" s="33" t="s">
        <v>31</v>
      </c>
      <c r="J81" s="37" t="str">
        <f>E21</f>
        <v xml:space="preserve"> 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29</v>
      </c>
      <c r="D82" s="41"/>
      <c r="E82" s="41"/>
      <c r="F82" s="28" t="str">
        <f>IF(E18="","",E18)</f>
        <v>Vyplň údaj</v>
      </c>
      <c r="G82" s="41"/>
      <c r="H82" s="41"/>
      <c r="I82" s="33" t="s">
        <v>33</v>
      </c>
      <c r="J82" s="37" t="str">
        <f>E24</f>
        <v>Amun Pro s.r.o.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78"/>
      <c r="B84" s="179"/>
      <c r="C84" s="180" t="s">
        <v>118</v>
      </c>
      <c r="D84" s="181" t="s">
        <v>58</v>
      </c>
      <c r="E84" s="181" t="s">
        <v>54</v>
      </c>
      <c r="F84" s="181" t="s">
        <v>55</v>
      </c>
      <c r="G84" s="181" t="s">
        <v>119</v>
      </c>
      <c r="H84" s="181" t="s">
        <v>120</v>
      </c>
      <c r="I84" s="181" t="s">
        <v>121</v>
      </c>
      <c r="J84" s="181" t="s">
        <v>98</v>
      </c>
      <c r="K84" s="182" t="s">
        <v>122</v>
      </c>
      <c r="L84" s="183"/>
      <c r="M84" s="93" t="s">
        <v>19</v>
      </c>
      <c r="N84" s="94" t="s">
        <v>43</v>
      </c>
      <c r="O84" s="94" t="s">
        <v>123</v>
      </c>
      <c r="P84" s="94" t="s">
        <v>124</v>
      </c>
      <c r="Q84" s="94" t="s">
        <v>125</v>
      </c>
      <c r="R84" s="94" t="s">
        <v>126</v>
      </c>
      <c r="S84" s="94" t="s">
        <v>127</v>
      </c>
      <c r="T84" s="95" t="s">
        <v>128</v>
      </c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</row>
    <row r="85" s="2" customFormat="1" ht="22.8" customHeight="1">
      <c r="A85" s="39"/>
      <c r="B85" s="40"/>
      <c r="C85" s="100" t="s">
        <v>129</v>
      </c>
      <c r="D85" s="41"/>
      <c r="E85" s="41"/>
      <c r="F85" s="41"/>
      <c r="G85" s="41"/>
      <c r="H85" s="41"/>
      <c r="I85" s="41"/>
      <c r="J85" s="184">
        <f>BK85</f>
        <v>0</v>
      </c>
      <c r="K85" s="41"/>
      <c r="L85" s="45"/>
      <c r="M85" s="96"/>
      <c r="N85" s="185"/>
      <c r="O85" s="97"/>
      <c r="P85" s="186">
        <f>P86+P268+P306</f>
        <v>0</v>
      </c>
      <c r="Q85" s="97"/>
      <c r="R85" s="186">
        <f>R86+R268+R306</f>
        <v>0.24652960000000002</v>
      </c>
      <c r="S85" s="97"/>
      <c r="T85" s="187">
        <f>T86+T268+T306</f>
        <v>1.1756820000000001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72</v>
      </c>
      <c r="AU85" s="18" t="s">
        <v>99</v>
      </c>
      <c r="BK85" s="188">
        <f>BK86+BK268+BK306</f>
        <v>0</v>
      </c>
    </row>
    <row r="86" s="12" customFormat="1" ht="25.92" customHeight="1">
      <c r="A86" s="12"/>
      <c r="B86" s="189"/>
      <c r="C86" s="190"/>
      <c r="D86" s="191" t="s">
        <v>72</v>
      </c>
      <c r="E86" s="192" t="s">
        <v>543</v>
      </c>
      <c r="F86" s="192" t="s">
        <v>544</v>
      </c>
      <c r="G86" s="190"/>
      <c r="H86" s="190"/>
      <c r="I86" s="193"/>
      <c r="J86" s="194">
        <f>BK86</f>
        <v>0</v>
      </c>
      <c r="K86" s="190"/>
      <c r="L86" s="195"/>
      <c r="M86" s="196"/>
      <c r="N86" s="197"/>
      <c r="O86" s="197"/>
      <c r="P86" s="198">
        <f>P87+P239</f>
        <v>0</v>
      </c>
      <c r="Q86" s="197"/>
      <c r="R86" s="198">
        <f>R87+R239</f>
        <v>0.24652960000000002</v>
      </c>
      <c r="S86" s="197"/>
      <c r="T86" s="199">
        <f>T87+T239</f>
        <v>0.466082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83</v>
      </c>
      <c r="AT86" s="201" t="s">
        <v>72</v>
      </c>
      <c r="AU86" s="201" t="s">
        <v>73</v>
      </c>
      <c r="AY86" s="200" t="s">
        <v>132</v>
      </c>
      <c r="BK86" s="202">
        <f>BK87+BK239</f>
        <v>0</v>
      </c>
    </row>
    <row r="87" s="12" customFormat="1" ht="22.8" customHeight="1">
      <c r="A87" s="12"/>
      <c r="B87" s="189"/>
      <c r="C87" s="190"/>
      <c r="D87" s="191" t="s">
        <v>72</v>
      </c>
      <c r="E87" s="203" t="s">
        <v>1036</v>
      </c>
      <c r="F87" s="203" t="s">
        <v>1037</v>
      </c>
      <c r="G87" s="190"/>
      <c r="H87" s="190"/>
      <c r="I87" s="193"/>
      <c r="J87" s="204">
        <f>BK87</f>
        <v>0</v>
      </c>
      <c r="K87" s="190"/>
      <c r="L87" s="195"/>
      <c r="M87" s="196"/>
      <c r="N87" s="197"/>
      <c r="O87" s="197"/>
      <c r="P87" s="198">
        <f>SUM(P88:P238)</f>
        <v>0</v>
      </c>
      <c r="Q87" s="197"/>
      <c r="R87" s="198">
        <f>SUM(R88:R238)</f>
        <v>0.24022560000000001</v>
      </c>
      <c r="S87" s="197"/>
      <c r="T87" s="199">
        <f>SUM(T88:T238)</f>
        <v>0.466082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0" t="s">
        <v>83</v>
      </c>
      <c r="AT87" s="201" t="s">
        <v>72</v>
      </c>
      <c r="AU87" s="201" t="s">
        <v>81</v>
      </c>
      <c r="AY87" s="200" t="s">
        <v>132</v>
      </c>
      <c r="BK87" s="202">
        <f>SUM(BK88:BK238)</f>
        <v>0</v>
      </c>
    </row>
    <row r="88" s="2" customFormat="1" ht="16.5" customHeight="1">
      <c r="A88" s="39"/>
      <c r="B88" s="40"/>
      <c r="C88" s="205" t="s">
        <v>346</v>
      </c>
      <c r="D88" s="205" t="s">
        <v>134</v>
      </c>
      <c r="E88" s="206" t="s">
        <v>1038</v>
      </c>
      <c r="F88" s="207" t="s">
        <v>1039</v>
      </c>
      <c r="G88" s="208" t="s">
        <v>301</v>
      </c>
      <c r="H88" s="209">
        <v>120</v>
      </c>
      <c r="I88" s="210"/>
      <c r="J88" s="211">
        <f>ROUND(I88*H88,2)</f>
        <v>0</v>
      </c>
      <c r="K88" s="207" t="s">
        <v>19</v>
      </c>
      <c r="L88" s="45"/>
      <c r="M88" s="212" t="s">
        <v>19</v>
      </c>
      <c r="N88" s="213" t="s">
        <v>44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232</v>
      </c>
      <c r="AT88" s="216" t="s">
        <v>134</v>
      </c>
      <c r="AU88" s="216" t="s">
        <v>83</v>
      </c>
      <c r="AY88" s="18" t="s">
        <v>132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81</v>
      </c>
      <c r="BK88" s="217">
        <f>ROUND(I88*H88,2)</f>
        <v>0</v>
      </c>
      <c r="BL88" s="18" t="s">
        <v>232</v>
      </c>
      <c r="BM88" s="216" t="s">
        <v>1040</v>
      </c>
    </row>
    <row r="89" s="2" customFormat="1">
      <c r="A89" s="39"/>
      <c r="B89" s="40"/>
      <c r="C89" s="41"/>
      <c r="D89" s="218" t="s">
        <v>141</v>
      </c>
      <c r="E89" s="41"/>
      <c r="F89" s="219" t="s">
        <v>1039</v>
      </c>
      <c r="G89" s="41"/>
      <c r="H89" s="41"/>
      <c r="I89" s="220"/>
      <c r="J89" s="41"/>
      <c r="K89" s="41"/>
      <c r="L89" s="45"/>
      <c r="M89" s="221"/>
      <c r="N89" s="222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141</v>
      </c>
      <c r="AU89" s="18" t="s">
        <v>83</v>
      </c>
    </row>
    <row r="90" s="13" customFormat="1">
      <c r="A90" s="13"/>
      <c r="B90" s="225"/>
      <c r="C90" s="226"/>
      <c r="D90" s="218" t="s">
        <v>161</v>
      </c>
      <c r="E90" s="227" t="s">
        <v>19</v>
      </c>
      <c r="F90" s="228" t="s">
        <v>1041</v>
      </c>
      <c r="G90" s="226"/>
      <c r="H90" s="229">
        <v>120</v>
      </c>
      <c r="I90" s="230"/>
      <c r="J90" s="226"/>
      <c r="K90" s="226"/>
      <c r="L90" s="231"/>
      <c r="M90" s="232"/>
      <c r="N90" s="233"/>
      <c r="O90" s="233"/>
      <c r="P90" s="233"/>
      <c r="Q90" s="233"/>
      <c r="R90" s="233"/>
      <c r="S90" s="233"/>
      <c r="T90" s="234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5" t="s">
        <v>161</v>
      </c>
      <c r="AU90" s="235" t="s">
        <v>83</v>
      </c>
      <c r="AV90" s="13" t="s">
        <v>83</v>
      </c>
      <c r="AW90" s="13" t="s">
        <v>32</v>
      </c>
      <c r="AX90" s="13" t="s">
        <v>73</v>
      </c>
      <c r="AY90" s="235" t="s">
        <v>132</v>
      </c>
    </row>
    <row r="91" s="14" customFormat="1">
      <c r="A91" s="14"/>
      <c r="B91" s="247"/>
      <c r="C91" s="248"/>
      <c r="D91" s="218" t="s">
        <v>161</v>
      </c>
      <c r="E91" s="249" t="s">
        <v>19</v>
      </c>
      <c r="F91" s="250" t="s">
        <v>307</v>
      </c>
      <c r="G91" s="248"/>
      <c r="H91" s="251">
        <v>120</v>
      </c>
      <c r="I91" s="252"/>
      <c r="J91" s="248"/>
      <c r="K91" s="248"/>
      <c r="L91" s="253"/>
      <c r="M91" s="254"/>
      <c r="N91" s="255"/>
      <c r="O91" s="255"/>
      <c r="P91" s="255"/>
      <c r="Q91" s="255"/>
      <c r="R91" s="255"/>
      <c r="S91" s="255"/>
      <c r="T91" s="256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57" t="s">
        <v>161</v>
      </c>
      <c r="AU91" s="257" t="s">
        <v>83</v>
      </c>
      <c r="AV91" s="14" t="s">
        <v>139</v>
      </c>
      <c r="AW91" s="14" t="s">
        <v>4</v>
      </c>
      <c r="AX91" s="14" t="s">
        <v>81</v>
      </c>
      <c r="AY91" s="257" t="s">
        <v>132</v>
      </c>
    </row>
    <row r="92" s="2" customFormat="1" ht="16.5" customHeight="1">
      <c r="A92" s="39"/>
      <c r="B92" s="40"/>
      <c r="C92" s="236" t="s">
        <v>352</v>
      </c>
      <c r="D92" s="236" t="s">
        <v>194</v>
      </c>
      <c r="E92" s="237" t="s">
        <v>1042</v>
      </c>
      <c r="F92" s="238" t="s">
        <v>1043</v>
      </c>
      <c r="G92" s="239" t="s">
        <v>301</v>
      </c>
      <c r="H92" s="240">
        <v>126</v>
      </c>
      <c r="I92" s="241"/>
      <c r="J92" s="242">
        <f>ROUND(I92*H92,2)</f>
        <v>0</v>
      </c>
      <c r="K92" s="238" t="s">
        <v>19</v>
      </c>
      <c r="L92" s="243"/>
      <c r="M92" s="244" t="s">
        <v>19</v>
      </c>
      <c r="N92" s="245" t="s">
        <v>44</v>
      </c>
      <c r="O92" s="85"/>
      <c r="P92" s="214">
        <f>O92*H92</f>
        <v>0</v>
      </c>
      <c r="Q92" s="214">
        <v>0.00021000000000000001</v>
      </c>
      <c r="R92" s="214">
        <f>Q92*H92</f>
        <v>0.026460000000000001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327</v>
      </c>
      <c r="AT92" s="216" t="s">
        <v>194</v>
      </c>
      <c r="AU92" s="216" t="s">
        <v>83</v>
      </c>
      <c r="AY92" s="18" t="s">
        <v>132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81</v>
      </c>
      <c r="BK92" s="217">
        <f>ROUND(I92*H92,2)</f>
        <v>0</v>
      </c>
      <c r="BL92" s="18" t="s">
        <v>232</v>
      </c>
      <c r="BM92" s="216" t="s">
        <v>1044</v>
      </c>
    </row>
    <row r="93" s="2" customFormat="1">
      <c r="A93" s="39"/>
      <c r="B93" s="40"/>
      <c r="C93" s="41"/>
      <c r="D93" s="218" t="s">
        <v>141</v>
      </c>
      <c r="E93" s="41"/>
      <c r="F93" s="219" t="s">
        <v>1043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141</v>
      </c>
      <c r="AU93" s="18" t="s">
        <v>83</v>
      </c>
    </row>
    <row r="94" s="13" customFormat="1">
      <c r="A94" s="13"/>
      <c r="B94" s="225"/>
      <c r="C94" s="226"/>
      <c r="D94" s="218" t="s">
        <v>161</v>
      </c>
      <c r="E94" s="227" t="s">
        <v>19</v>
      </c>
      <c r="F94" s="228" t="s">
        <v>1045</v>
      </c>
      <c r="G94" s="226"/>
      <c r="H94" s="229">
        <v>126</v>
      </c>
      <c r="I94" s="230"/>
      <c r="J94" s="226"/>
      <c r="K94" s="226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161</v>
      </c>
      <c r="AU94" s="235" t="s">
        <v>83</v>
      </c>
      <c r="AV94" s="13" t="s">
        <v>83</v>
      </c>
      <c r="AW94" s="13" t="s">
        <v>32</v>
      </c>
      <c r="AX94" s="13" t="s">
        <v>81</v>
      </c>
      <c r="AY94" s="235" t="s">
        <v>132</v>
      </c>
    </row>
    <row r="95" s="2" customFormat="1" ht="16.5" customHeight="1">
      <c r="A95" s="39"/>
      <c r="B95" s="40"/>
      <c r="C95" s="205" t="s">
        <v>358</v>
      </c>
      <c r="D95" s="205" t="s">
        <v>134</v>
      </c>
      <c r="E95" s="206" t="s">
        <v>1038</v>
      </c>
      <c r="F95" s="207" t="s">
        <v>1039</v>
      </c>
      <c r="G95" s="208" t="s">
        <v>301</v>
      </c>
      <c r="H95" s="209">
        <v>59.600000000000001</v>
      </c>
      <c r="I95" s="210"/>
      <c r="J95" s="211">
        <f>ROUND(I95*H95,2)</f>
        <v>0</v>
      </c>
      <c r="K95" s="207" t="s">
        <v>19</v>
      </c>
      <c r="L95" s="45"/>
      <c r="M95" s="212" t="s">
        <v>19</v>
      </c>
      <c r="N95" s="213" t="s">
        <v>44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232</v>
      </c>
      <c r="AT95" s="216" t="s">
        <v>134</v>
      </c>
      <c r="AU95" s="216" t="s">
        <v>83</v>
      </c>
      <c r="AY95" s="18" t="s">
        <v>132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81</v>
      </c>
      <c r="BK95" s="217">
        <f>ROUND(I95*H95,2)</f>
        <v>0</v>
      </c>
      <c r="BL95" s="18" t="s">
        <v>232</v>
      </c>
      <c r="BM95" s="216" t="s">
        <v>1046</v>
      </c>
    </row>
    <row r="96" s="2" customFormat="1">
      <c r="A96" s="39"/>
      <c r="B96" s="40"/>
      <c r="C96" s="41"/>
      <c r="D96" s="218" t="s">
        <v>141</v>
      </c>
      <c r="E96" s="41"/>
      <c r="F96" s="219" t="s">
        <v>1039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141</v>
      </c>
      <c r="AU96" s="18" t="s">
        <v>83</v>
      </c>
    </row>
    <row r="97" s="13" customFormat="1">
      <c r="A97" s="13"/>
      <c r="B97" s="225"/>
      <c r="C97" s="226"/>
      <c r="D97" s="218" t="s">
        <v>161</v>
      </c>
      <c r="E97" s="227" t="s">
        <v>19</v>
      </c>
      <c r="F97" s="228" t="s">
        <v>1047</v>
      </c>
      <c r="G97" s="226"/>
      <c r="H97" s="229">
        <v>59.600000000000001</v>
      </c>
      <c r="I97" s="230"/>
      <c r="J97" s="226"/>
      <c r="K97" s="226"/>
      <c r="L97" s="231"/>
      <c r="M97" s="232"/>
      <c r="N97" s="233"/>
      <c r="O97" s="233"/>
      <c r="P97" s="233"/>
      <c r="Q97" s="233"/>
      <c r="R97" s="233"/>
      <c r="S97" s="233"/>
      <c r="T97" s="23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5" t="s">
        <v>161</v>
      </c>
      <c r="AU97" s="235" t="s">
        <v>83</v>
      </c>
      <c r="AV97" s="13" t="s">
        <v>83</v>
      </c>
      <c r="AW97" s="13" t="s">
        <v>32</v>
      </c>
      <c r="AX97" s="13" t="s">
        <v>73</v>
      </c>
      <c r="AY97" s="235" t="s">
        <v>132</v>
      </c>
    </row>
    <row r="98" s="14" customFormat="1">
      <c r="A98" s="14"/>
      <c r="B98" s="247"/>
      <c r="C98" s="248"/>
      <c r="D98" s="218" t="s">
        <v>161</v>
      </c>
      <c r="E98" s="249" t="s">
        <v>19</v>
      </c>
      <c r="F98" s="250" t="s">
        <v>307</v>
      </c>
      <c r="G98" s="248"/>
      <c r="H98" s="251">
        <v>59.600000000000001</v>
      </c>
      <c r="I98" s="252"/>
      <c r="J98" s="248"/>
      <c r="K98" s="248"/>
      <c r="L98" s="253"/>
      <c r="M98" s="254"/>
      <c r="N98" s="255"/>
      <c r="O98" s="255"/>
      <c r="P98" s="255"/>
      <c r="Q98" s="255"/>
      <c r="R98" s="255"/>
      <c r="S98" s="255"/>
      <c r="T98" s="256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7" t="s">
        <v>161</v>
      </c>
      <c r="AU98" s="257" t="s">
        <v>83</v>
      </c>
      <c r="AV98" s="14" t="s">
        <v>139</v>
      </c>
      <c r="AW98" s="14" t="s">
        <v>4</v>
      </c>
      <c r="AX98" s="14" t="s">
        <v>81</v>
      </c>
      <c r="AY98" s="257" t="s">
        <v>132</v>
      </c>
    </row>
    <row r="99" s="2" customFormat="1" ht="16.5" customHeight="1">
      <c r="A99" s="39"/>
      <c r="B99" s="40"/>
      <c r="C99" s="236" t="s">
        <v>363</v>
      </c>
      <c r="D99" s="236" t="s">
        <v>194</v>
      </c>
      <c r="E99" s="237" t="s">
        <v>1048</v>
      </c>
      <c r="F99" s="238" t="s">
        <v>1049</v>
      </c>
      <c r="G99" s="239" t="s">
        <v>301</v>
      </c>
      <c r="H99" s="240">
        <v>62.579999999999998</v>
      </c>
      <c r="I99" s="241"/>
      <c r="J99" s="242">
        <f>ROUND(I99*H99,2)</f>
        <v>0</v>
      </c>
      <c r="K99" s="238" t="s">
        <v>19</v>
      </c>
      <c r="L99" s="243"/>
      <c r="M99" s="244" t="s">
        <v>19</v>
      </c>
      <c r="N99" s="245" t="s">
        <v>44</v>
      </c>
      <c r="O99" s="85"/>
      <c r="P99" s="214">
        <f>O99*H99</f>
        <v>0</v>
      </c>
      <c r="Q99" s="214">
        <v>0.00012</v>
      </c>
      <c r="R99" s="214">
        <f>Q99*H99</f>
        <v>0.0075096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327</v>
      </c>
      <c r="AT99" s="216" t="s">
        <v>194</v>
      </c>
      <c r="AU99" s="216" t="s">
        <v>83</v>
      </c>
      <c r="AY99" s="18" t="s">
        <v>132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81</v>
      </c>
      <c r="BK99" s="217">
        <f>ROUND(I99*H99,2)</f>
        <v>0</v>
      </c>
      <c r="BL99" s="18" t="s">
        <v>232</v>
      </c>
      <c r="BM99" s="216" t="s">
        <v>1050</v>
      </c>
    </row>
    <row r="100" s="2" customFormat="1">
      <c r="A100" s="39"/>
      <c r="B100" s="40"/>
      <c r="C100" s="41"/>
      <c r="D100" s="218" t="s">
        <v>141</v>
      </c>
      <c r="E100" s="41"/>
      <c r="F100" s="219" t="s">
        <v>1049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141</v>
      </c>
      <c r="AU100" s="18" t="s">
        <v>83</v>
      </c>
    </row>
    <row r="101" s="13" customFormat="1">
      <c r="A101" s="13"/>
      <c r="B101" s="225"/>
      <c r="C101" s="226"/>
      <c r="D101" s="218" t="s">
        <v>161</v>
      </c>
      <c r="E101" s="227" t="s">
        <v>19</v>
      </c>
      <c r="F101" s="228" t="s">
        <v>1051</v>
      </c>
      <c r="G101" s="226"/>
      <c r="H101" s="229">
        <v>62.579999999999998</v>
      </c>
      <c r="I101" s="230"/>
      <c r="J101" s="226"/>
      <c r="K101" s="226"/>
      <c r="L101" s="231"/>
      <c r="M101" s="232"/>
      <c r="N101" s="233"/>
      <c r="O101" s="233"/>
      <c r="P101" s="233"/>
      <c r="Q101" s="233"/>
      <c r="R101" s="233"/>
      <c r="S101" s="233"/>
      <c r="T101" s="23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5" t="s">
        <v>161</v>
      </c>
      <c r="AU101" s="235" t="s">
        <v>83</v>
      </c>
      <c r="AV101" s="13" t="s">
        <v>83</v>
      </c>
      <c r="AW101" s="13" t="s">
        <v>32</v>
      </c>
      <c r="AX101" s="13" t="s">
        <v>81</v>
      </c>
      <c r="AY101" s="235" t="s">
        <v>132</v>
      </c>
    </row>
    <row r="102" s="2" customFormat="1" ht="16.5" customHeight="1">
      <c r="A102" s="39"/>
      <c r="B102" s="40"/>
      <c r="C102" s="205" t="s">
        <v>368</v>
      </c>
      <c r="D102" s="205" t="s">
        <v>134</v>
      </c>
      <c r="E102" s="206" t="s">
        <v>1052</v>
      </c>
      <c r="F102" s="207" t="s">
        <v>1053</v>
      </c>
      <c r="G102" s="208" t="s">
        <v>649</v>
      </c>
      <c r="H102" s="209">
        <v>36</v>
      </c>
      <c r="I102" s="210"/>
      <c r="J102" s="211">
        <f>ROUND(I102*H102,2)</f>
        <v>0</v>
      </c>
      <c r="K102" s="207" t="s">
        <v>19</v>
      </c>
      <c r="L102" s="45"/>
      <c r="M102" s="212" t="s">
        <v>19</v>
      </c>
      <c r="N102" s="213" t="s">
        <v>44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232</v>
      </c>
      <c r="AT102" s="216" t="s">
        <v>134</v>
      </c>
      <c r="AU102" s="216" t="s">
        <v>83</v>
      </c>
      <c r="AY102" s="18" t="s">
        <v>132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81</v>
      </c>
      <c r="BK102" s="217">
        <f>ROUND(I102*H102,2)</f>
        <v>0</v>
      </c>
      <c r="BL102" s="18" t="s">
        <v>232</v>
      </c>
      <c r="BM102" s="216" t="s">
        <v>1054</v>
      </c>
    </row>
    <row r="103" s="2" customFormat="1">
      <c r="A103" s="39"/>
      <c r="B103" s="40"/>
      <c r="C103" s="41"/>
      <c r="D103" s="218" t="s">
        <v>141</v>
      </c>
      <c r="E103" s="41"/>
      <c r="F103" s="219" t="s">
        <v>1053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141</v>
      </c>
      <c r="AU103" s="18" t="s">
        <v>83</v>
      </c>
    </row>
    <row r="104" s="2" customFormat="1" ht="16.5" customHeight="1">
      <c r="A104" s="39"/>
      <c r="B104" s="40"/>
      <c r="C104" s="236" t="s">
        <v>373</v>
      </c>
      <c r="D104" s="236" t="s">
        <v>194</v>
      </c>
      <c r="E104" s="237" t="s">
        <v>1055</v>
      </c>
      <c r="F104" s="238" t="s">
        <v>1056</v>
      </c>
      <c r="G104" s="239" t="s">
        <v>649</v>
      </c>
      <c r="H104" s="240">
        <v>36</v>
      </c>
      <c r="I104" s="241"/>
      <c r="J104" s="242">
        <f>ROUND(I104*H104,2)</f>
        <v>0</v>
      </c>
      <c r="K104" s="238" t="s">
        <v>19</v>
      </c>
      <c r="L104" s="243"/>
      <c r="M104" s="244" t="s">
        <v>19</v>
      </c>
      <c r="N104" s="245" t="s">
        <v>44</v>
      </c>
      <c r="O104" s="85"/>
      <c r="P104" s="214">
        <f>O104*H104</f>
        <v>0</v>
      </c>
      <c r="Q104" s="214">
        <v>5.0000000000000002E-05</v>
      </c>
      <c r="R104" s="214">
        <f>Q104*H104</f>
        <v>0.0018000000000000002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327</v>
      </c>
      <c r="AT104" s="216" t="s">
        <v>194</v>
      </c>
      <c r="AU104" s="216" t="s">
        <v>83</v>
      </c>
      <c r="AY104" s="18" t="s">
        <v>132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81</v>
      </c>
      <c r="BK104" s="217">
        <f>ROUND(I104*H104,2)</f>
        <v>0</v>
      </c>
      <c r="BL104" s="18" t="s">
        <v>232</v>
      </c>
      <c r="BM104" s="216" t="s">
        <v>1057</v>
      </c>
    </row>
    <row r="105" s="2" customFormat="1">
      <c r="A105" s="39"/>
      <c r="B105" s="40"/>
      <c r="C105" s="41"/>
      <c r="D105" s="218" t="s">
        <v>141</v>
      </c>
      <c r="E105" s="41"/>
      <c r="F105" s="219" t="s">
        <v>1056</v>
      </c>
      <c r="G105" s="41"/>
      <c r="H105" s="41"/>
      <c r="I105" s="220"/>
      <c r="J105" s="41"/>
      <c r="K105" s="41"/>
      <c r="L105" s="45"/>
      <c r="M105" s="221"/>
      <c r="N105" s="22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141</v>
      </c>
      <c r="AU105" s="18" t="s">
        <v>83</v>
      </c>
    </row>
    <row r="106" s="2" customFormat="1" ht="21.75" customHeight="1">
      <c r="A106" s="39"/>
      <c r="B106" s="40"/>
      <c r="C106" s="205" t="s">
        <v>457</v>
      </c>
      <c r="D106" s="205" t="s">
        <v>134</v>
      </c>
      <c r="E106" s="206" t="s">
        <v>1058</v>
      </c>
      <c r="F106" s="207" t="s">
        <v>1059</v>
      </c>
      <c r="G106" s="208" t="s">
        <v>301</v>
      </c>
      <c r="H106" s="209">
        <v>60</v>
      </c>
      <c r="I106" s="210"/>
      <c r="J106" s="211">
        <f>ROUND(I106*H106,2)</f>
        <v>0</v>
      </c>
      <c r="K106" s="207" t="s">
        <v>19</v>
      </c>
      <c r="L106" s="45"/>
      <c r="M106" s="212" t="s">
        <v>19</v>
      </c>
      <c r="N106" s="213" t="s">
        <v>44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232</v>
      </c>
      <c r="AT106" s="216" t="s">
        <v>134</v>
      </c>
      <c r="AU106" s="216" t="s">
        <v>83</v>
      </c>
      <c r="AY106" s="18" t="s">
        <v>132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81</v>
      </c>
      <c r="BK106" s="217">
        <f>ROUND(I106*H106,2)</f>
        <v>0</v>
      </c>
      <c r="BL106" s="18" t="s">
        <v>232</v>
      </c>
      <c r="BM106" s="216" t="s">
        <v>1060</v>
      </c>
    </row>
    <row r="107" s="2" customFormat="1">
      <c r="A107" s="39"/>
      <c r="B107" s="40"/>
      <c r="C107" s="41"/>
      <c r="D107" s="218" t="s">
        <v>141</v>
      </c>
      <c r="E107" s="41"/>
      <c r="F107" s="219" t="s">
        <v>1059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141</v>
      </c>
      <c r="AU107" s="18" t="s">
        <v>83</v>
      </c>
    </row>
    <row r="108" s="2" customFormat="1" ht="16.5" customHeight="1">
      <c r="A108" s="39"/>
      <c r="B108" s="40"/>
      <c r="C108" s="236" t="s">
        <v>464</v>
      </c>
      <c r="D108" s="236" t="s">
        <v>194</v>
      </c>
      <c r="E108" s="237" t="s">
        <v>1061</v>
      </c>
      <c r="F108" s="238" t="s">
        <v>1062</v>
      </c>
      <c r="G108" s="239" t="s">
        <v>301</v>
      </c>
      <c r="H108" s="240">
        <v>69</v>
      </c>
      <c r="I108" s="241"/>
      <c r="J108" s="242">
        <f>ROUND(I108*H108,2)</f>
        <v>0</v>
      </c>
      <c r="K108" s="238" t="s">
        <v>19</v>
      </c>
      <c r="L108" s="243"/>
      <c r="M108" s="244" t="s">
        <v>19</v>
      </c>
      <c r="N108" s="245" t="s">
        <v>44</v>
      </c>
      <c r="O108" s="85"/>
      <c r="P108" s="214">
        <f>O108*H108</f>
        <v>0</v>
      </c>
      <c r="Q108" s="214">
        <v>0.00048000000000000001</v>
      </c>
      <c r="R108" s="214">
        <f>Q108*H108</f>
        <v>0.033120000000000004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327</v>
      </c>
      <c r="AT108" s="216" t="s">
        <v>194</v>
      </c>
      <c r="AU108" s="216" t="s">
        <v>83</v>
      </c>
      <c r="AY108" s="18" t="s">
        <v>132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81</v>
      </c>
      <c r="BK108" s="217">
        <f>ROUND(I108*H108,2)</f>
        <v>0</v>
      </c>
      <c r="BL108" s="18" t="s">
        <v>232</v>
      </c>
      <c r="BM108" s="216" t="s">
        <v>1063</v>
      </c>
    </row>
    <row r="109" s="2" customFormat="1">
      <c r="A109" s="39"/>
      <c r="B109" s="40"/>
      <c r="C109" s="41"/>
      <c r="D109" s="218" t="s">
        <v>141</v>
      </c>
      <c r="E109" s="41"/>
      <c r="F109" s="219" t="s">
        <v>1062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141</v>
      </c>
      <c r="AU109" s="18" t="s">
        <v>83</v>
      </c>
    </row>
    <row r="110" s="2" customFormat="1">
      <c r="A110" s="39"/>
      <c r="B110" s="40"/>
      <c r="C110" s="41"/>
      <c r="D110" s="218" t="s">
        <v>206</v>
      </c>
      <c r="E110" s="41"/>
      <c r="F110" s="246" t="s">
        <v>1064</v>
      </c>
      <c r="G110" s="41"/>
      <c r="H110" s="41"/>
      <c r="I110" s="220"/>
      <c r="J110" s="41"/>
      <c r="K110" s="41"/>
      <c r="L110" s="45"/>
      <c r="M110" s="221"/>
      <c r="N110" s="222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206</v>
      </c>
      <c r="AU110" s="18" t="s">
        <v>83</v>
      </c>
    </row>
    <row r="111" s="13" customFormat="1">
      <c r="A111" s="13"/>
      <c r="B111" s="225"/>
      <c r="C111" s="226"/>
      <c r="D111" s="218" t="s">
        <v>161</v>
      </c>
      <c r="E111" s="227" t="s">
        <v>19</v>
      </c>
      <c r="F111" s="228" t="s">
        <v>1065</v>
      </c>
      <c r="G111" s="226"/>
      <c r="H111" s="229">
        <v>69</v>
      </c>
      <c r="I111" s="230"/>
      <c r="J111" s="226"/>
      <c r="K111" s="226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161</v>
      </c>
      <c r="AU111" s="235" t="s">
        <v>83</v>
      </c>
      <c r="AV111" s="13" t="s">
        <v>83</v>
      </c>
      <c r="AW111" s="13" t="s">
        <v>32</v>
      </c>
      <c r="AX111" s="13" t="s">
        <v>81</v>
      </c>
      <c r="AY111" s="235" t="s">
        <v>132</v>
      </c>
    </row>
    <row r="112" s="2" customFormat="1" ht="16.5" customHeight="1">
      <c r="A112" s="39"/>
      <c r="B112" s="40"/>
      <c r="C112" s="205" t="s">
        <v>470</v>
      </c>
      <c r="D112" s="205" t="s">
        <v>134</v>
      </c>
      <c r="E112" s="206" t="s">
        <v>1066</v>
      </c>
      <c r="F112" s="207" t="s">
        <v>1067</v>
      </c>
      <c r="G112" s="208" t="s">
        <v>301</v>
      </c>
      <c r="H112" s="209">
        <v>14</v>
      </c>
      <c r="I112" s="210"/>
      <c r="J112" s="211">
        <f>ROUND(I112*H112,2)</f>
        <v>0</v>
      </c>
      <c r="K112" s="207" t="s">
        <v>19</v>
      </c>
      <c r="L112" s="45"/>
      <c r="M112" s="212" t="s">
        <v>19</v>
      </c>
      <c r="N112" s="213" t="s">
        <v>44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232</v>
      </c>
      <c r="AT112" s="216" t="s">
        <v>134</v>
      </c>
      <c r="AU112" s="216" t="s">
        <v>83</v>
      </c>
      <c r="AY112" s="18" t="s">
        <v>132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81</v>
      </c>
      <c r="BK112" s="217">
        <f>ROUND(I112*H112,2)</f>
        <v>0</v>
      </c>
      <c r="BL112" s="18" t="s">
        <v>232</v>
      </c>
      <c r="BM112" s="216" t="s">
        <v>1068</v>
      </c>
    </row>
    <row r="113" s="2" customFormat="1">
      <c r="A113" s="39"/>
      <c r="B113" s="40"/>
      <c r="C113" s="41"/>
      <c r="D113" s="218" t="s">
        <v>141</v>
      </c>
      <c r="E113" s="41"/>
      <c r="F113" s="219" t="s">
        <v>1067</v>
      </c>
      <c r="G113" s="41"/>
      <c r="H113" s="41"/>
      <c r="I113" s="220"/>
      <c r="J113" s="41"/>
      <c r="K113" s="41"/>
      <c r="L113" s="45"/>
      <c r="M113" s="221"/>
      <c r="N113" s="22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141</v>
      </c>
      <c r="AU113" s="18" t="s">
        <v>83</v>
      </c>
    </row>
    <row r="114" s="2" customFormat="1" ht="24.15" customHeight="1">
      <c r="A114" s="39"/>
      <c r="B114" s="40"/>
      <c r="C114" s="236" t="s">
        <v>477</v>
      </c>
      <c r="D114" s="236" t="s">
        <v>194</v>
      </c>
      <c r="E114" s="237" t="s">
        <v>1069</v>
      </c>
      <c r="F114" s="238" t="s">
        <v>1070</v>
      </c>
      <c r="G114" s="239" t="s">
        <v>301</v>
      </c>
      <c r="H114" s="240">
        <v>16.100000000000001</v>
      </c>
      <c r="I114" s="241"/>
      <c r="J114" s="242">
        <f>ROUND(I114*H114,2)</f>
        <v>0</v>
      </c>
      <c r="K114" s="238" t="s">
        <v>19</v>
      </c>
      <c r="L114" s="243"/>
      <c r="M114" s="244" t="s">
        <v>19</v>
      </c>
      <c r="N114" s="245" t="s">
        <v>44</v>
      </c>
      <c r="O114" s="85"/>
      <c r="P114" s="214">
        <f>O114*H114</f>
        <v>0</v>
      </c>
      <c r="Q114" s="214">
        <v>0.0019599999999999999</v>
      </c>
      <c r="R114" s="214">
        <f>Q114*H114</f>
        <v>0.031556000000000001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327</v>
      </c>
      <c r="AT114" s="216" t="s">
        <v>194</v>
      </c>
      <c r="AU114" s="216" t="s">
        <v>83</v>
      </c>
      <c r="AY114" s="18" t="s">
        <v>132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81</v>
      </c>
      <c r="BK114" s="217">
        <f>ROUND(I114*H114,2)</f>
        <v>0</v>
      </c>
      <c r="BL114" s="18" t="s">
        <v>232</v>
      </c>
      <c r="BM114" s="216" t="s">
        <v>1071</v>
      </c>
    </row>
    <row r="115" s="2" customFormat="1">
      <c r="A115" s="39"/>
      <c r="B115" s="40"/>
      <c r="C115" s="41"/>
      <c r="D115" s="218" t="s">
        <v>141</v>
      </c>
      <c r="E115" s="41"/>
      <c r="F115" s="219" t="s">
        <v>1070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141</v>
      </c>
      <c r="AU115" s="18" t="s">
        <v>83</v>
      </c>
    </row>
    <row r="116" s="2" customFormat="1">
      <c r="A116" s="39"/>
      <c r="B116" s="40"/>
      <c r="C116" s="41"/>
      <c r="D116" s="218" t="s">
        <v>206</v>
      </c>
      <c r="E116" s="41"/>
      <c r="F116" s="246" t="s">
        <v>1072</v>
      </c>
      <c r="G116" s="41"/>
      <c r="H116" s="41"/>
      <c r="I116" s="220"/>
      <c r="J116" s="41"/>
      <c r="K116" s="41"/>
      <c r="L116" s="45"/>
      <c r="M116" s="221"/>
      <c r="N116" s="222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206</v>
      </c>
      <c r="AU116" s="18" t="s">
        <v>83</v>
      </c>
    </row>
    <row r="117" s="13" customFormat="1">
      <c r="A117" s="13"/>
      <c r="B117" s="225"/>
      <c r="C117" s="226"/>
      <c r="D117" s="218" t="s">
        <v>161</v>
      </c>
      <c r="E117" s="227" t="s">
        <v>19</v>
      </c>
      <c r="F117" s="228" t="s">
        <v>1073</v>
      </c>
      <c r="G117" s="226"/>
      <c r="H117" s="229">
        <v>16.100000000000001</v>
      </c>
      <c r="I117" s="230"/>
      <c r="J117" s="226"/>
      <c r="K117" s="226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161</v>
      </c>
      <c r="AU117" s="235" t="s">
        <v>83</v>
      </c>
      <c r="AV117" s="13" t="s">
        <v>83</v>
      </c>
      <c r="AW117" s="13" t="s">
        <v>32</v>
      </c>
      <c r="AX117" s="13" t="s">
        <v>81</v>
      </c>
      <c r="AY117" s="235" t="s">
        <v>132</v>
      </c>
    </row>
    <row r="118" s="2" customFormat="1" ht="16.5" customHeight="1">
      <c r="A118" s="39"/>
      <c r="B118" s="40"/>
      <c r="C118" s="205" t="s">
        <v>221</v>
      </c>
      <c r="D118" s="205" t="s">
        <v>134</v>
      </c>
      <c r="E118" s="206" t="s">
        <v>1074</v>
      </c>
      <c r="F118" s="207" t="s">
        <v>1075</v>
      </c>
      <c r="G118" s="208" t="s">
        <v>649</v>
      </c>
      <c r="H118" s="209">
        <v>2</v>
      </c>
      <c r="I118" s="210"/>
      <c r="J118" s="211">
        <f>ROUND(I118*H118,2)</f>
        <v>0</v>
      </c>
      <c r="K118" s="207" t="s">
        <v>19</v>
      </c>
      <c r="L118" s="45"/>
      <c r="M118" s="212" t="s">
        <v>19</v>
      </c>
      <c r="N118" s="213" t="s">
        <v>44</v>
      </c>
      <c r="O118" s="85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5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232</v>
      </c>
      <c r="AT118" s="216" t="s">
        <v>134</v>
      </c>
      <c r="AU118" s="216" t="s">
        <v>83</v>
      </c>
      <c r="AY118" s="18" t="s">
        <v>132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81</v>
      </c>
      <c r="BK118" s="217">
        <f>ROUND(I118*H118,2)</f>
        <v>0</v>
      </c>
      <c r="BL118" s="18" t="s">
        <v>232</v>
      </c>
      <c r="BM118" s="216" t="s">
        <v>1076</v>
      </c>
    </row>
    <row r="119" s="2" customFormat="1">
      <c r="A119" s="39"/>
      <c r="B119" s="40"/>
      <c r="C119" s="41"/>
      <c r="D119" s="218" t="s">
        <v>141</v>
      </c>
      <c r="E119" s="41"/>
      <c r="F119" s="219" t="s">
        <v>1075</v>
      </c>
      <c r="G119" s="41"/>
      <c r="H119" s="41"/>
      <c r="I119" s="220"/>
      <c r="J119" s="41"/>
      <c r="K119" s="41"/>
      <c r="L119" s="45"/>
      <c r="M119" s="221"/>
      <c r="N119" s="222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141</v>
      </c>
      <c r="AU119" s="18" t="s">
        <v>83</v>
      </c>
    </row>
    <row r="120" s="2" customFormat="1" ht="16.5" customHeight="1">
      <c r="A120" s="39"/>
      <c r="B120" s="40"/>
      <c r="C120" s="236" t="s">
        <v>228</v>
      </c>
      <c r="D120" s="236" t="s">
        <v>194</v>
      </c>
      <c r="E120" s="237" t="s">
        <v>1077</v>
      </c>
      <c r="F120" s="238" t="s">
        <v>1078</v>
      </c>
      <c r="G120" s="239" t="s">
        <v>649</v>
      </c>
      <c r="H120" s="240">
        <v>2</v>
      </c>
      <c r="I120" s="241"/>
      <c r="J120" s="242">
        <f>ROUND(I120*H120,2)</f>
        <v>0</v>
      </c>
      <c r="K120" s="238" t="s">
        <v>19</v>
      </c>
      <c r="L120" s="243"/>
      <c r="M120" s="244" t="s">
        <v>19</v>
      </c>
      <c r="N120" s="245" t="s">
        <v>44</v>
      </c>
      <c r="O120" s="85"/>
      <c r="P120" s="214">
        <f>O120*H120</f>
        <v>0</v>
      </c>
      <c r="Q120" s="214">
        <v>0.0016199999999999999</v>
      </c>
      <c r="R120" s="214">
        <f>Q120*H120</f>
        <v>0.0032399999999999998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327</v>
      </c>
      <c r="AT120" s="216" t="s">
        <v>194</v>
      </c>
      <c r="AU120" s="216" t="s">
        <v>83</v>
      </c>
      <c r="AY120" s="18" t="s">
        <v>132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81</v>
      </c>
      <c r="BK120" s="217">
        <f>ROUND(I120*H120,2)</f>
        <v>0</v>
      </c>
      <c r="BL120" s="18" t="s">
        <v>232</v>
      </c>
      <c r="BM120" s="216" t="s">
        <v>1079</v>
      </c>
    </row>
    <row r="121" s="2" customFormat="1">
      <c r="A121" s="39"/>
      <c r="B121" s="40"/>
      <c r="C121" s="41"/>
      <c r="D121" s="218" t="s">
        <v>141</v>
      </c>
      <c r="E121" s="41"/>
      <c r="F121" s="219" t="s">
        <v>1078</v>
      </c>
      <c r="G121" s="41"/>
      <c r="H121" s="41"/>
      <c r="I121" s="220"/>
      <c r="J121" s="41"/>
      <c r="K121" s="41"/>
      <c r="L121" s="45"/>
      <c r="M121" s="221"/>
      <c r="N121" s="222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141</v>
      </c>
      <c r="AU121" s="18" t="s">
        <v>83</v>
      </c>
    </row>
    <row r="122" s="2" customFormat="1" ht="16.5" customHeight="1">
      <c r="A122" s="39"/>
      <c r="B122" s="40"/>
      <c r="C122" s="205" t="s">
        <v>337</v>
      </c>
      <c r="D122" s="205" t="s">
        <v>134</v>
      </c>
      <c r="E122" s="206" t="s">
        <v>1074</v>
      </c>
      <c r="F122" s="207" t="s">
        <v>1075</v>
      </c>
      <c r="G122" s="208" t="s">
        <v>649</v>
      </c>
      <c r="H122" s="209">
        <v>2</v>
      </c>
      <c r="I122" s="210"/>
      <c r="J122" s="211">
        <f>ROUND(I122*H122,2)</f>
        <v>0</v>
      </c>
      <c r="K122" s="207" t="s">
        <v>19</v>
      </c>
      <c r="L122" s="45"/>
      <c r="M122" s="212" t="s">
        <v>19</v>
      </c>
      <c r="N122" s="213" t="s">
        <v>44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232</v>
      </c>
      <c r="AT122" s="216" t="s">
        <v>134</v>
      </c>
      <c r="AU122" s="216" t="s">
        <v>83</v>
      </c>
      <c r="AY122" s="18" t="s">
        <v>132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81</v>
      </c>
      <c r="BK122" s="217">
        <f>ROUND(I122*H122,2)</f>
        <v>0</v>
      </c>
      <c r="BL122" s="18" t="s">
        <v>232</v>
      </c>
      <c r="BM122" s="216" t="s">
        <v>1080</v>
      </c>
    </row>
    <row r="123" s="2" customFormat="1">
      <c r="A123" s="39"/>
      <c r="B123" s="40"/>
      <c r="C123" s="41"/>
      <c r="D123" s="218" t="s">
        <v>141</v>
      </c>
      <c r="E123" s="41"/>
      <c r="F123" s="219" t="s">
        <v>1075</v>
      </c>
      <c r="G123" s="41"/>
      <c r="H123" s="41"/>
      <c r="I123" s="220"/>
      <c r="J123" s="41"/>
      <c r="K123" s="41"/>
      <c r="L123" s="45"/>
      <c r="M123" s="221"/>
      <c r="N123" s="222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141</v>
      </c>
      <c r="AU123" s="18" t="s">
        <v>83</v>
      </c>
    </row>
    <row r="124" s="2" customFormat="1" ht="16.5" customHeight="1">
      <c r="A124" s="39"/>
      <c r="B124" s="40"/>
      <c r="C124" s="236" t="s">
        <v>341</v>
      </c>
      <c r="D124" s="236" t="s">
        <v>194</v>
      </c>
      <c r="E124" s="237" t="s">
        <v>1081</v>
      </c>
      <c r="F124" s="238" t="s">
        <v>1082</v>
      </c>
      <c r="G124" s="239" t="s">
        <v>649</v>
      </c>
      <c r="H124" s="240">
        <v>2</v>
      </c>
      <c r="I124" s="241"/>
      <c r="J124" s="242">
        <f>ROUND(I124*H124,2)</f>
        <v>0</v>
      </c>
      <c r="K124" s="238" t="s">
        <v>19</v>
      </c>
      <c r="L124" s="243"/>
      <c r="M124" s="244" t="s">
        <v>19</v>
      </c>
      <c r="N124" s="245" t="s">
        <v>44</v>
      </c>
      <c r="O124" s="85"/>
      <c r="P124" s="214">
        <f>O124*H124</f>
        <v>0</v>
      </c>
      <c r="Q124" s="214">
        <v>0.00071000000000000002</v>
      </c>
      <c r="R124" s="214">
        <f>Q124*H124</f>
        <v>0.00142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327</v>
      </c>
      <c r="AT124" s="216" t="s">
        <v>194</v>
      </c>
      <c r="AU124" s="216" t="s">
        <v>83</v>
      </c>
      <c r="AY124" s="18" t="s">
        <v>132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81</v>
      </c>
      <c r="BK124" s="217">
        <f>ROUND(I124*H124,2)</f>
        <v>0</v>
      </c>
      <c r="BL124" s="18" t="s">
        <v>232</v>
      </c>
      <c r="BM124" s="216" t="s">
        <v>1083</v>
      </c>
    </row>
    <row r="125" s="2" customFormat="1">
      <c r="A125" s="39"/>
      <c r="B125" s="40"/>
      <c r="C125" s="41"/>
      <c r="D125" s="218" t="s">
        <v>141</v>
      </c>
      <c r="E125" s="41"/>
      <c r="F125" s="219" t="s">
        <v>1082</v>
      </c>
      <c r="G125" s="41"/>
      <c r="H125" s="41"/>
      <c r="I125" s="220"/>
      <c r="J125" s="41"/>
      <c r="K125" s="41"/>
      <c r="L125" s="45"/>
      <c r="M125" s="221"/>
      <c r="N125" s="222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141</v>
      </c>
      <c r="AU125" s="18" t="s">
        <v>83</v>
      </c>
    </row>
    <row r="126" s="2" customFormat="1" ht="16.5" customHeight="1">
      <c r="A126" s="39"/>
      <c r="B126" s="40"/>
      <c r="C126" s="205" t="s">
        <v>8</v>
      </c>
      <c r="D126" s="205" t="s">
        <v>134</v>
      </c>
      <c r="E126" s="206" t="s">
        <v>1084</v>
      </c>
      <c r="F126" s="207" t="s">
        <v>1085</v>
      </c>
      <c r="G126" s="208" t="s">
        <v>649</v>
      </c>
      <c r="H126" s="209">
        <v>8</v>
      </c>
      <c r="I126" s="210"/>
      <c r="J126" s="211">
        <f>ROUND(I126*H126,2)</f>
        <v>0</v>
      </c>
      <c r="K126" s="207" t="s">
        <v>19</v>
      </c>
      <c r="L126" s="45"/>
      <c r="M126" s="212" t="s">
        <v>19</v>
      </c>
      <c r="N126" s="213" t="s">
        <v>44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232</v>
      </c>
      <c r="AT126" s="216" t="s">
        <v>134</v>
      </c>
      <c r="AU126" s="216" t="s">
        <v>83</v>
      </c>
      <c r="AY126" s="18" t="s">
        <v>132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81</v>
      </c>
      <c r="BK126" s="217">
        <f>ROUND(I126*H126,2)</f>
        <v>0</v>
      </c>
      <c r="BL126" s="18" t="s">
        <v>232</v>
      </c>
      <c r="BM126" s="216" t="s">
        <v>1086</v>
      </c>
    </row>
    <row r="127" s="2" customFormat="1">
      <c r="A127" s="39"/>
      <c r="B127" s="40"/>
      <c r="C127" s="41"/>
      <c r="D127" s="218" t="s">
        <v>141</v>
      </c>
      <c r="E127" s="41"/>
      <c r="F127" s="219" t="s">
        <v>1085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141</v>
      </c>
      <c r="AU127" s="18" t="s">
        <v>83</v>
      </c>
    </row>
    <row r="128" s="2" customFormat="1" ht="16.5" customHeight="1">
      <c r="A128" s="39"/>
      <c r="B128" s="40"/>
      <c r="C128" s="236" t="s">
        <v>214</v>
      </c>
      <c r="D128" s="236" t="s">
        <v>194</v>
      </c>
      <c r="E128" s="237" t="s">
        <v>1087</v>
      </c>
      <c r="F128" s="238" t="s">
        <v>1088</v>
      </c>
      <c r="G128" s="239" t="s">
        <v>649</v>
      </c>
      <c r="H128" s="240">
        <v>8</v>
      </c>
      <c r="I128" s="241"/>
      <c r="J128" s="242">
        <f>ROUND(I128*H128,2)</f>
        <v>0</v>
      </c>
      <c r="K128" s="238" t="s">
        <v>19</v>
      </c>
      <c r="L128" s="243"/>
      <c r="M128" s="244" t="s">
        <v>19</v>
      </c>
      <c r="N128" s="245" t="s">
        <v>44</v>
      </c>
      <c r="O128" s="85"/>
      <c r="P128" s="214">
        <f>O128*H128</f>
        <v>0</v>
      </c>
      <c r="Q128" s="214">
        <v>0</v>
      </c>
      <c r="R128" s="214">
        <f>Q128*H128</f>
        <v>0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327</v>
      </c>
      <c r="AT128" s="216" t="s">
        <v>194</v>
      </c>
      <c r="AU128" s="216" t="s">
        <v>83</v>
      </c>
      <c r="AY128" s="18" t="s">
        <v>132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81</v>
      </c>
      <c r="BK128" s="217">
        <f>ROUND(I128*H128,2)</f>
        <v>0</v>
      </c>
      <c r="BL128" s="18" t="s">
        <v>232</v>
      </c>
      <c r="BM128" s="216" t="s">
        <v>1089</v>
      </c>
    </row>
    <row r="129" s="2" customFormat="1">
      <c r="A129" s="39"/>
      <c r="B129" s="40"/>
      <c r="C129" s="41"/>
      <c r="D129" s="218" t="s">
        <v>141</v>
      </c>
      <c r="E129" s="41"/>
      <c r="F129" s="219" t="s">
        <v>1088</v>
      </c>
      <c r="G129" s="41"/>
      <c r="H129" s="41"/>
      <c r="I129" s="220"/>
      <c r="J129" s="41"/>
      <c r="K129" s="41"/>
      <c r="L129" s="45"/>
      <c r="M129" s="221"/>
      <c r="N129" s="222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141</v>
      </c>
      <c r="AU129" s="18" t="s">
        <v>83</v>
      </c>
    </row>
    <row r="130" s="2" customFormat="1" ht="16.5" customHeight="1">
      <c r="A130" s="39"/>
      <c r="B130" s="40"/>
      <c r="C130" s="205" t="s">
        <v>176</v>
      </c>
      <c r="D130" s="205" t="s">
        <v>134</v>
      </c>
      <c r="E130" s="206" t="s">
        <v>1090</v>
      </c>
      <c r="F130" s="207" t="s">
        <v>1091</v>
      </c>
      <c r="G130" s="208" t="s">
        <v>649</v>
      </c>
      <c r="H130" s="209">
        <v>10</v>
      </c>
      <c r="I130" s="210"/>
      <c r="J130" s="211">
        <f>ROUND(I130*H130,2)</f>
        <v>0</v>
      </c>
      <c r="K130" s="207" t="s">
        <v>19</v>
      </c>
      <c r="L130" s="45"/>
      <c r="M130" s="212" t="s">
        <v>19</v>
      </c>
      <c r="N130" s="213" t="s">
        <v>44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0.029999999999999999</v>
      </c>
      <c r="T130" s="215">
        <f>S130*H130</f>
        <v>0.29999999999999999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232</v>
      </c>
      <c r="AT130" s="216" t="s">
        <v>134</v>
      </c>
      <c r="AU130" s="216" t="s">
        <v>83</v>
      </c>
      <c r="AY130" s="18" t="s">
        <v>132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81</v>
      </c>
      <c r="BK130" s="217">
        <f>ROUND(I130*H130,2)</f>
        <v>0</v>
      </c>
      <c r="BL130" s="18" t="s">
        <v>232</v>
      </c>
      <c r="BM130" s="216" t="s">
        <v>1092</v>
      </c>
    </row>
    <row r="131" s="2" customFormat="1">
      <c r="A131" s="39"/>
      <c r="B131" s="40"/>
      <c r="C131" s="41"/>
      <c r="D131" s="218" t="s">
        <v>141</v>
      </c>
      <c r="E131" s="41"/>
      <c r="F131" s="219" t="s">
        <v>1091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141</v>
      </c>
      <c r="AU131" s="18" t="s">
        <v>83</v>
      </c>
    </row>
    <row r="132" s="13" customFormat="1">
      <c r="A132" s="13"/>
      <c r="B132" s="225"/>
      <c r="C132" s="226"/>
      <c r="D132" s="218" t="s">
        <v>161</v>
      </c>
      <c r="E132" s="227" t="s">
        <v>19</v>
      </c>
      <c r="F132" s="228" t="s">
        <v>1093</v>
      </c>
      <c r="G132" s="226"/>
      <c r="H132" s="229">
        <v>10</v>
      </c>
      <c r="I132" s="230"/>
      <c r="J132" s="226"/>
      <c r="K132" s="226"/>
      <c r="L132" s="231"/>
      <c r="M132" s="232"/>
      <c r="N132" s="233"/>
      <c r="O132" s="233"/>
      <c r="P132" s="233"/>
      <c r="Q132" s="233"/>
      <c r="R132" s="233"/>
      <c r="S132" s="233"/>
      <c r="T132" s="23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5" t="s">
        <v>161</v>
      </c>
      <c r="AU132" s="235" t="s">
        <v>83</v>
      </c>
      <c r="AV132" s="13" t="s">
        <v>83</v>
      </c>
      <c r="AW132" s="13" t="s">
        <v>32</v>
      </c>
      <c r="AX132" s="13" t="s">
        <v>73</v>
      </c>
      <c r="AY132" s="235" t="s">
        <v>132</v>
      </c>
    </row>
    <row r="133" s="14" customFormat="1">
      <c r="A133" s="14"/>
      <c r="B133" s="247"/>
      <c r="C133" s="248"/>
      <c r="D133" s="218" t="s">
        <v>161</v>
      </c>
      <c r="E133" s="249" t="s">
        <v>19</v>
      </c>
      <c r="F133" s="250" t="s">
        <v>307</v>
      </c>
      <c r="G133" s="248"/>
      <c r="H133" s="251">
        <v>10</v>
      </c>
      <c r="I133" s="252"/>
      <c r="J133" s="248"/>
      <c r="K133" s="248"/>
      <c r="L133" s="253"/>
      <c r="M133" s="254"/>
      <c r="N133" s="255"/>
      <c r="O133" s="255"/>
      <c r="P133" s="255"/>
      <c r="Q133" s="255"/>
      <c r="R133" s="255"/>
      <c r="S133" s="255"/>
      <c r="T133" s="25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7" t="s">
        <v>161</v>
      </c>
      <c r="AU133" s="257" t="s">
        <v>83</v>
      </c>
      <c r="AV133" s="14" t="s">
        <v>139</v>
      </c>
      <c r="AW133" s="14" t="s">
        <v>4</v>
      </c>
      <c r="AX133" s="14" t="s">
        <v>81</v>
      </c>
      <c r="AY133" s="257" t="s">
        <v>132</v>
      </c>
    </row>
    <row r="134" s="2" customFormat="1" ht="16.5" customHeight="1">
      <c r="A134" s="39"/>
      <c r="B134" s="40"/>
      <c r="C134" s="205" t="s">
        <v>182</v>
      </c>
      <c r="D134" s="205" t="s">
        <v>134</v>
      </c>
      <c r="E134" s="206" t="s">
        <v>1094</v>
      </c>
      <c r="F134" s="207" t="s">
        <v>1095</v>
      </c>
      <c r="G134" s="208" t="s">
        <v>649</v>
      </c>
      <c r="H134" s="209">
        <v>41</v>
      </c>
      <c r="I134" s="210"/>
      <c r="J134" s="211">
        <f>ROUND(I134*H134,2)</f>
        <v>0</v>
      </c>
      <c r="K134" s="207" t="s">
        <v>19</v>
      </c>
      <c r="L134" s="45"/>
      <c r="M134" s="212" t="s">
        <v>19</v>
      </c>
      <c r="N134" s="213" t="s">
        <v>44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0.00063000000000000003</v>
      </c>
      <c r="T134" s="215">
        <f>S134*H134</f>
        <v>0.025830000000000002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232</v>
      </c>
      <c r="AT134" s="216" t="s">
        <v>134</v>
      </c>
      <c r="AU134" s="216" t="s">
        <v>83</v>
      </c>
      <c r="AY134" s="18" t="s">
        <v>132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81</v>
      </c>
      <c r="BK134" s="217">
        <f>ROUND(I134*H134,2)</f>
        <v>0</v>
      </c>
      <c r="BL134" s="18" t="s">
        <v>232</v>
      </c>
      <c r="BM134" s="216" t="s">
        <v>1096</v>
      </c>
    </row>
    <row r="135" s="2" customFormat="1">
      <c r="A135" s="39"/>
      <c r="B135" s="40"/>
      <c r="C135" s="41"/>
      <c r="D135" s="218" t="s">
        <v>141</v>
      </c>
      <c r="E135" s="41"/>
      <c r="F135" s="219" t="s">
        <v>1095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141</v>
      </c>
      <c r="AU135" s="18" t="s">
        <v>83</v>
      </c>
    </row>
    <row r="136" s="13" customFormat="1">
      <c r="A136" s="13"/>
      <c r="B136" s="225"/>
      <c r="C136" s="226"/>
      <c r="D136" s="218" t="s">
        <v>161</v>
      </c>
      <c r="E136" s="227" t="s">
        <v>19</v>
      </c>
      <c r="F136" s="228" t="s">
        <v>1097</v>
      </c>
      <c r="G136" s="226"/>
      <c r="H136" s="229">
        <v>41</v>
      </c>
      <c r="I136" s="230"/>
      <c r="J136" s="226"/>
      <c r="K136" s="226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161</v>
      </c>
      <c r="AU136" s="235" t="s">
        <v>83</v>
      </c>
      <c r="AV136" s="13" t="s">
        <v>83</v>
      </c>
      <c r="AW136" s="13" t="s">
        <v>32</v>
      </c>
      <c r="AX136" s="13" t="s">
        <v>73</v>
      </c>
      <c r="AY136" s="235" t="s">
        <v>132</v>
      </c>
    </row>
    <row r="137" s="14" customFormat="1">
      <c r="A137" s="14"/>
      <c r="B137" s="247"/>
      <c r="C137" s="248"/>
      <c r="D137" s="218" t="s">
        <v>161</v>
      </c>
      <c r="E137" s="249" t="s">
        <v>19</v>
      </c>
      <c r="F137" s="250" t="s">
        <v>307</v>
      </c>
      <c r="G137" s="248"/>
      <c r="H137" s="251">
        <v>41</v>
      </c>
      <c r="I137" s="252"/>
      <c r="J137" s="248"/>
      <c r="K137" s="248"/>
      <c r="L137" s="253"/>
      <c r="M137" s="254"/>
      <c r="N137" s="255"/>
      <c r="O137" s="255"/>
      <c r="P137" s="255"/>
      <c r="Q137" s="255"/>
      <c r="R137" s="255"/>
      <c r="S137" s="255"/>
      <c r="T137" s="25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7" t="s">
        <v>161</v>
      </c>
      <c r="AU137" s="257" t="s">
        <v>83</v>
      </c>
      <c r="AV137" s="14" t="s">
        <v>139</v>
      </c>
      <c r="AW137" s="14" t="s">
        <v>4</v>
      </c>
      <c r="AX137" s="14" t="s">
        <v>81</v>
      </c>
      <c r="AY137" s="257" t="s">
        <v>132</v>
      </c>
    </row>
    <row r="138" s="2" customFormat="1" ht="16.5" customHeight="1">
      <c r="A138" s="39"/>
      <c r="B138" s="40"/>
      <c r="C138" s="205" t="s">
        <v>381</v>
      </c>
      <c r="D138" s="205" t="s">
        <v>134</v>
      </c>
      <c r="E138" s="206" t="s">
        <v>1098</v>
      </c>
      <c r="F138" s="207" t="s">
        <v>1099</v>
      </c>
      <c r="G138" s="208" t="s">
        <v>649</v>
      </c>
      <c r="H138" s="209">
        <v>30</v>
      </c>
      <c r="I138" s="210"/>
      <c r="J138" s="211">
        <f>ROUND(I138*H138,2)</f>
        <v>0</v>
      </c>
      <c r="K138" s="207" t="s">
        <v>19</v>
      </c>
      <c r="L138" s="45"/>
      <c r="M138" s="212" t="s">
        <v>19</v>
      </c>
      <c r="N138" s="213" t="s">
        <v>44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232</v>
      </c>
      <c r="AT138" s="216" t="s">
        <v>134</v>
      </c>
      <c r="AU138" s="216" t="s">
        <v>83</v>
      </c>
      <c r="AY138" s="18" t="s">
        <v>132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81</v>
      </c>
      <c r="BK138" s="217">
        <f>ROUND(I138*H138,2)</f>
        <v>0</v>
      </c>
      <c r="BL138" s="18" t="s">
        <v>232</v>
      </c>
      <c r="BM138" s="216" t="s">
        <v>1100</v>
      </c>
    </row>
    <row r="139" s="2" customFormat="1">
      <c r="A139" s="39"/>
      <c r="B139" s="40"/>
      <c r="C139" s="41"/>
      <c r="D139" s="218" t="s">
        <v>141</v>
      </c>
      <c r="E139" s="41"/>
      <c r="F139" s="219" t="s">
        <v>1099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141</v>
      </c>
      <c r="AU139" s="18" t="s">
        <v>83</v>
      </c>
    </row>
    <row r="140" s="2" customFormat="1" ht="16.5" customHeight="1">
      <c r="A140" s="39"/>
      <c r="B140" s="40"/>
      <c r="C140" s="236" t="s">
        <v>388</v>
      </c>
      <c r="D140" s="236" t="s">
        <v>194</v>
      </c>
      <c r="E140" s="237" t="s">
        <v>1101</v>
      </c>
      <c r="F140" s="238" t="s">
        <v>1102</v>
      </c>
      <c r="G140" s="239" t="s">
        <v>649</v>
      </c>
      <c r="H140" s="240">
        <v>30</v>
      </c>
      <c r="I140" s="241"/>
      <c r="J140" s="242">
        <f>ROUND(I140*H140,2)</f>
        <v>0</v>
      </c>
      <c r="K140" s="238" t="s">
        <v>19</v>
      </c>
      <c r="L140" s="243"/>
      <c r="M140" s="244" t="s">
        <v>19</v>
      </c>
      <c r="N140" s="245" t="s">
        <v>44</v>
      </c>
      <c r="O140" s="85"/>
      <c r="P140" s="214">
        <f>O140*H140</f>
        <v>0</v>
      </c>
      <c r="Q140" s="214">
        <v>9.0000000000000006E-05</v>
      </c>
      <c r="R140" s="214">
        <f>Q140*H140</f>
        <v>0.0027000000000000001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327</v>
      </c>
      <c r="AT140" s="216" t="s">
        <v>194</v>
      </c>
      <c r="AU140" s="216" t="s">
        <v>83</v>
      </c>
      <c r="AY140" s="18" t="s">
        <v>132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81</v>
      </c>
      <c r="BK140" s="217">
        <f>ROUND(I140*H140,2)</f>
        <v>0</v>
      </c>
      <c r="BL140" s="18" t="s">
        <v>232</v>
      </c>
      <c r="BM140" s="216" t="s">
        <v>1103</v>
      </c>
    </row>
    <row r="141" s="2" customFormat="1">
      <c r="A141" s="39"/>
      <c r="B141" s="40"/>
      <c r="C141" s="41"/>
      <c r="D141" s="218" t="s">
        <v>141</v>
      </c>
      <c r="E141" s="41"/>
      <c r="F141" s="219" t="s">
        <v>1102</v>
      </c>
      <c r="G141" s="41"/>
      <c r="H141" s="41"/>
      <c r="I141" s="220"/>
      <c r="J141" s="41"/>
      <c r="K141" s="41"/>
      <c r="L141" s="45"/>
      <c r="M141" s="221"/>
      <c r="N141" s="222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141</v>
      </c>
      <c r="AU141" s="18" t="s">
        <v>83</v>
      </c>
    </row>
    <row r="142" s="2" customFormat="1" ht="16.5" customHeight="1">
      <c r="A142" s="39"/>
      <c r="B142" s="40"/>
      <c r="C142" s="205" t="s">
        <v>395</v>
      </c>
      <c r="D142" s="205" t="s">
        <v>134</v>
      </c>
      <c r="E142" s="206" t="s">
        <v>1104</v>
      </c>
      <c r="F142" s="207" t="s">
        <v>1105</v>
      </c>
      <c r="G142" s="208" t="s">
        <v>649</v>
      </c>
      <c r="H142" s="209">
        <v>4</v>
      </c>
      <c r="I142" s="210"/>
      <c r="J142" s="211">
        <f>ROUND(I142*H142,2)</f>
        <v>0</v>
      </c>
      <c r="K142" s="207" t="s">
        <v>19</v>
      </c>
      <c r="L142" s="45"/>
      <c r="M142" s="212" t="s">
        <v>19</v>
      </c>
      <c r="N142" s="213" t="s">
        <v>44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232</v>
      </c>
      <c r="AT142" s="216" t="s">
        <v>134</v>
      </c>
      <c r="AU142" s="216" t="s">
        <v>83</v>
      </c>
      <c r="AY142" s="18" t="s">
        <v>132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81</v>
      </c>
      <c r="BK142" s="217">
        <f>ROUND(I142*H142,2)</f>
        <v>0</v>
      </c>
      <c r="BL142" s="18" t="s">
        <v>232</v>
      </c>
      <c r="BM142" s="216" t="s">
        <v>1106</v>
      </c>
    </row>
    <row r="143" s="2" customFormat="1">
      <c r="A143" s="39"/>
      <c r="B143" s="40"/>
      <c r="C143" s="41"/>
      <c r="D143" s="218" t="s">
        <v>141</v>
      </c>
      <c r="E143" s="41"/>
      <c r="F143" s="219" t="s">
        <v>1105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141</v>
      </c>
      <c r="AU143" s="18" t="s">
        <v>83</v>
      </c>
    </row>
    <row r="144" s="2" customFormat="1" ht="16.5" customHeight="1">
      <c r="A144" s="39"/>
      <c r="B144" s="40"/>
      <c r="C144" s="236" t="s">
        <v>401</v>
      </c>
      <c r="D144" s="236" t="s">
        <v>194</v>
      </c>
      <c r="E144" s="237" t="s">
        <v>1107</v>
      </c>
      <c r="F144" s="238" t="s">
        <v>1108</v>
      </c>
      <c r="G144" s="239" t="s">
        <v>649</v>
      </c>
      <c r="H144" s="240">
        <v>4</v>
      </c>
      <c r="I144" s="241"/>
      <c r="J144" s="242">
        <f>ROUND(I144*H144,2)</f>
        <v>0</v>
      </c>
      <c r="K144" s="238" t="s">
        <v>19</v>
      </c>
      <c r="L144" s="243"/>
      <c r="M144" s="244" t="s">
        <v>19</v>
      </c>
      <c r="N144" s="245" t="s">
        <v>44</v>
      </c>
      <c r="O144" s="85"/>
      <c r="P144" s="214">
        <f>O144*H144</f>
        <v>0</v>
      </c>
      <c r="Q144" s="214">
        <v>9.0000000000000006E-05</v>
      </c>
      <c r="R144" s="214">
        <f>Q144*H144</f>
        <v>0.00036000000000000002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327</v>
      </c>
      <c r="AT144" s="216" t="s">
        <v>194</v>
      </c>
      <c r="AU144" s="216" t="s">
        <v>83</v>
      </c>
      <c r="AY144" s="18" t="s">
        <v>132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81</v>
      </c>
      <c r="BK144" s="217">
        <f>ROUND(I144*H144,2)</f>
        <v>0</v>
      </c>
      <c r="BL144" s="18" t="s">
        <v>232</v>
      </c>
      <c r="BM144" s="216" t="s">
        <v>1109</v>
      </c>
    </row>
    <row r="145" s="2" customFormat="1">
      <c r="A145" s="39"/>
      <c r="B145" s="40"/>
      <c r="C145" s="41"/>
      <c r="D145" s="218" t="s">
        <v>141</v>
      </c>
      <c r="E145" s="41"/>
      <c r="F145" s="219" t="s">
        <v>1108</v>
      </c>
      <c r="G145" s="41"/>
      <c r="H145" s="41"/>
      <c r="I145" s="220"/>
      <c r="J145" s="41"/>
      <c r="K145" s="41"/>
      <c r="L145" s="45"/>
      <c r="M145" s="221"/>
      <c r="N145" s="222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141</v>
      </c>
      <c r="AU145" s="18" t="s">
        <v>83</v>
      </c>
    </row>
    <row r="146" s="2" customFormat="1" ht="16.5" customHeight="1">
      <c r="A146" s="39"/>
      <c r="B146" s="40"/>
      <c r="C146" s="205" t="s">
        <v>258</v>
      </c>
      <c r="D146" s="205" t="s">
        <v>134</v>
      </c>
      <c r="E146" s="206" t="s">
        <v>1110</v>
      </c>
      <c r="F146" s="207" t="s">
        <v>1111</v>
      </c>
      <c r="G146" s="208" t="s">
        <v>649</v>
      </c>
      <c r="H146" s="209">
        <v>2</v>
      </c>
      <c r="I146" s="210"/>
      <c r="J146" s="211">
        <f>ROUND(I146*H146,2)</f>
        <v>0</v>
      </c>
      <c r="K146" s="207" t="s">
        <v>19</v>
      </c>
      <c r="L146" s="45"/>
      <c r="M146" s="212" t="s">
        <v>19</v>
      </c>
      <c r="N146" s="213" t="s">
        <v>44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232</v>
      </c>
      <c r="AT146" s="216" t="s">
        <v>134</v>
      </c>
      <c r="AU146" s="216" t="s">
        <v>83</v>
      </c>
      <c r="AY146" s="18" t="s">
        <v>132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81</v>
      </c>
      <c r="BK146" s="217">
        <f>ROUND(I146*H146,2)</f>
        <v>0</v>
      </c>
      <c r="BL146" s="18" t="s">
        <v>232</v>
      </c>
      <c r="BM146" s="216" t="s">
        <v>1112</v>
      </c>
    </row>
    <row r="147" s="2" customFormat="1">
      <c r="A147" s="39"/>
      <c r="B147" s="40"/>
      <c r="C147" s="41"/>
      <c r="D147" s="218" t="s">
        <v>141</v>
      </c>
      <c r="E147" s="41"/>
      <c r="F147" s="219" t="s">
        <v>1111</v>
      </c>
      <c r="G147" s="41"/>
      <c r="H147" s="41"/>
      <c r="I147" s="220"/>
      <c r="J147" s="41"/>
      <c r="K147" s="41"/>
      <c r="L147" s="45"/>
      <c r="M147" s="221"/>
      <c r="N147" s="222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141</v>
      </c>
      <c r="AU147" s="18" t="s">
        <v>83</v>
      </c>
    </row>
    <row r="148" s="2" customFormat="1" ht="16.5" customHeight="1">
      <c r="A148" s="39"/>
      <c r="B148" s="40"/>
      <c r="C148" s="236" t="s">
        <v>7</v>
      </c>
      <c r="D148" s="236" t="s">
        <v>194</v>
      </c>
      <c r="E148" s="237" t="s">
        <v>1113</v>
      </c>
      <c r="F148" s="238" t="s">
        <v>1114</v>
      </c>
      <c r="G148" s="239" t="s">
        <v>649</v>
      </c>
      <c r="H148" s="240">
        <v>2</v>
      </c>
      <c r="I148" s="241"/>
      <c r="J148" s="242">
        <f>ROUND(I148*H148,2)</f>
        <v>0</v>
      </c>
      <c r="K148" s="238" t="s">
        <v>19</v>
      </c>
      <c r="L148" s="243"/>
      <c r="M148" s="244" t="s">
        <v>19</v>
      </c>
      <c r="N148" s="245" t="s">
        <v>44</v>
      </c>
      <c r="O148" s="85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327</v>
      </c>
      <c r="AT148" s="216" t="s">
        <v>194</v>
      </c>
      <c r="AU148" s="216" t="s">
        <v>83</v>
      </c>
      <c r="AY148" s="18" t="s">
        <v>132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81</v>
      </c>
      <c r="BK148" s="217">
        <f>ROUND(I148*H148,2)</f>
        <v>0</v>
      </c>
      <c r="BL148" s="18" t="s">
        <v>232</v>
      </c>
      <c r="BM148" s="216" t="s">
        <v>1115</v>
      </c>
    </row>
    <row r="149" s="2" customFormat="1">
      <c r="A149" s="39"/>
      <c r="B149" s="40"/>
      <c r="C149" s="41"/>
      <c r="D149" s="218" t="s">
        <v>141</v>
      </c>
      <c r="E149" s="41"/>
      <c r="F149" s="219" t="s">
        <v>1114</v>
      </c>
      <c r="G149" s="41"/>
      <c r="H149" s="41"/>
      <c r="I149" s="220"/>
      <c r="J149" s="41"/>
      <c r="K149" s="41"/>
      <c r="L149" s="45"/>
      <c r="M149" s="221"/>
      <c r="N149" s="222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141</v>
      </c>
      <c r="AU149" s="18" t="s">
        <v>83</v>
      </c>
    </row>
    <row r="150" s="2" customFormat="1" ht="21.75" customHeight="1">
      <c r="A150" s="39"/>
      <c r="B150" s="40"/>
      <c r="C150" s="205" t="s">
        <v>201</v>
      </c>
      <c r="D150" s="205" t="s">
        <v>134</v>
      </c>
      <c r="E150" s="206" t="s">
        <v>1116</v>
      </c>
      <c r="F150" s="207" t="s">
        <v>1117</v>
      </c>
      <c r="G150" s="208" t="s">
        <v>649</v>
      </c>
      <c r="H150" s="209">
        <v>40</v>
      </c>
      <c r="I150" s="210"/>
      <c r="J150" s="211">
        <f>ROUND(I150*H150,2)</f>
        <v>0</v>
      </c>
      <c r="K150" s="207" t="s">
        <v>19</v>
      </c>
      <c r="L150" s="45"/>
      <c r="M150" s="212" t="s">
        <v>19</v>
      </c>
      <c r="N150" s="213" t="s">
        <v>44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5.0000000000000002E-05</v>
      </c>
      <c r="T150" s="215">
        <f>S150*H150</f>
        <v>0.002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232</v>
      </c>
      <c r="AT150" s="216" t="s">
        <v>134</v>
      </c>
      <c r="AU150" s="216" t="s">
        <v>83</v>
      </c>
      <c r="AY150" s="18" t="s">
        <v>132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81</v>
      </c>
      <c r="BK150" s="217">
        <f>ROUND(I150*H150,2)</f>
        <v>0</v>
      </c>
      <c r="BL150" s="18" t="s">
        <v>232</v>
      </c>
      <c r="BM150" s="216" t="s">
        <v>1118</v>
      </c>
    </row>
    <row r="151" s="2" customFormat="1">
      <c r="A151" s="39"/>
      <c r="B151" s="40"/>
      <c r="C151" s="41"/>
      <c r="D151" s="218" t="s">
        <v>141</v>
      </c>
      <c r="E151" s="41"/>
      <c r="F151" s="219" t="s">
        <v>1117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141</v>
      </c>
      <c r="AU151" s="18" t="s">
        <v>83</v>
      </c>
    </row>
    <row r="152" s="13" customFormat="1">
      <c r="A152" s="13"/>
      <c r="B152" s="225"/>
      <c r="C152" s="226"/>
      <c r="D152" s="218" t="s">
        <v>161</v>
      </c>
      <c r="E152" s="227" t="s">
        <v>19</v>
      </c>
      <c r="F152" s="228" t="s">
        <v>1119</v>
      </c>
      <c r="G152" s="226"/>
      <c r="H152" s="229">
        <v>40</v>
      </c>
      <c r="I152" s="230"/>
      <c r="J152" s="226"/>
      <c r="K152" s="226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161</v>
      </c>
      <c r="AU152" s="235" t="s">
        <v>83</v>
      </c>
      <c r="AV152" s="13" t="s">
        <v>83</v>
      </c>
      <c r="AW152" s="13" t="s">
        <v>32</v>
      </c>
      <c r="AX152" s="13" t="s">
        <v>73</v>
      </c>
      <c r="AY152" s="235" t="s">
        <v>132</v>
      </c>
    </row>
    <row r="153" s="14" customFormat="1">
      <c r="A153" s="14"/>
      <c r="B153" s="247"/>
      <c r="C153" s="248"/>
      <c r="D153" s="218" t="s">
        <v>161</v>
      </c>
      <c r="E153" s="249" t="s">
        <v>19</v>
      </c>
      <c r="F153" s="250" t="s">
        <v>307</v>
      </c>
      <c r="G153" s="248"/>
      <c r="H153" s="251">
        <v>40</v>
      </c>
      <c r="I153" s="252"/>
      <c r="J153" s="248"/>
      <c r="K153" s="248"/>
      <c r="L153" s="253"/>
      <c r="M153" s="254"/>
      <c r="N153" s="255"/>
      <c r="O153" s="255"/>
      <c r="P153" s="255"/>
      <c r="Q153" s="255"/>
      <c r="R153" s="255"/>
      <c r="S153" s="255"/>
      <c r="T153" s="25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7" t="s">
        <v>161</v>
      </c>
      <c r="AU153" s="257" t="s">
        <v>83</v>
      </c>
      <c r="AV153" s="14" t="s">
        <v>139</v>
      </c>
      <c r="AW153" s="14" t="s">
        <v>4</v>
      </c>
      <c r="AX153" s="14" t="s">
        <v>81</v>
      </c>
      <c r="AY153" s="257" t="s">
        <v>132</v>
      </c>
    </row>
    <row r="154" s="2" customFormat="1" ht="21.75" customHeight="1">
      <c r="A154" s="39"/>
      <c r="B154" s="40"/>
      <c r="C154" s="205" t="s">
        <v>187</v>
      </c>
      <c r="D154" s="205" t="s">
        <v>134</v>
      </c>
      <c r="E154" s="206" t="s">
        <v>1120</v>
      </c>
      <c r="F154" s="207" t="s">
        <v>1121</v>
      </c>
      <c r="G154" s="208" t="s">
        <v>649</v>
      </c>
      <c r="H154" s="209">
        <v>40</v>
      </c>
      <c r="I154" s="210"/>
      <c r="J154" s="211">
        <f>ROUND(I154*H154,2)</f>
        <v>0</v>
      </c>
      <c r="K154" s="207" t="s">
        <v>19</v>
      </c>
      <c r="L154" s="45"/>
      <c r="M154" s="212" t="s">
        <v>19</v>
      </c>
      <c r="N154" s="213" t="s">
        <v>44</v>
      </c>
      <c r="O154" s="85"/>
      <c r="P154" s="214">
        <f>O154*H154</f>
        <v>0</v>
      </c>
      <c r="Q154" s="214">
        <v>0</v>
      </c>
      <c r="R154" s="214">
        <f>Q154*H154</f>
        <v>0</v>
      </c>
      <c r="S154" s="214">
        <v>5.0000000000000002E-05</v>
      </c>
      <c r="T154" s="215">
        <f>S154*H154</f>
        <v>0.002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232</v>
      </c>
      <c r="AT154" s="216" t="s">
        <v>134</v>
      </c>
      <c r="AU154" s="216" t="s">
        <v>83</v>
      </c>
      <c r="AY154" s="18" t="s">
        <v>132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81</v>
      </c>
      <c r="BK154" s="217">
        <f>ROUND(I154*H154,2)</f>
        <v>0</v>
      </c>
      <c r="BL154" s="18" t="s">
        <v>232</v>
      </c>
      <c r="BM154" s="216" t="s">
        <v>1122</v>
      </c>
    </row>
    <row r="155" s="2" customFormat="1">
      <c r="A155" s="39"/>
      <c r="B155" s="40"/>
      <c r="C155" s="41"/>
      <c r="D155" s="218" t="s">
        <v>141</v>
      </c>
      <c r="E155" s="41"/>
      <c r="F155" s="219" t="s">
        <v>1121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141</v>
      </c>
      <c r="AU155" s="18" t="s">
        <v>83</v>
      </c>
    </row>
    <row r="156" s="13" customFormat="1">
      <c r="A156" s="13"/>
      <c r="B156" s="225"/>
      <c r="C156" s="226"/>
      <c r="D156" s="218" t="s">
        <v>161</v>
      </c>
      <c r="E156" s="227" t="s">
        <v>19</v>
      </c>
      <c r="F156" s="228" t="s">
        <v>1123</v>
      </c>
      <c r="G156" s="226"/>
      <c r="H156" s="229">
        <v>40</v>
      </c>
      <c r="I156" s="230"/>
      <c r="J156" s="226"/>
      <c r="K156" s="226"/>
      <c r="L156" s="231"/>
      <c r="M156" s="232"/>
      <c r="N156" s="233"/>
      <c r="O156" s="233"/>
      <c r="P156" s="233"/>
      <c r="Q156" s="233"/>
      <c r="R156" s="233"/>
      <c r="S156" s="233"/>
      <c r="T156" s="23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5" t="s">
        <v>161</v>
      </c>
      <c r="AU156" s="235" t="s">
        <v>83</v>
      </c>
      <c r="AV156" s="13" t="s">
        <v>83</v>
      </c>
      <c r="AW156" s="13" t="s">
        <v>32</v>
      </c>
      <c r="AX156" s="13" t="s">
        <v>73</v>
      </c>
      <c r="AY156" s="235" t="s">
        <v>132</v>
      </c>
    </row>
    <row r="157" s="14" customFormat="1">
      <c r="A157" s="14"/>
      <c r="B157" s="247"/>
      <c r="C157" s="248"/>
      <c r="D157" s="218" t="s">
        <v>161</v>
      </c>
      <c r="E157" s="249" t="s">
        <v>19</v>
      </c>
      <c r="F157" s="250" t="s">
        <v>307</v>
      </c>
      <c r="G157" s="248"/>
      <c r="H157" s="251">
        <v>40</v>
      </c>
      <c r="I157" s="252"/>
      <c r="J157" s="248"/>
      <c r="K157" s="248"/>
      <c r="L157" s="253"/>
      <c r="M157" s="254"/>
      <c r="N157" s="255"/>
      <c r="O157" s="255"/>
      <c r="P157" s="255"/>
      <c r="Q157" s="255"/>
      <c r="R157" s="255"/>
      <c r="S157" s="255"/>
      <c r="T157" s="25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7" t="s">
        <v>161</v>
      </c>
      <c r="AU157" s="257" t="s">
        <v>83</v>
      </c>
      <c r="AV157" s="14" t="s">
        <v>139</v>
      </c>
      <c r="AW157" s="14" t="s">
        <v>4</v>
      </c>
      <c r="AX157" s="14" t="s">
        <v>81</v>
      </c>
      <c r="AY157" s="257" t="s">
        <v>132</v>
      </c>
    </row>
    <row r="158" s="2" customFormat="1" ht="16.5" customHeight="1">
      <c r="A158" s="39"/>
      <c r="B158" s="40"/>
      <c r="C158" s="205" t="s">
        <v>269</v>
      </c>
      <c r="D158" s="205" t="s">
        <v>134</v>
      </c>
      <c r="E158" s="206" t="s">
        <v>1124</v>
      </c>
      <c r="F158" s="207" t="s">
        <v>1125</v>
      </c>
      <c r="G158" s="208" t="s">
        <v>649</v>
      </c>
      <c r="H158" s="209">
        <v>2</v>
      </c>
      <c r="I158" s="210"/>
      <c r="J158" s="211">
        <f>ROUND(I158*H158,2)</f>
        <v>0</v>
      </c>
      <c r="K158" s="207" t="s">
        <v>19</v>
      </c>
      <c r="L158" s="45"/>
      <c r="M158" s="212" t="s">
        <v>19</v>
      </c>
      <c r="N158" s="213" t="s">
        <v>44</v>
      </c>
      <c r="O158" s="85"/>
      <c r="P158" s="214">
        <f>O158*H158</f>
        <v>0</v>
      </c>
      <c r="Q158" s="214">
        <v>0</v>
      </c>
      <c r="R158" s="214">
        <f>Q158*H158</f>
        <v>0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232</v>
      </c>
      <c r="AT158" s="216" t="s">
        <v>134</v>
      </c>
      <c r="AU158" s="216" t="s">
        <v>83</v>
      </c>
      <c r="AY158" s="18" t="s">
        <v>132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81</v>
      </c>
      <c r="BK158" s="217">
        <f>ROUND(I158*H158,2)</f>
        <v>0</v>
      </c>
      <c r="BL158" s="18" t="s">
        <v>232</v>
      </c>
      <c r="BM158" s="216" t="s">
        <v>1126</v>
      </c>
    </row>
    <row r="159" s="2" customFormat="1">
      <c r="A159" s="39"/>
      <c r="B159" s="40"/>
      <c r="C159" s="41"/>
      <c r="D159" s="218" t="s">
        <v>141</v>
      </c>
      <c r="E159" s="41"/>
      <c r="F159" s="219" t="s">
        <v>1125</v>
      </c>
      <c r="G159" s="41"/>
      <c r="H159" s="41"/>
      <c r="I159" s="220"/>
      <c r="J159" s="41"/>
      <c r="K159" s="41"/>
      <c r="L159" s="45"/>
      <c r="M159" s="221"/>
      <c r="N159" s="222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141</v>
      </c>
      <c r="AU159" s="18" t="s">
        <v>83</v>
      </c>
    </row>
    <row r="160" s="2" customFormat="1" ht="16.5" customHeight="1">
      <c r="A160" s="39"/>
      <c r="B160" s="40"/>
      <c r="C160" s="236" t="s">
        <v>274</v>
      </c>
      <c r="D160" s="236" t="s">
        <v>194</v>
      </c>
      <c r="E160" s="237" t="s">
        <v>1127</v>
      </c>
      <c r="F160" s="238" t="s">
        <v>1128</v>
      </c>
      <c r="G160" s="239" t="s">
        <v>649</v>
      </c>
      <c r="H160" s="240">
        <v>2</v>
      </c>
      <c r="I160" s="241"/>
      <c r="J160" s="242">
        <f>ROUND(I160*H160,2)</f>
        <v>0</v>
      </c>
      <c r="K160" s="238" t="s">
        <v>19</v>
      </c>
      <c r="L160" s="243"/>
      <c r="M160" s="244" t="s">
        <v>19</v>
      </c>
      <c r="N160" s="245" t="s">
        <v>44</v>
      </c>
      <c r="O160" s="85"/>
      <c r="P160" s="214">
        <f>O160*H160</f>
        <v>0</v>
      </c>
      <c r="Q160" s="214">
        <v>0</v>
      </c>
      <c r="R160" s="214">
        <f>Q160*H160</f>
        <v>0</v>
      </c>
      <c r="S160" s="214">
        <v>0</v>
      </c>
      <c r="T160" s="215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6" t="s">
        <v>327</v>
      </c>
      <c r="AT160" s="216" t="s">
        <v>194</v>
      </c>
      <c r="AU160" s="216" t="s">
        <v>83</v>
      </c>
      <c r="AY160" s="18" t="s">
        <v>132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8" t="s">
        <v>81</v>
      </c>
      <c r="BK160" s="217">
        <f>ROUND(I160*H160,2)</f>
        <v>0</v>
      </c>
      <c r="BL160" s="18" t="s">
        <v>232</v>
      </c>
      <c r="BM160" s="216" t="s">
        <v>1129</v>
      </c>
    </row>
    <row r="161" s="2" customFormat="1">
      <c r="A161" s="39"/>
      <c r="B161" s="40"/>
      <c r="C161" s="41"/>
      <c r="D161" s="218" t="s">
        <v>141</v>
      </c>
      <c r="E161" s="41"/>
      <c r="F161" s="219" t="s">
        <v>1128</v>
      </c>
      <c r="G161" s="41"/>
      <c r="H161" s="41"/>
      <c r="I161" s="220"/>
      <c r="J161" s="41"/>
      <c r="K161" s="41"/>
      <c r="L161" s="45"/>
      <c r="M161" s="221"/>
      <c r="N161" s="222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141</v>
      </c>
      <c r="AU161" s="18" t="s">
        <v>83</v>
      </c>
    </row>
    <row r="162" s="2" customFormat="1" ht="16.5" customHeight="1">
      <c r="A162" s="39"/>
      <c r="B162" s="40"/>
      <c r="C162" s="205" t="s">
        <v>232</v>
      </c>
      <c r="D162" s="205" t="s">
        <v>134</v>
      </c>
      <c r="E162" s="206" t="s">
        <v>1130</v>
      </c>
      <c r="F162" s="207" t="s">
        <v>1131</v>
      </c>
      <c r="G162" s="208" t="s">
        <v>649</v>
      </c>
      <c r="H162" s="209">
        <v>8</v>
      </c>
      <c r="I162" s="210"/>
      <c r="J162" s="211">
        <f>ROUND(I162*H162,2)</f>
        <v>0</v>
      </c>
      <c r="K162" s="207" t="s">
        <v>19</v>
      </c>
      <c r="L162" s="45"/>
      <c r="M162" s="212" t="s">
        <v>19</v>
      </c>
      <c r="N162" s="213" t="s">
        <v>44</v>
      </c>
      <c r="O162" s="85"/>
      <c r="P162" s="214">
        <f>O162*H162</f>
        <v>0</v>
      </c>
      <c r="Q162" s="214">
        <v>0</v>
      </c>
      <c r="R162" s="214">
        <f>Q162*H162</f>
        <v>0</v>
      </c>
      <c r="S162" s="214">
        <v>0</v>
      </c>
      <c r="T162" s="21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232</v>
      </c>
      <c r="AT162" s="216" t="s">
        <v>134</v>
      </c>
      <c r="AU162" s="216" t="s">
        <v>83</v>
      </c>
      <c r="AY162" s="18" t="s">
        <v>132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81</v>
      </c>
      <c r="BK162" s="217">
        <f>ROUND(I162*H162,2)</f>
        <v>0</v>
      </c>
      <c r="BL162" s="18" t="s">
        <v>232</v>
      </c>
      <c r="BM162" s="216" t="s">
        <v>1132</v>
      </c>
    </row>
    <row r="163" s="2" customFormat="1">
      <c r="A163" s="39"/>
      <c r="B163" s="40"/>
      <c r="C163" s="41"/>
      <c r="D163" s="218" t="s">
        <v>141</v>
      </c>
      <c r="E163" s="41"/>
      <c r="F163" s="219" t="s">
        <v>1131</v>
      </c>
      <c r="G163" s="41"/>
      <c r="H163" s="41"/>
      <c r="I163" s="220"/>
      <c r="J163" s="41"/>
      <c r="K163" s="41"/>
      <c r="L163" s="45"/>
      <c r="M163" s="221"/>
      <c r="N163" s="222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141</v>
      </c>
      <c r="AU163" s="18" t="s">
        <v>83</v>
      </c>
    </row>
    <row r="164" s="2" customFormat="1" ht="16.5" customHeight="1">
      <c r="A164" s="39"/>
      <c r="B164" s="40"/>
      <c r="C164" s="236" t="s">
        <v>238</v>
      </c>
      <c r="D164" s="236" t="s">
        <v>194</v>
      </c>
      <c r="E164" s="237" t="s">
        <v>1133</v>
      </c>
      <c r="F164" s="238" t="s">
        <v>1134</v>
      </c>
      <c r="G164" s="239" t="s">
        <v>649</v>
      </c>
      <c r="H164" s="240">
        <v>8</v>
      </c>
      <c r="I164" s="241"/>
      <c r="J164" s="242">
        <f>ROUND(I164*H164,2)</f>
        <v>0</v>
      </c>
      <c r="K164" s="238" t="s">
        <v>19</v>
      </c>
      <c r="L164" s="243"/>
      <c r="M164" s="244" t="s">
        <v>19</v>
      </c>
      <c r="N164" s="245" t="s">
        <v>44</v>
      </c>
      <c r="O164" s="85"/>
      <c r="P164" s="214">
        <f>O164*H164</f>
        <v>0</v>
      </c>
      <c r="Q164" s="214">
        <v>0</v>
      </c>
      <c r="R164" s="214">
        <f>Q164*H164</f>
        <v>0</v>
      </c>
      <c r="S164" s="214">
        <v>0</v>
      </c>
      <c r="T164" s="21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327</v>
      </c>
      <c r="AT164" s="216" t="s">
        <v>194</v>
      </c>
      <c r="AU164" s="216" t="s">
        <v>83</v>
      </c>
      <c r="AY164" s="18" t="s">
        <v>132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81</v>
      </c>
      <c r="BK164" s="217">
        <f>ROUND(I164*H164,2)</f>
        <v>0</v>
      </c>
      <c r="BL164" s="18" t="s">
        <v>232</v>
      </c>
      <c r="BM164" s="216" t="s">
        <v>1135</v>
      </c>
    </row>
    <row r="165" s="2" customFormat="1">
      <c r="A165" s="39"/>
      <c r="B165" s="40"/>
      <c r="C165" s="41"/>
      <c r="D165" s="218" t="s">
        <v>141</v>
      </c>
      <c r="E165" s="41"/>
      <c r="F165" s="219" t="s">
        <v>1134</v>
      </c>
      <c r="G165" s="41"/>
      <c r="H165" s="41"/>
      <c r="I165" s="220"/>
      <c r="J165" s="41"/>
      <c r="K165" s="41"/>
      <c r="L165" s="45"/>
      <c r="M165" s="221"/>
      <c r="N165" s="222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141</v>
      </c>
      <c r="AU165" s="18" t="s">
        <v>83</v>
      </c>
    </row>
    <row r="166" s="2" customFormat="1" ht="16.5" customHeight="1">
      <c r="A166" s="39"/>
      <c r="B166" s="40"/>
      <c r="C166" s="205" t="s">
        <v>279</v>
      </c>
      <c r="D166" s="205" t="s">
        <v>134</v>
      </c>
      <c r="E166" s="206" t="s">
        <v>1130</v>
      </c>
      <c r="F166" s="207" t="s">
        <v>1131</v>
      </c>
      <c r="G166" s="208" t="s">
        <v>649</v>
      </c>
      <c r="H166" s="209">
        <v>14</v>
      </c>
      <c r="I166" s="210"/>
      <c r="J166" s="211">
        <f>ROUND(I166*H166,2)</f>
        <v>0</v>
      </c>
      <c r="K166" s="207" t="s">
        <v>19</v>
      </c>
      <c r="L166" s="45"/>
      <c r="M166" s="212" t="s">
        <v>19</v>
      </c>
      <c r="N166" s="213" t="s">
        <v>44</v>
      </c>
      <c r="O166" s="85"/>
      <c r="P166" s="214">
        <f>O166*H166</f>
        <v>0</v>
      </c>
      <c r="Q166" s="214">
        <v>0</v>
      </c>
      <c r="R166" s="214">
        <f>Q166*H166</f>
        <v>0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232</v>
      </c>
      <c r="AT166" s="216" t="s">
        <v>134</v>
      </c>
      <c r="AU166" s="216" t="s">
        <v>83</v>
      </c>
      <c r="AY166" s="18" t="s">
        <v>132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81</v>
      </c>
      <c r="BK166" s="217">
        <f>ROUND(I166*H166,2)</f>
        <v>0</v>
      </c>
      <c r="BL166" s="18" t="s">
        <v>232</v>
      </c>
      <c r="BM166" s="216" t="s">
        <v>1136</v>
      </c>
    </row>
    <row r="167" s="2" customFormat="1">
      <c r="A167" s="39"/>
      <c r="B167" s="40"/>
      <c r="C167" s="41"/>
      <c r="D167" s="218" t="s">
        <v>141</v>
      </c>
      <c r="E167" s="41"/>
      <c r="F167" s="219" t="s">
        <v>1131</v>
      </c>
      <c r="G167" s="41"/>
      <c r="H167" s="41"/>
      <c r="I167" s="220"/>
      <c r="J167" s="41"/>
      <c r="K167" s="41"/>
      <c r="L167" s="45"/>
      <c r="M167" s="221"/>
      <c r="N167" s="222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141</v>
      </c>
      <c r="AU167" s="18" t="s">
        <v>83</v>
      </c>
    </row>
    <row r="168" s="2" customFormat="1" ht="16.5" customHeight="1">
      <c r="A168" s="39"/>
      <c r="B168" s="40"/>
      <c r="C168" s="236" t="s">
        <v>286</v>
      </c>
      <c r="D168" s="236" t="s">
        <v>194</v>
      </c>
      <c r="E168" s="237" t="s">
        <v>1137</v>
      </c>
      <c r="F168" s="238" t="s">
        <v>1138</v>
      </c>
      <c r="G168" s="239" t="s">
        <v>649</v>
      </c>
      <c r="H168" s="240">
        <v>14</v>
      </c>
      <c r="I168" s="241"/>
      <c r="J168" s="242">
        <f>ROUND(I168*H168,2)</f>
        <v>0</v>
      </c>
      <c r="K168" s="238" t="s">
        <v>19</v>
      </c>
      <c r="L168" s="243"/>
      <c r="M168" s="244" t="s">
        <v>19</v>
      </c>
      <c r="N168" s="245" t="s">
        <v>44</v>
      </c>
      <c r="O168" s="85"/>
      <c r="P168" s="214">
        <f>O168*H168</f>
        <v>0</v>
      </c>
      <c r="Q168" s="214">
        <v>0.00040000000000000002</v>
      </c>
      <c r="R168" s="214">
        <f>Q168*H168</f>
        <v>0.0055999999999999999</v>
      </c>
      <c r="S168" s="214">
        <v>0</v>
      </c>
      <c r="T168" s="215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6" t="s">
        <v>327</v>
      </c>
      <c r="AT168" s="216" t="s">
        <v>194</v>
      </c>
      <c r="AU168" s="216" t="s">
        <v>83</v>
      </c>
      <c r="AY168" s="18" t="s">
        <v>132</v>
      </c>
      <c r="BE168" s="217">
        <f>IF(N168="základní",J168,0)</f>
        <v>0</v>
      </c>
      <c r="BF168" s="217">
        <f>IF(N168="snížená",J168,0)</f>
        <v>0</v>
      </c>
      <c r="BG168" s="217">
        <f>IF(N168="zákl. přenesená",J168,0)</f>
        <v>0</v>
      </c>
      <c r="BH168" s="217">
        <f>IF(N168="sníž. přenesená",J168,0)</f>
        <v>0</v>
      </c>
      <c r="BI168" s="217">
        <f>IF(N168="nulová",J168,0)</f>
        <v>0</v>
      </c>
      <c r="BJ168" s="18" t="s">
        <v>81</v>
      </c>
      <c r="BK168" s="217">
        <f>ROUND(I168*H168,2)</f>
        <v>0</v>
      </c>
      <c r="BL168" s="18" t="s">
        <v>232</v>
      </c>
      <c r="BM168" s="216" t="s">
        <v>1139</v>
      </c>
    </row>
    <row r="169" s="2" customFormat="1">
      <c r="A169" s="39"/>
      <c r="B169" s="40"/>
      <c r="C169" s="41"/>
      <c r="D169" s="218" t="s">
        <v>141</v>
      </c>
      <c r="E169" s="41"/>
      <c r="F169" s="219" t="s">
        <v>1138</v>
      </c>
      <c r="G169" s="41"/>
      <c r="H169" s="41"/>
      <c r="I169" s="220"/>
      <c r="J169" s="41"/>
      <c r="K169" s="41"/>
      <c r="L169" s="45"/>
      <c r="M169" s="221"/>
      <c r="N169" s="222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141</v>
      </c>
      <c r="AU169" s="18" t="s">
        <v>83</v>
      </c>
    </row>
    <row r="170" s="2" customFormat="1" ht="16.5" customHeight="1">
      <c r="A170" s="39"/>
      <c r="B170" s="40"/>
      <c r="C170" s="205" t="s">
        <v>291</v>
      </c>
      <c r="D170" s="205" t="s">
        <v>134</v>
      </c>
      <c r="E170" s="206" t="s">
        <v>1130</v>
      </c>
      <c r="F170" s="207" t="s">
        <v>1131</v>
      </c>
      <c r="G170" s="208" t="s">
        <v>649</v>
      </c>
      <c r="H170" s="209">
        <v>3</v>
      </c>
      <c r="I170" s="210"/>
      <c r="J170" s="211">
        <f>ROUND(I170*H170,2)</f>
        <v>0</v>
      </c>
      <c r="K170" s="207" t="s">
        <v>19</v>
      </c>
      <c r="L170" s="45"/>
      <c r="M170" s="212" t="s">
        <v>19</v>
      </c>
      <c r="N170" s="213" t="s">
        <v>44</v>
      </c>
      <c r="O170" s="85"/>
      <c r="P170" s="214">
        <f>O170*H170</f>
        <v>0</v>
      </c>
      <c r="Q170" s="214">
        <v>0</v>
      </c>
      <c r="R170" s="214">
        <f>Q170*H170</f>
        <v>0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232</v>
      </c>
      <c r="AT170" s="216" t="s">
        <v>134</v>
      </c>
      <c r="AU170" s="216" t="s">
        <v>83</v>
      </c>
      <c r="AY170" s="18" t="s">
        <v>132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81</v>
      </c>
      <c r="BK170" s="217">
        <f>ROUND(I170*H170,2)</f>
        <v>0</v>
      </c>
      <c r="BL170" s="18" t="s">
        <v>232</v>
      </c>
      <c r="BM170" s="216" t="s">
        <v>1140</v>
      </c>
    </row>
    <row r="171" s="2" customFormat="1">
      <c r="A171" s="39"/>
      <c r="B171" s="40"/>
      <c r="C171" s="41"/>
      <c r="D171" s="218" t="s">
        <v>141</v>
      </c>
      <c r="E171" s="41"/>
      <c r="F171" s="219" t="s">
        <v>1131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141</v>
      </c>
      <c r="AU171" s="18" t="s">
        <v>83</v>
      </c>
    </row>
    <row r="172" s="2" customFormat="1" ht="16.5" customHeight="1">
      <c r="A172" s="39"/>
      <c r="B172" s="40"/>
      <c r="C172" s="236" t="s">
        <v>298</v>
      </c>
      <c r="D172" s="236" t="s">
        <v>194</v>
      </c>
      <c r="E172" s="237" t="s">
        <v>1141</v>
      </c>
      <c r="F172" s="238" t="s">
        <v>1142</v>
      </c>
      <c r="G172" s="239" t="s">
        <v>649</v>
      </c>
      <c r="H172" s="240">
        <v>3</v>
      </c>
      <c r="I172" s="241"/>
      <c r="J172" s="242">
        <f>ROUND(I172*H172,2)</f>
        <v>0</v>
      </c>
      <c r="K172" s="238" t="s">
        <v>19</v>
      </c>
      <c r="L172" s="243"/>
      <c r="M172" s="244" t="s">
        <v>19</v>
      </c>
      <c r="N172" s="245" t="s">
        <v>44</v>
      </c>
      <c r="O172" s="85"/>
      <c r="P172" s="214">
        <f>O172*H172</f>
        <v>0</v>
      </c>
      <c r="Q172" s="214">
        <v>0.00040000000000000002</v>
      </c>
      <c r="R172" s="214">
        <f>Q172*H172</f>
        <v>0.0012000000000000001</v>
      </c>
      <c r="S172" s="214">
        <v>0</v>
      </c>
      <c r="T172" s="21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6" t="s">
        <v>327</v>
      </c>
      <c r="AT172" s="216" t="s">
        <v>194</v>
      </c>
      <c r="AU172" s="216" t="s">
        <v>83</v>
      </c>
      <c r="AY172" s="18" t="s">
        <v>132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8" t="s">
        <v>81</v>
      </c>
      <c r="BK172" s="217">
        <f>ROUND(I172*H172,2)</f>
        <v>0</v>
      </c>
      <c r="BL172" s="18" t="s">
        <v>232</v>
      </c>
      <c r="BM172" s="216" t="s">
        <v>1143</v>
      </c>
    </row>
    <row r="173" s="2" customFormat="1">
      <c r="A173" s="39"/>
      <c r="B173" s="40"/>
      <c r="C173" s="41"/>
      <c r="D173" s="218" t="s">
        <v>141</v>
      </c>
      <c r="E173" s="41"/>
      <c r="F173" s="219" t="s">
        <v>1142</v>
      </c>
      <c r="G173" s="41"/>
      <c r="H173" s="41"/>
      <c r="I173" s="220"/>
      <c r="J173" s="41"/>
      <c r="K173" s="41"/>
      <c r="L173" s="45"/>
      <c r="M173" s="221"/>
      <c r="N173" s="222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141</v>
      </c>
      <c r="AU173" s="18" t="s">
        <v>83</v>
      </c>
    </row>
    <row r="174" s="2" customFormat="1" ht="16.5" customHeight="1">
      <c r="A174" s="39"/>
      <c r="B174" s="40"/>
      <c r="C174" s="205" t="s">
        <v>308</v>
      </c>
      <c r="D174" s="205" t="s">
        <v>134</v>
      </c>
      <c r="E174" s="206" t="s">
        <v>1130</v>
      </c>
      <c r="F174" s="207" t="s">
        <v>1131</v>
      </c>
      <c r="G174" s="208" t="s">
        <v>649</v>
      </c>
      <c r="H174" s="209">
        <v>5</v>
      </c>
      <c r="I174" s="210"/>
      <c r="J174" s="211">
        <f>ROUND(I174*H174,2)</f>
        <v>0</v>
      </c>
      <c r="K174" s="207" t="s">
        <v>19</v>
      </c>
      <c r="L174" s="45"/>
      <c r="M174" s="212" t="s">
        <v>19</v>
      </c>
      <c r="N174" s="213" t="s">
        <v>44</v>
      </c>
      <c r="O174" s="85"/>
      <c r="P174" s="214">
        <f>O174*H174</f>
        <v>0</v>
      </c>
      <c r="Q174" s="214">
        <v>0</v>
      </c>
      <c r="R174" s="214">
        <f>Q174*H174</f>
        <v>0</v>
      </c>
      <c r="S174" s="214">
        <v>0</v>
      </c>
      <c r="T174" s="21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6" t="s">
        <v>232</v>
      </c>
      <c r="AT174" s="216" t="s">
        <v>134</v>
      </c>
      <c r="AU174" s="216" t="s">
        <v>83</v>
      </c>
      <c r="AY174" s="18" t="s">
        <v>132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81</v>
      </c>
      <c r="BK174" s="217">
        <f>ROUND(I174*H174,2)</f>
        <v>0</v>
      </c>
      <c r="BL174" s="18" t="s">
        <v>232</v>
      </c>
      <c r="BM174" s="216" t="s">
        <v>1144</v>
      </c>
    </row>
    <row r="175" s="2" customFormat="1">
      <c r="A175" s="39"/>
      <c r="B175" s="40"/>
      <c r="C175" s="41"/>
      <c r="D175" s="218" t="s">
        <v>141</v>
      </c>
      <c r="E175" s="41"/>
      <c r="F175" s="219" t="s">
        <v>1131</v>
      </c>
      <c r="G175" s="41"/>
      <c r="H175" s="41"/>
      <c r="I175" s="220"/>
      <c r="J175" s="41"/>
      <c r="K175" s="41"/>
      <c r="L175" s="45"/>
      <c r="M175" s="221"/>
      <c r="N175" s="222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141</v>
      </c>
      <c r="AU175" s="18" t="s">
        <v>83</v>
      </c>
    </row>
    <row r="176" s="2" customFormat="1" ht="16.5" customHeight="1">
      <c r="A176" s="39"/>
      <c r="B176" s="40"/>
      <c r="C176" s="236" t="s">
        <v>312</v>
      </c>
      <c r="D176" s="236" t="s">
        <v>194</v>
      </c>
      <c r="E176" s="237" t="s">
        <v>1145</v>
      </c>
      <c r="F176" s="238" t="s">
        <v>1146</v>
      </c>
      <c r="G176" s="239" t="s">
        <v>649</v>
      </c>
      <c r="H176" s="240">
        <v>5</v>
      </c>
      <c r="I176" s="241"/>
      <c r="J176" s="242">
        <f>ROUND(I176*H176,2)</f>
        <v>0</v>
      </c>
      <c r="K176" s="238" t="s">
        <v>19</v>
      </c>
      <c r="L176" s="243"/>
      <c r="M176" s="244" t="s">
        <v>19</v>
      </c>
      <c r="N176" s="245" t="s">
        <v>44</v>
      </c>
      <c r="O176" s="85"/>
      <c r="P176" s="214">
        <f>O176*H176</f>
        <v>0</v>
      </c>
      <c r="Q176" s="214">
        <v>0.00040000000000000002</v>
      </c>
      <c r="R176" s="214">
        <f>Q176*H176</f>
        <v>0.002</v>
      </c>
      <c r="S176" s="214">
        <v>0</v>
      </c>
      <c r="T176" s="215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6" t="s">
        <v>327</v>
      </c>
      <c r="AT176" s="216" t="s">
        <v>194</v>
      </c>
      <c r="AU176" s="216" t="s">
        <v>83</v>
      </c>
      <c r="AY176" s="18" t="s">
        <v>132</v>
      </c>
      <c r="BE176" s="217">
        <f>IF(N176="základní",J176,0)</f>
        <v>0</v>
      </c>
      <c r="BF176" s="217">
        <f>IF(N176="snížená",J176,0)</f>
        <v>0</v>
      </c>
      <c r="BG176" s="217">
        <f>IF(N176="zákl. přenesená",J176,0)</f>
        <v>0</v>
      </c>
      <c r="BH176" s="217">
        <f>IF(N176="sníž. přenesená",J176,0)</f>
        <v>0</v>
      </c>
      <c r="BI176" s="217">
        <f>IF(N176="nulová",J176,0)</f>
        <v>0</v>
      </c>
      <c r="BJ176" s="18" t="s">
        <v>81</v>
      </c>
      <c r="BK176" s="217">
        <f>ROUND(I176*H176,2)</f>
        <v>0</v>
      </c>
      <c r="BL176" s="18" t="s">
        <v>232</v>
      </c>
      <c r="BM176" s="216" t="s">
        <v>1147</v>
      </c>
    </row>
    <row r="177" s="2" customFormat="1">
      <c r="A177" s="39"/>
      <c r="B177" s="40"/>
      <c r="C177" s="41"/>
      <c r="D177" s="218" t="s">
        <v>141</v>
      </c>
      <c r="E177" s="41"/>
      <c r="F177" s="219" t="s">
        <v>1146</v>
      </c>
      <c r="G177" s="41"/>
      <c r="H177" s="41"/>
      <c r="I177" s="220"/>
      <c r="J177" s="41"/>
      <c r="K177" s="41"/>
      <c r="L177" s="45"/>
      <c r="M177" s="221"/>
      <c r="N177" s="222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141</v>
      </c>
      <c r="AU177" s="18" t="s">
        <v>83</v>
      </c>
    </row>
    <row r="178" s="2" customFormat="1" ht="16.5" customHeight="1">
      <c r="A178" s="39"/>
      <c r="B178" s="40"/>
      <c r="C178" s="205" t="s">
        <v>316</v>
      </c>
      <c r="D178" s="205" t="s">
        <v>134</v>
      </c>
      <c r="E178" s="206" t="s">
        <v>1148</v>
      </c>
      <c r="F178" s="207" t="s">
        <v>1149</v>
      </c>
      <c r="G178" s="208" t="s">
        <v>649</v>
      </c>
      <c r="H178" s="209">
        <v>2</v>
      </c>
      <c r="I178" s="210"/>
      <c r="J178" s="211">
        <f>ROUND(I178*H178,2)</f>
        <v>0</v>
      </c>
      <c r="K178" s="207" t="s">
        <v>19</v>
      </c>
      <c r="L178" s="45"/>
      <c r="M178" s="212" t="s">
        <v>19</v>
      </c>
      <c r="N178" s="213" t="s">
        <v>44</v>
      </c>
      <c r="O178" s="85"/>
      <c r="P178" s="214">
        <f>O178*H178</f>
        <v>0</v>
      </c>
      <c r="Q178" s="214">
        <v>0</v>
      </c>
      <c r="R178" s="214">
        <f>Q178*H178</f>
        <v>0</v>
      </c>
      <c r="S178" s="214">
        <v>0</v>
      </c>
      <c r="T178" s="215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6" t="s">
        <v>232</v>
      </c>
      <c r="AT178" s="216" t="s">
        <v>134</v>
      </c>
      <c r="AU178" s="216" t="s">
        <v>83</v>
      </c>
      <c r="AY178" s="18" t="s">
        <v>132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8" t="s">
        <v>81</v>
      </c>
      <c r="BK178" s="217">
        <f>ROUND(I178*H178,2)</f>
        <v>0</v>
      </c>
      <c r="BL178" s="18" t="s">
        <v>232</v>
      </c>
      <c r="BM178" s="216" t="s">
        <v>1150</v>
      </c>
    </row>
    <row r="179" s="2" customFormat="1">
      <c r="A179" s="39"/>
      <c r="B179" s="40"/>
      <c r="C179" s="41"/>
      <c r="D179" s="218" t="s">
        <v>141</v>
      </c>
      <c r="E179" s="41"/>
      <c r="F179" s="219" t="s">
        <v>1149</v>
      </c>
      <c r="G179" s="41"/>
      <c r="H179" s="41"/>
      <c r="I179" s="220"/>
      <c r="J179" s="41"/>
      <c r="K179" s="41"/>
      <c r="L179" s="45"/>
      <c r="M179" s="221"/>
      <c r="N179" s="222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141</v>
      </c>
      <c r="AU179" s="18" t="s">
        <v>83</v>
      </c>
    </row>
    <row r="180" s="2" customFormat="1" ht="16.5" customHeight="1">
      <c r="A180" s="39"/>
      <c r="B180" s="40"/>
      <c r="C180" s="236" t="s">
        <v>322</v>
      </c>
      <c r="D180" s="236" t="s">
        <v>194</v>
      </c>
      <c r="E180" s="237" t="s">
        <v>1151</v>
      </c>
      <c r="F180" s="238" t="s">
        <v>1152</v>
      </c>
      <c r="G180" s="239" t="s">
        <v>649</v>
      </c>
      <c r="H180" s="240">
        <v>2</v>
      </c>
      <c r="I180" s="241"/>
      <c r="J180" s="242">
        <f>ROUND(I180*H180,2)</f>
        <v>0</v>
      </c>
      <c r="K180" s="238" t="s">
        <v>19</v>
      </c>
      <c r="L180" s="243"/>
      <c r="M180" s="244" t="s">
        <v>19</v>
      </c>
      <c r="N180" s="245" t="s">
        <v>44</v>
      </c>
      <c r="O180" s="85"/>
      <c r="P180" s="214">
        <f>O180*H180</f>
        <v>0</v>
      </c>
      <c r="Q180" s="214">
        <v>0.0010499999999999999</v>
      </c>
      <c r="R180" s="214">
        <f>Q180*H180</f>
        <v>0.0020999999999999999</v>
      </c>
      <c r="S180" s="214">
        <v>0</v>
      </c>
      <c r="T180" s="215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6" t="s">
        <v>327</v>
      </c>
      <c r="AT180" s="216" t="s">
        <v>194</v>
      </c>
      <c r="AU180" s="216" t="s">
        <v>83</v>
      </c>
      <c r="AY180" s="18" t="s">
        <v>132</v>
      </c>
      <c r="BE180" s="217">
        <f>IF(N180="základní",J180,0)</f>
        <v>0</v>
      </c>
      <c r="BF180" s="217">
        <f>IF(N180="snížená",J180,0)</f>
        <v>0</v>
      </c>
      <c r="BG180" s="217">
        <f>IF(N180="zákl. přenesená",J180,0)</f>
        <v>0</v>
      </c>
      <c r="BH180" s="217">
        <f>IF(N180="sníž. přenesená",J180,0)</f>
        <v>0</v>
      </c>
      <c r="BI180" s="217">
        <f>IF(N180="nulová",J180,0)</f>
        <v>0</v>
      </c>
      <c r="BJ180" s="18" t="s">
        <v>81</v>
      </c>
      <c r="BK180" s="217">
        <f>ROUND(I180*H180,2)</f>
        <v>0</v>
      </c>
      <c r="BL180" s="18" t="s">
        <v>232</v>
      </c>
      <c r="BM180" s="216" t="s">
        <v>1153</v>
      </c>
    </row>
    <row r="181" s="2" customFormat="1">
      <c r="A181" s="39"/>
      <c r="B181" s="40"/>
      <c r="C181" s="41"/>
      <c r="D181" s="218" t="s">
        <v>141</v>
      </c>
      <c r="E181" s="41"/>
      <c r="F181" s="219" t="s">
        <v>1152</v>
      </c>
      <c r="G181" s="41"/>
      <c r="H181" s="41"/>
      <c r="I181" s="220"/>
      <c r="J181" s="41"/>
      <c r="K181" s="41"/>
      <c r="L181" s="45"/>
      <c r="M181" s="221"/>
      <c r="N181" s="222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141</v>
      </c>
      <c r="AU181" s="18" t="s">
        <v>83</v>
      </c>
    </row>
    <row r="182" s="2" customFormat="1" ht="16.5" customHeight="1">
      <c r="A182" s="39"/>
      <c r="B182" s="40"/>
      <c r="C182" s="205" t="s">
        <v>245</v>
      </c>
      <c r="D182" s="205" t="s">
        <v>134</v>
      </c>
      <c r="E182" s="206" t="s">
        <v>1154</v>
      </c>
      <c r="F182" s="207" t="s">
        <v>1155</v>
      </c>
      <c r="G182" s="208" t="s">
        <v>649</v>
      </c>
      <c r="H182" s="209">
        <v>10</v>
      </c>
      <c r="I182" s="210"/>
      <c r="J182" s="211">
        <f>ROUND(I182*H182,2)</f>
        <v>0</v>
      </c>
      <c r="K182" s="207" t="s">
        <v>19</v>
      </c>
      <c r="L182" s="45"/>
      <c r="M182" s="212" t="s">
        <v>19</v>
      </c>
      <c r="N182" s="213" t="s">
        <v>44</v>
      </c>
      <c r="O182" s="85"/>
      <c r="P182" s="214">
        <f>O182*H182</f>
        <v>0</v>
      </c>
      <c r="Q182" s="214">
        <v>0</v>
      </c>
      <c r="R182" s="214">
        <f>Q182*H182</f>
        <v>0</v>
      </c>
      <c r="S182" s="214">
        <v>0</v>
      </c>
      <c r="T182" s="215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6" t="s">
        <v>232</v>
      </c>
      <c r="AT182" s="216" t="s">
        <v>134</v>
      </c>
      <c r="AU182" s="216" t="s">
        <v>83</v>
      </c>
      <c r="AY182" s="18" t="s">
        <v>132</v>
      </c>
      <c r="BE182" s="217">
        <f>IF(N182="základní",J182,0)</f>
        <v>0</v>
      </c>
      <c r="BF182" s="217">
        <f>IF(N182="snížená",J182,0)</f>
        <v>0</v>
      </c>
      <c r="BG182" s="217">
        <f>IF(N182="zákl. přenesená",J182,0)</f>
        <v>0</v>
      </c>
      <c r="BH182" s="217">
        <f>IF(N182="sníž. přenesená",J182,0)</f>
        <v>0</v>
      </c>
      <c r="BI182" s="217">
        <f>IF(N182="nulová",J182,0)</f>
        <v>0</v>
      </c>
      <c r="BJ182" s="18" t="s">
        <v>81</v>
      </c>
      <c r="BK182" s="217">
        <f>ROUND(I182*H182,2)</f>
        <v>0</v>
      </c>
      <c r="BL182" s="18" t="s">
        <v>232</v>
      </c>
      <c r="BM182" s="216" t="s">
        <v>1156</v>
      </c>
    </row>
    <row r="183" s="2" customFormat="1">
      <c r="A183" s="39"/>
      <c r="B183" s="40"/>
      <c r="C183" s="41"/>
      <c r="D183" s="218" t="s">
        <v>141</v>
      </c>
      <c r="E183" s="41"/>
      <c r="F183" s="219" t="s">
        <v>1155</v>
      </c>
      <c r="G183" s="41"/>
      <c r="H183" s="41"/>
      <c r="I183" s="220"/>
      <c r="J183" s="41"/>
      <c r="K183" s="41"/>
      <c r="L183" s="45"/>
      <c r="M183" s="221"/>
      <c r="N183" s="222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141</v>
      </c>
      <c r="AU183" s="18" t="s">
        <v>83</v>
      </c>
    </row>
    <row r="184" s="2" customFormat="1" ht="16.5" customHeight="1">
      <c r="A184" s="39"/>
      <c r="B184" s="40"/>
      <c r="C184" s="236" t="s">
        <v>251</v>
      </c>
      <c r="D184" s="236" t="s">
        <v>194</v>
      </c>
      <c r="E184" s="237" t="s">
        <v>1157</v>
      </c>
      <c r="F184" s="238" t="s">
        <v>1158</v>
      </c>
      <c r="G184" s="239" t="s">
        <v>649</v>
      </c>
      <c r="H184" s="240">
        <v>10</v>
      </c>
      <c r="I184" s="241"/>
      <c r="J184" s="242">
        <f>ROUND(I184*H184,2)</f>
        <v>0</v>
      </c>
      <c r="K184" s="238" t="s">
        <v>19</v>
      </c>
      <c r="L184" s="243"/>
      <c r="M184" s="244" t="s">
        <v>19</v>
      </c>
      <c r="N184" s="245" t="s">
        <v>44</v>
      </c>
      <c r="O184" s="85"/>
      <c r="P184" s="214">
        <f>O184*H184</f>
        <v>0</v>
      </c>
      <c r="Q184" s="214">
        <v>0</v>
      </c>
      <c r="R184" s="214">
        <f>Q184*H184</f>
        <v>0</v>
      </c>
      <c r="S184" s="214">
        <v>0</v>
      </c>
      <c r="T184" s="215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6" t="s">
        <v>327</v>
      </c>
      <c r="AT184" s="216" t="s">
        <v>194</v>
      </c>
      <c r="AU184" s="216" t="s">
        <v>83</v>
      </c>
      <c r="AY184" s="18" t="s">
        <v>132</v>
      </c>
      <c r="BE184" s="217">
        <f>IF(N184="základní",J184,0)</f>
        <v>0</v>
      </c>
      <c r="BF184" s="217">
        <f>IF(N184="snížená",J184,0)</f>
        <v>0</v>
      </c>
      <c r="BG184" s="217">
        <f>IF(N184="zákl. přenesená",J184,0)</f>
        <v>0</v>
      </c>
      <c r="BH184" s="217">
        <f>IF(N184="sníž. přenesená",J184,0)</f>
        <v>0</v>
      </c>
      <c r="BI184" s="217">
        <f>IF(N184="nulová",J184,0)</f>
        <v>0</v>
      </c>
      <c r="BJ184" s="18" t="s">
        <v>81</v>
      </c>
      <c r="BK184" s="217">
        <f>ROUND(I184*H184,2)</f>
        <v>0</v>
      </c>
      <c r="BL184" s="18" t="s">
        <v>232</v>
      </c>
      <c r="BM184" s="216" t="s">
        <v>1159</v>
      </c>
    </row>
    <row r="185" s="2" customFormat="1">
      <c r="A185" s="39"/>
      <c r="B185" s="40"/>
      <c r="C185" s="41"/>
      <c r="D185" s="218" t="s">
        <v>141</v>
      </c>
      <c r="E185" s="41"/>
      <c r="F185" s="219" t="s">
        <v>1158</v>
      </c>
      <c r="G185" s="41"/>
      <c r="H185" s="41"/>
      <c r="I185" s="220"/>
      <c r="J185" s="41"/>
      <c r="K185" s="41"/>
      <c r="L185" s="45"/>
      <c r="M185" s="221"/>
      <c r="N185" s="222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141</v>
      </c>
      <c r="AU185" s="18" t="s">
        <v>83</v>
      </c>
    </row>
    <row r="186" s="2" customFormat="1" ht="21.75" customHeight="1">
      <c r="A186" s="39"/>
      <c r="B186" s="40"/>
      <c r="C186" s="205" t="s">
        <v>327</v>
      </c>
      <c r="D186" s="205" t="s">
        <v>134</v>
      </c>
      <c r="E186" s="206" t="s">
        <v>1160</v>
      </c>
      <c r="F186" s="207" t="s">
        <v>1161</v>
      </c>
      <c r="G186" s="208" t="s">
        <v>649</v>
      </c>
      <c r="H186" s="209">
        <v>2</v>
      </c>
      <c r="I186" s="210"/>
      <c r="J186" s="211">
        <f>ROUND(I186*H186,2)</f>
        <v>0</v>
      </c>
      <c r="K186" s="207" t="s">
        <v>19</v>
      </c>
      <c r="L186" s="45"/>
      <c r="M186" s="212" t="s">
        <v>19</v>
      </c>
      <c r="N186" s="213" t="s">
        <v>44</v>
      </c>
      <c r="O186" s="85"/>
      <c r="P186" s="214">
        <f>O186*H186</f>
        <v>0</v>
      </c>
      <c r="Q186" s="214">
        <v>0</v>
      </c>
      <c r="R186" s="214">
        <f>Q186*H186</f>
        <v>0</v>
      </c>
      <c r="S186" s="214">
        <v>0</v>
      </c>
      <c r="T186" s="215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6" t="s">
        <v>232</v>
      </c>
      <c r="AT186" s="216" t="s">
        <v>134</v>
      </c>
      <c r="AU186" s="216" t="s">
        <v>83</v>
      </c>
      <c r="AY186" s="18" t="s">
        <v>132</v>
      </c>
      <c r="BE186" s="217">
        <f>IF(N186="základní",J186,0)</f>
        <v>0</v>
      </c>
      <c r="BF186" s="217">
        <f>IF(N186="snížená",J186,0)</f>
        <v>0</v>
      </c>
      <c r="BG186" s="217">
        <f>IF(N186="zákl. přenesená",J186,0)</f>
        <v>0</v>
      </c>
      <c r="BH186" s="217">
        <f>IF(N186="sníž. přenesená",J186,0)</f>
        <v>0</v>
      </c>
      <c r="BI186" s="217">
        <f>IF(N186="nulová",J186,0)</f>
        <v>0</v>
      </c>
      <c r="BJ186" s="18" t="s">
        <v>81</v>
      </c>
      <c r="BK186" s="217">
        <f>ROUND(I186*H186,2)</f>
        <v>0</v>
      </c>
      <c r="BL186" s="18" t="s">
        <v>232</v>
      </c>
      <c r="BM186" s="216" t="s">
        <v>1162</v>
      </c>
    </row>
    <row r="187" s="2" customFormat="1">
      <c r="A187" s="39"/>
      <c r="B187" s="40"/>
      <c r="C187" s="41"/>
      <c r="D187" s="218" t="s">
        <v>141</v>
      </c>
      <c r="E187" s="41"/>
      <c r="F187" s="219" t="s">
        <v>1161</v>
      </c>
      <c r="G187" s="41"/>
      <c r="H187" s="41"/>
      <c r="I187" s="220"/>
      <c r="J187" s="41"/>
      <c r="K187" s="41"/>
      <c r="L187" s="45"/>
      <c r="M187" s="221"/>
      <c r="N187" s="222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141</v>
      </c>
      <c r="AU187" s="18" t="s">
        <v>83</v>
      </c>
    </row>
    <row r="188" s="2" customFormat="1" ht="16.5" customHeight="1">
      <c r="A188" s="39"/>
      <c r="B188" s="40"/>
      <c r="C188" s="236" t="s">
        <v>332</v>
      </c>
      <c r="D188" s="236" t="s">
        <v>194</v>
      </c>
      <c r="E188" s="237" t="s">
        <v>1163</v>
      </c>
      <c r="F188" s="238" t="s">
        <v>1164</v>
      </c>
      <c r="G188" s="239" t="s">
        <v>649</v>
      </c>
      <c r="H188" s="240">
        <v>2</v>
      </c>
      <c r="I188" s="241"/>
      <c r="J188" s="242">
        <f>ROUND(I188*H188,2)</f>
        <v>0</v>
      </c>
      <c r="K188" s="238" t="s">
        <v>19</v>
      </c>
      <c r="L188" s="243"/>
      <c r="M188" s="244" t="s">
        <v>19</v>
      </c>
      <c r="N188" s="245" t="s">
        <v>44</v>
      </c>
      <c r="O188" s="85"/>
      <c r="P188" s="214">
        <f>O188*H188</f>
        <v>0</v>
      </c>
      <c r="Q188" s="214">
        <v>0</v>
      </c>
      <c r="R188" s="214">
        <f>Q188*H188</f>
        <v>0</v>
      </c>
      <c r="S188" s="214">
        <v>0</v>
      </c>
      <c r="T188" s="215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6" t="s">
        <v>327</v>
      </c>
      <c r="AT188" s="216" t="s">
        <v>194</v>
      </c>
      <c r="AU188" s="216" t="s">
        <v>83</v>
      </c>
      <c r="AY188" s="18" t="s">
        <v>132</v>
      </c>
      <c r="BE188" s="217">
        <f>IF(N188="základní",J188,0)</f>
        <v>0</v>
      </c>
      <c r="BF188" s="217">
        <f>IF(N188="snížená",J188,0)</f>
        <v>0</v>
      </c>
      <c r="BG188" s="217">
        <f>IF(N188="zákl. přenesená",J188,0)</f>
        <v>0</v>
      </c>
      <c r="BH188" s="217">
        <f>IF(N188="sníž. přenesená",J188,0)</f>
        <v>0</v>
      </c>
      <c r="BI188" s="217">
        <f>IF(N188="nulová",J188,0)</f>
        <v>0</v>
      </c>
      <c r="BJ188" s="18" t="s">
        <v>81</v>
      </c>
      <c r="BK188" s="217">
        <f>ROUND(I188*H188,2)</f>
        <v>0</v>
      </c>
      <c r="BL188" s="18" t="s">
        <v>232</v>
      </c>
      <c r="BM188" s="216" t="s">
        <v>1165</v>
      </c>
    </row>
    <row r="189" s="2" customFormat="1">
      <c r="A189" s="39"/>
      <c r="B189" s="40"/>
      <c r="C189" s="41"/>
      <c r="D189" s="218" t="s">
        <v>141</v>
      </c>
      <c r="E189" s="41"/>
      <c r="F189" s="219" t="s">
        <v>1164</v>
      </c>
      <c r="G189" s="41"/>
      <c r="H189" s="41"/>
      <c r="I189" s="220"/>
      <c r="J189" s="41"/>
      <c r="K189" s="41"/>
      <c r="L189" s="45"/>
      <c r="M189" s="221"/>
      <c r="N189" s="222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141</v>
      </c>
      <c r="AU189" s="18" t="s">
        <v>83</v>
      </c>
    </row>
    <row r="190" s="2" customFormat="1" ht="16.5" customHeight="1">
      <c r="A190" s="39"/>
      <c r="B190" s="40"/>
      <c r="C190" s="205" t="s">
        <v>407</v>
      </c>
      <c r="D190" s="205" t="s">
        <v>134</v>
      </c>
      <c r="E190" s="206" t="s">
        <v>1166</v>
      </c>
      <c r="F190" s="207" t="s">
        <v>1167</v>
      </c>
      <c r="G190" s="208" t="s">
        <v>649</v>
      </c>
      <c r="H190" s="209">
        <v>50</v>
      </c>
      <c r="I190" s="210"/>
      <c r="J190" s="211">
        <f>ROUND(I190*H190,2)</f>
        <v>0</v>
      </c>
      <c r="K190" s="207" t="s">
        <v>19</v>
      </c>
      <c r="L190" s="45"/>
      <c r="M190" s="212" t="s">
        <v>19</v>
      </c>
      <c r="N190" s="213" t="s">
        <v>44</v>
      </c>
      <c r="O190" s="85"/>
      <c r="P190" s="214">
        <f>O190*H190</f>
        <v>0</v>
      </c>
      <c r="Q190" s="214">
        <v>0</v>
      </c>
      <c r="R190" s="214">
        <f>Q190*H190</f>
        <v>0</v>
      </c>
      <c r="S190" s="214">
        <v>0</v>
      </c>
      <c r="T190" s="21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6" t="s">
        <v>232</v>
      </c>
      <c r="AT190" s="216" t="s">
        <v>134</v>
      </c>
      <c r="AU190" s="216" t="s">
        <v>83</v>
      </c>
      <c r="AY190" s="18" t="s">
        <v>132</v>
      </c>
      <c r="BE190" s="217">
        <f>IF(N190="základní",J190,0)</f>
        <v>0</v>
      </c>
      <c r="BF190" s="217">
        <f>IF(N190="snížená",J190,0)</f>
        <v>0</v>
      </c>
      <c r="BG190" s="217">
        <f>IF(N190="zákl. přenesená",J190,0)</f>
        <v>0</v>
      </c>
      <c r="BH190" s="217">
        <f>IF(N190="sníž. přenesená",J190,0)</f>
        <v>0</v>
      </c>
      <c r="BI190" s="217">
        <f>IF(N190="nulová",J190,0)</f>
        <v>0</v>
      </c>
      <c r="BJ190" s="18" t="s">
        <v>81</v>
      </c>
      <c r="BK190" s="217">
        <f>ROUND(I190*H190,2)</f>
        <v>0</v>
      </c>
      <c r="BL190" s="18" t="s">
        <v>232</v>
      </c>
      <c r="BM190" s="216" t="s">
        <v>1168</v>
      </c>
    </row>
    <row r="191" s="2" customFormat="1">
      <c r="A191" s="39"/>
      <c r="B191" s="40"/>
      <c r="C191" s="41"/>
      <c r="D191" s="218" t="s">
        <v>141</v>
      </c>
      <c r="E191" s="41"/>
      <c r="F191" s="219" t="s">
        <v>1167</v>
      </c>
      <c r="G191" s="41"/>
      <c r="H191" s="41"/>
      <c r="I191" s="220"/>
      <c r="J191" s="41"/>
      <c r="K191" s="41"/>
      <c r="L191" s="45"/>
      <c r="M191" s="221"/>
      <c r="N191" s="222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141</v>
      </c>
      <c r="AU191" s="18" t="s">
        <v>83</v>
      </c>
    </row>
    <row r="192" s="2" customFormat="1" ht="16.5" customHeight="1">
      <c r="A192" s="39"/>
      <c r="B192" s="40"/>
      <c r="C192" s="236" t="s">
        <v>413</v>
      </c>
      <c r="D192" s="236" t="s">
        <v>194</v>
      </c>
      <c r="E192" s="237" t="s">
        <v>1169</v>
      </c>
      <c r="F192" s="238" t="s">
        <v>1170</v>
      </c>
      <c r="G192" s="239" t="s">
        <v>649</v>
      </c>
      <c r="H192" s="240">
        <v>50</v>
      </c>
      <c r="I192" s="241"/>
      <c r="J192" s="242">
        <f>ROUND(I192*H192,2)</f>
        <v>0</v>
      </c>
      <c r="K192" s="238" t="s">
        <v>19</v>
      </c>
      <c r="L192" s="243"/>
      <c r="M192" s="244" t="s">
        <v>19</v>
      </c>
      <c r="N192" s="245" t="s">
        <v>44</v>
      </c>
      <c r="O192" s="85"/>
      <c r="P192" s="214">
        <f>O192*H192</f>
        <v>0</v>
      </c>
      <c r="Q192" s="214">
        <v>0.00080000000000000004</v>
      </c>
      <c r="R192" s="214">
        <f>Q192*H192</f>
        <v>0.040000000000000001</v>
      </c>
      <c r="S192" s="214">
        <v>0</v>
      </c>
      <c r="T192" s="215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6" t="s">
        <v>327</v>
      </c>
      <c r="AT192" s="216" t="s">
        <v>194</v>
      </c>
      <c r="AU192" s="216" t="s">
        <v>83</v>
      </c>
      <c r="AY192" s="18" t="s">
        <v>132</v>
      </c>
      <c r="BE192" s="217">
        <f>IF(N192="základní",J192,0)</f>
        <v>0</v>
      </c>
      <c r="BF192" s="217">
        <f>IF(N192="snížená",J192,0)</f>
        <v>0</v>
      </c>
      <c r="BG192" s="217">
        <f>IF(N192="zákl. přenesená",J192,0)</f>
        <v>0</v>
      </c>
      <c r="BH192" s="217">
        <f>IF(N192="sníž. přenesená",J192,0)</f>
        <v>0</v>
      </c>
      <c r="BI192" s="217">
        <f>IF(N192="nulová",J192,0)</f>
        <v>0</v>
      </c>
      <c r="BJ192" s="18" t="s">
        <v>81</v>
      </c>
      <c r="BK192" s="217">
        <f>ROUND(I192*H192,2)</f>
        <v>0</v>
      </c>
      <c r="BL192" s="18" t="s">
        <v>232</v>
      </c>
      <c r="BM192" s="216" t="s">
        <v>1171</v>
      </c>
    </row>
    <row r="193" s="2" customFormat="1">
      <c r="A193" s="39"/>
      <c r="B193" s="40"/>
      <c r="C193" s="41"/>
      <c r="D193" s="218" t="s">
        <v>141</v>
      </c>
      <c r="E193" s="41"/>
      <c r="F193" s="219" t="s">
        <v>1170</v>
      </c>
      <c r="G193" s="41"/>
      <c r="H193" s="41"/>
      <c r="I193" s="220"/>
      <c r="J193" s="41"/>
      <c r="K193" s="41"/>
      <c r="L193" s="45"/>
      <c r="M193" s="221"/>
      <c r="N193" s="222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141</v>
      </c>
      <c r="AU193" s="18" t="s">
        <v>83</v>
      </c>
    </row>
    <row r="194" s="2" customFormat="1" ht="24.15" customHeight="1">
      <c r="A194" s="39"/>
      <c r="B194" s="40"/>
      <c r="C194" s="205" t="s">
        <v>193</v>
      </c>
      <c r="D194" s="205" t="s">
        <v>134</v>
      </c>
      <c r="E194" s="206" t="s">
        <v>1172</v>
      </c>
      <c r="F194" s="207" t="s">
        <v>1173</v>
      </c>
      <c r="G194" s="208" t="s">
        <v>649</v>
      </c>
      <c r="H194" s="209">
        <v>66</v>
      </c>
      <c r="I194" s="210"/>
      <c r="J194" s="211">
        <f>ROUND(I194*H194,2)</f>
        <v>0</v>
      </c>
      <c r="K194" s="207" t="s">
        <v>19</v>
      </c>
      <c r="L194" s="45"/>
      <c r="M194" s="212" t="s">
        <v>19</v>
      </c>
      <c r="N194" s="213" t="s">
        <v>44</v>
      </c>
      <c r="O194" s="85"/>
      <c r="P194" s="214">
        <f>O194*H194</f>
        <v>0</v>
      </c>
      <c r="Q194" s="214">
        <v>0</v>
      </c>
      <c r="R194" s="214">
        <f>Q194*H194</f>
        <v>0</v>
      </c>
      <c r="S194" s="214">
        <v>0.00080000000000000004</v>
      </c>
      <c r="T194" s="215">
        <f>S194*H194</f>
        <v>0.0528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16" t="s">
        <v>232</v>
      </c>
      <c r="AT194" s="216" t="s">
        <v>134</v>
      </c>
      <c r="AU194" s="216" t="s">
        <v>83</v>
      </c>
      <c r="AY194" s="18" t="s">
        <v>132</v>
      </c>
      <c r="BE194" s="217">
        <f>IF(N194="základní",J194,0)</f>
        <v>0</v>
      </c>
      <c r="BF194" s="217">
        <f>IF(N194="snížená",J194,0)</f>
        <v>0</v>
      </c>
      <c r="BG194" s="217">
        <f>IF(N194="zákl. přenesená",J194,0)</f>
        <v>0</v>
      </c>
      <c r="BH194" s="217">
        <f>IF(N194="sníž. přenesená",J194,0)</f>
        <v>0</v>
      </c>
      <c r="BI194" s="217">
        <f>IF(N194="nulová",J194,0)</f>
        <v>0</v>
      </c>
      <c r="BJ194" s="18" t="s">
        <v>81</v>
      </c>
      <c r="BK194" s="217">
        <f>ROUND(I194*H194,2)</f>
        <v>0</v>
      </c>
      <c r="BL194" s="18" t="s">
        <v>232</v>
      </c>
      <c r="BM194" s="216" t="s">
        <v>1174</v>
      </c>
    </row>
    <row r="195" s="2" customFormat="1">
      <c r="A195" s="39"/>
      <c r="B195" s="40"/>
      <c r="C195" s="41"/>
      <c r="D195" s="218" t="s">
        <v>141</v>
      </c>
      <c r="E195" s="41"/>
      <c r="F195" s="219" t="s">
        <v>1173</v>
      </c>
      <c r="G195" s="41"/>
      <c r="H195" s="41"/>
      <c r="I195" s="220"/>
      <c r="J195" s="41"/>
      <c r="K195" s="41"/>
      <c r="L195" s="45"/>
      <c r="M195" s="221"/>
      <c r="N195" s="222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141</v>
      </c>
      <c r="AU195" s="18" t="s">
        <v>83</v>
      </c>
    </row>
    <row r="196" s="13" customFormat="1">
      <c r="A196" s="13"/>
      <c r="B196" s="225"/>
      <c r="C196" s="226"/>
      <c r="D196" s="218" t="s">
        <v>161</v>
      </c>
      <c r="E196" s="227" t="s">
        <v>19</v>
      </c>
      <c r="F196" s="228" t="s">
        <v>1175</v>
      </c>
      <c r="G196" s="226"/>
      <c r="H196" s="229">
        <v>66</v>
      </c>
      <c r="I196" s="230"/>
      <c r="J196" s="226"/>
      <c r="K196" s="226"/>
      <c r="L196" s="231"/>
      <c r="M196" s="232"/>
      <c r="N196" s="233"/>
      <c r="O196" s="233"/>
      <c r="P196" s="233"/>
      <c r="Q196" s="233"/>
      <c r="R196" s="233"/>
      <c r="S196" s="233"/>
      <c r="T196" s="23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5" t="s">
        <v>161</v>
      </c>
      <c r="AU196" s="235" t="s">
        <v>83</v>
      </c>
      <c r="AV196" s="13" t="s">
        <v>83</v>
      </c>
      <c r="AW196" s="13" t="s">
        <v>32</v>
      </c>
      <c r="AX196" s="13" t="s">
        <v>73</v>
      </c>
      <c r="AY196" s="235" t="s">
        <v>132</v>
      </c>
    </row>
    <row r="197" s="14" customFormat="1">
      <c r="A197" s="14"/>
      <c r="B197" s="247"/>
      <c r="C197" s="248"/>
      <c r="D197" s="218" t="s">
        <v>161</v>
      </c>
      <c r="E197" s="249" t="s">
        <v>19</v>
      </c>
      <c r="F197" s="250" t="s">
        <v>307</v>
      </c>
      <c r="G197" s="248"/>
      <c r="H197" s="251">
        <v>66</v>
      </c>
      <c r="I197" s="252"/>
      <c r="J197" s="248"/>
      <c r="K197" s="248"/>
      <c r="L197" s="253"/>
      <c r="M197" s="254"/>
      <c r="N197" s="255"/>
      <c r="O197" s="255"/>
      <c r="P197" s="255"/>
      <c r="Q197" s="255"/>
      <c r="R197" s="255"/>
      <c r="S197" s="255"/>
      <c r="T197" s="25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7" t="s">
        <v>161</v>
      </c>
      <c r="AU197" s="257" t="s">
        <v>83</v>
      </c>
      <c r="AV197" s="14" t="s">
        <v>139</v>
      </c>
      <c r="AW197" s="14" t="s">
        <v>4</v>
      </c>
      <c r="AX197" s="14" t="s">
        <v>81</v>
      </c>
      <c r="AY197" s="257" t="s">
        <v>132</v>
      </c>
    </row>
    <row r="198" s="2" customFormat="1" ht="24.15" customHeight="1">
      <c r="A198" s="39"/>
      <c r="B198" s="40"/>
      <c r="C198" s="205" t="s">
        <v>445</v>
      </c>
      <c r="D198" s="205" t="s">
        <v>134</v>
      </c>
      <c r="E198" s="206" t="s">
        <v>1176</v>
      </c>
      <c r="F198" s="207" t="s">
        <v>1177</v>
      </c>
      <c r="G198" s="208" t="s">
        <v>649</v>
      </c>
      <c r="H198" s="209">
        <v>24</v>
      </c>
      <c r="I198" s="210"/>
      <c r="J198" s="211">
        <f>ROUND(I198*H198,2)</f>
        <v>0</v>
      </c>
      <c r="K198" s="207" t="s">
        <v>19</v>
      </c>
      <c r="L198" s="45"/>
      <c r="M198" s="212" t="s">
        <v>19</v>
      </c>
      <c r="N198" s="213" t="s">
        <v>44</v>
      </c>
      <c r="O198" s="85"/>
      <c r="P198" s="214">
        <f>O198*H198</f>
        <v>0</v>
      </c>
      <c r="Q198" s="214">
        <v>0</v>
      </c>
      <c r="R198" s="214">
        <f>Q198*H198</f>
        <v>0</v>
      </c>
      <c r="S198" s="214">
        <v>0</v>
      </c>
      <c r="T198" s="21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6" t="s">
        <v>232</v>
      </c>
      <c r="AT198" s="216" t="s">
        <v>134</v>
      </c>
      <c r="AU198" s="216" t="s">
        <v>83</v>
      </c>
      <c r="AY198" s="18" t="s">
        <v>132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81</v>
      </c>
      <c r="BK198" s="217">
        <f>ROUND(I198*H198,2)</f>
        <v>0</v>
      </c>
      <c r="BL198" s="18" t="s">
        <v>232</v>
      </c>
      <c r="BM198" s="216" t="s">
        <v>1178</v>
      </c>
    </row>
    <row r="199" s="2" customFormat="1">
      <c r="A199" s="39"/>
      <c r="B199" s="40"/>
      <c r="C199" s="41"/>
      <c r="D199" s="218" t="s">
        <v>141</v>
      </c>
      <c r="E199" s="41"/>
      <c r="F199" s="219" t="s">
        <v>1177</v>
      </c>
      <c r="G199" s="41"/>
      <c r="H199" s="41"/>
      <c r="I199" s="220"/>
      <c r="J199" s="41"/>
      <c r="K199" s="41"/>
      <c r="L199" s="45"/>
      <c r="M199" s="221"/>
      <c r="N199" s="222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141</v>
      </c>
      <c r="AU199" s="18" t="s">
        <v>83</v>
      </c>
    </row>
    <row r="200" s="2" customFormat="1" ht="16.5" customHeight="1">
      <c r="A200" s="39"/>
      <c r="B200" s="40"/>
      <c r="C200" s="236" t="s">
        <v>452</v>
      </c>
      <c r="D200" s="236" t="s">
        <v>194</v>
      </c>
      <c r="E200" s="237" t="s">
        <v>1179</v>
      </c>
      <c r="F200" s="238" t="s">
        <v>1180</v>
      </c>
      <c r="G200" s="239" t="s">
        <v>649</v>
      </c>
      <c r="H200" s="240">
        <v>24</v>
      </c>
      <c r="I200" s="241"/>
      <c r="J200" s="242">
        <f>ROUND(I200*H200,2)</f>
        <v>0</v>
      </c>
      <c r="K200" s="238" t="s">
        <v>19</v>
      </c>
      <c r="L200" s="243"/>
      <c r="M200" s="244" t="s">
        <v>19</v>
      </c>
      <c r="N200" s="245" t="s">
        <v>44</v>
      </c>
      <c r="O200" s="85"/>
      <c r="P200" s="214">
        <f>O200*H200</f>
        <v>0</v>
      </c>
      <c r="Q200" s="214">
        <v>0.00054000000000000001</v>
      </c>
      <c r="R200" s="214">
        <f>Q200*H200</f>
        <v>0.012959999999999999</v>
      </c>
      <c r="S200" s="214">
        <v>0</v>
      </c>
      <c r="T200" s="215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16" t="s">
        <v>327</v>
      </c>
      <c r="AT200" s="216" t="s">
        <v>194</v>
      </c>
      <c r="AU200" s="216" t="s">
        <v>83</v>
      </c>
      <c r="AY200" s="18" t="s">
        <v>132</v>
      </c>
      <c r="BE200" s="217">
        <f>IF(N200="základní",J200,0)</f>
        <v>0</v>
      </c>
      <c r="BF200" s="217">
        <f>IF(N200="snížená",J200,0)</f>
        <v>0</v>
      </c>
      <c r="BG200" s="217">
        <f>IF(N200="zákl. přenesená",J200,0)</f>
        <v>0</v>
      </c>
      <c r="BH200" s="217">
        <f>IF(N200="sníž. přenesená",J200,0)</f>
        <v>0</v>
      </c>
      <c r="BI200" s="217">
        <f>IF(N200="nulová",J200,0)</f>
        <v>0</v>
      </c>
      <c r="BJ200" s="18" t="s">
        <v>81</v>
      </c>
      <c r="BK200" s="217">
        <f>ROUND(I200*H200,2)</f>
        <v>0</v>
      </c>
      <c r="BL200" s="18" t="s">
        <v>232</v>
      </c>
      <c r="BM200" s="216" t="s">
        <v>1181</v>
      </c>
    </row>
    <row r="201" s="2" customFormat="1">
      <c r="A201" s="39"/>
      <c r="B201" s="40"/>
      <c r="C201" s="41"/>
      <c r="D201" s="218" t="s">
        <v>141</v>
      </c>
      <c r="E201" s="41"/>
      <c r="F201" s="219" t="s">
        <v>1180</v>
      </c>
      <c r="G201" s="41"/>
      <c r="H201" s="41"/>
      <c r="I201" s="220"/>
      <c r="J201" s="41"/>
      <c r="K201" s="41"/>
      <c r="L201" s="45"/>
      <c r="M201" s="221"/>
      <c r="N201" s="222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141</v>
      </c>
      <c r="AU201" s="18" t="s">
        <v>83</v>
      </c>
    </row>
    <row r="202" s="2" customFormat="1" ht="24.15" customHeight="1">
      <c r="A202" s="39"/>
      <c r="B202" s="40"/>
      <c r="C202" s="205" t="s">
        <v>433</v>
      </c>
      <c r="D202" s="205" t="s">
        <v>134</v>
      </c>
      <c r="E202" s="206" t="s">
        <v>1182</v>
      </c>
      <c r="F202" s="207" t="s">
        <v>1183</v>
      </c>
      <c r="G202" s="208" t="s">
        <v>649</v>
      </c>
      <c r="H202" s="209">
        <v>4</v>
      </c>
      <c r="I202" s="210"/>
      <c r="J202" s="211">
        <f>ROUND(I202*H202,2)</f>
        <v>0</v>
      </c>
      <c r="K202" s="207" t="s">
        <v>19</v>
      </c>
      <c r="L202" s="45"/>
      <c r="M202" s="212" t="s">
        <v>19</v>
      </c>
      <c r="N202" s="213" t="s">
        <v>44</v>
      </c>
      <c r="O202" s="85"/>
      <c r="P202" s="214">
        <f>O202*H202</f>
        <v>0</v>
      </c>
      <c r="Q202" s="214">
        <v>0</v>
      </c>
      <c r="R202" s="214">
        <f>Q202*H202</f>
        <v>0</v>
      </c>
      <c r="S202" s="214">
        <v>0</v>
      </c>
      <c r="T202" s="215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16" t="s">
        <v>232</v>
      </c>
      <c r="AT202" s="216" t="s">
        <v>134</v>
      </c>
      <c r="AU202" s="216" t="s">
        <v>83</v>
      </c>
      <c r="AY202" s="18" t="s">
        <v>132</v>
      </c>
      <c r="BE202" s="217">
        <f>IF(N202="základní",J202,0)</f>
        <v>0</v>
      </c>
      <c r="BF202" s="217">
        <f>IF(N202="snížená",J202,0)</f>
        <v>0</v>
      </c>
      <c r="BG202" s="217">
        <f>IF(N202="zákl. přenesená",J202,0)</f>
        <v>0</v>
      </c>
      <c r="BH202" s="217">
        <f>IF(N202="sníž. přenesená",J202,0)</f>
        <v>0</v>
      </c>
      <c r="BI202" s="217">
        <f>IF(N202="nulová",J202,0)</f>
        <v>0</v>
      </c>
      <c r="BJ202" s="18" t="s">
        <v>81</v>
      </c>
      <c r="BK202" s="217">
        <f>ROUND(I202*H202,2)</f>
        <v>0</v>
      </c>
      <c r="BL202" s="18" t="s">
        <v>232</v>
      </c>
      <c r="BM202" s="216" t="s">
        <v>1184</v>
      </c>
    </row>
    <row r="203" s="2" customFormat="1">
      <c r="A203" s="39"/>
      <c r="B203" s="40"/>
      <c r="C203" s="41"/>
      <c r="D203" s="218" t="s">
        <v>141</v>
      </c>
      <c r="E203" s="41"/>
      <c r="F203" s="219" t="s">
        <v>1183</v>
      </c>
      <c r="G203" s="41"/>
      <c r="H203" s="41"/>
      <c r="I203" s="220"/>
      <c r="J203" s="41"/>
      <c r="K203" s="41"/>
      <c r="L203" s="45"/>
      <c r="M203" s="221"/>
      <c r="N203" s="222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141</v>
      </c>
      <c r="AU203" s="18" t="s">
        <v>83</v>
      </c>
    </row>
    <row r="204" s="2" customFormat="1" ht="16.5" customHeight="1">
      <c r="A204" s="39"/>
      <c r="B204" s="40"/>
      <c r="C204" s="236" t="s">
        <v>439</v>
      </c>
      <c r="D204" s="236" t="s">
        <v>194</v>
      </c>
      <c r="E204" s="237" t="s">
        <v>1185</v>
      </c>
      <c r="F204" s="238" t="s">
        <v>1186</v>
      </c>
      <c r="G204" s="239" t="s">
        <v>649</v>
      </c>
      <c r="H204" s="240">
        <v>4</v>
      </c>
      <c r="I204" s="241"/>
      <c r="J204" s="242">
        <f>ROUND(I204*H204,2)</f>
        <v>0</v>
      </c>
      <c r="K204" s="238" t="s">
        <v>19</v>
      </c>
      <c r="L204" s="243"/>
      <c r="M204" s="244" t="s">
        <v>19</v>
      </c>
      <c r="N204" s="245" t="s">
        <v>44</v>
      </c>
      <c r="O204" s="85"/>
      <c r="P204" s="214">
        <f>O204*H204</f>
        <v>0</v>
      </c>
      <c r="Q204" s="214">
        <v>0</v>
      </c>
      <c r="R204" s="214">
        <f>Q204*H204</f>
        <v>0</v>
      </c>
      <c r="S204" s="214">
        <v>0</v>
      </c>
      <c r="T204" s="215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6" t="s">
        <v>327</v>
      </c>
      <c r="AT204" s="216" t="s">
        <v>194</v>
      </c>
      <c r="AU204" s="216" t="s">
        <v>83</v>
      </c>
      <c r="AY204" s="18" t="s">
        <v>132</v>
      </c>
      <c r="BE204" s="217">
        <f>IF(N204="základní",J204,0)</f>
        <v>0</v>
      </c>
      <c r="BF204" s="217">
        <f>IF(N204="snížená",J204,0)</f>
        <v>0</v>
      </c>
      <c r="BG204" s="217">
        <f>IF(N204="zákl. přenesená",J204,0)</f>
        <v>0</v>
      </c>
      <c r="BH204" s="217">
        <f>IF(N204="sníž. přenesená",J204,0)</f>
        <v>0</v>
      </c>
      <c r="BI204" s="217">
        <f>IF(N204="nulová",J204,0)</f>
        <v>0</v>
      </c>
      <c r="BJ204" s="18" t="s">
        <v>81</v>
      </c>
      <c r="BK204" s="217">
        <f>ROUND(I204*H204,2)</f>
        <v>0</v>
      </c>
      <c r="BL204" s="18" t="s">
        <v>232</v>
      </c>
      <c r="BM204" s="216" t="s">
        <v>1187</v>
      </c>
    </row>
    <row r="205" s="2" customFormat="1">
      <c r="A205" s="39"/>
      <c r="B205" s="40"/>
      <c r="C205" s="41"/>
      <c r="D205" s="218" t="s">
        <v>141</v>
      </c>
      <c r="E205" s="41"/>
      <c r="F205" s="219" t="s">
        <v>1186</v>
      </c>
      <c r="G205" s="41"/>
      <c r="H205" s="41"/>
      <c r="I205" s="220"/>
      <c r="J205" s="41"/>
      <c r="K205" s="41"/>
      <c r="L205" s="45"/>
      <c r="M205" s="221"/>
      <c r="N205" s="222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141</v>
      </c>
      <c r="AU205" s="18" t="s">
        <v>83</v>
      </c>
    </row>
    <row r="206" s="2" customFormat="1" ht="21.75" customHeight="1">
      <c r="A206" s="39"/>
      <c r="B206" s="40"/>
      <c r="C206" s="205" t="s">
        <v>419</v>
      </c>
      <c r="D206" s="205" t="s">
        <v>134</v>
      </c>
      <c r="E206" s="206" t="s">
        <v>1188</v>
      </c>
      <c r="F206" s="207" t="s">
        <v>1189</v>
      </c>
      <c r="G206" s="208" t="s">
        <v>649</v>
      </c>
      <c r="H206" s="209">
        <v>12</v>
      </c>
      <c r="I206" s="210"/>
      <c r="J206" s="211">
        <f>ROUND(I206*H206,2)</f>
        <v>0</v>
      </c>
      <c r="K206" s="207" t="s">
        <v>19</v>
      </c>
      <c r="L206" s="45"/>
      <c r="M206" s="212" t="s">
        <v>19</v>
      </c>
      <c r="N206" s="213" t="s">
        <v>44</v>
      </c>
      <c r="O206" s="85"/>
      <c r="P206" s="214">
        <f>O206*H206</f>
        <v>0</v>
      </c>
      <c r="Q206" s="214">
        <v>0</v>
      </c>
      <c r="R206" s="214">
        <f>Q206*H206</f>
        <v>0</v>
      </c>
      <c r="S206" s="214">
        <v>0</v>
      </c>
      <c r="T206" s="215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16" t="s">
        <v>232</v>
      </c>
      <c r="AT206" s="216" t="s">
        <v>134</v>
      </c>
      <c r="AU206" s="216" t="s">
        <v>83</v>
      </c>
      <c r="AY206" s="18" t="s">
        <v>132</v>
      </c>
      <c r="BE206" s="217">
        <f>IF(N206="základní",J206,0)</f>
        <v>0</v>
      </c>
      <c r="BF206" s="217">
        <f>IF(N206="snížená",J206,0)</f>
        <v>0</v>
      </c>
      <c r="BG206" s="217">
        <f>IF(N206="zákl. přenesená",J206,0)</f>
        <v>0</v>
      </c>
      <c r="BH206" s="217">
        <f>IF(N206="sníž. přenesená",J206,0)</f>
        <v>0</v>
      </c>
      <c r="BI206" s="217">
        <f>IF(N206="nulová",J206,0)</f>
        <v>0</v>
      </c>
      <c r="BJ206" s="18" t="s">
        <v>81</v>
      </c>
      <c r="BK206" s="217">
        <f>ROUND(I206*H206,2)</f>
        <v>0</v>
      </c>
      <c r="BL206" s="18" t="s">
        <v>232</v>
      </c>
      <c r="BM206" s="216" t="s">
        <v>1190</v>
      </c>
    </row>
    <row r="207" s="2" customFormat="1">
      <c r="A207" s="39"/>
      <c r="B207" s="40"/>
      <c r="C207" s="41"/>
      <c r="D207" s="218" t="s">
        <v>141</v>
      </c>
      <c r="E207" s="41"/>
      <c r="F207" s="219" t="s">
        <v>1189</v>
      </c>
      <c r="G207" s="41"/>
      <c r="H207" s="41"/>
      <c r="I207" s="220"/>
      <c r="J207" s="41"/>
      <c r="K207" s="41"/>
      <c r="L207" s="45"/>
      <c r="M207" s="221"/>
      <c r="N207" s="222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141</v>
      </c>
      <c r="AU207" s="18" t="s">
        <v>83</v>
      </c>
    </row>
    <row r="208" s="2" customFormat="1" ht="16.5" customHeight="1">
      <c r="A208" s="39"/>
      <c r="B208" s="40"/>
      <c r="C208" s="236" t="s">
        <v>426</v>
      </c>
      <c r="D208" s="236" t="s">
        <v>194</v>
      </c>
      <c r="E208" s="237" t="s">
        <v>1191</v>
      </c>
      <c r="F208" s="238" t="s">
        <v>1192</v>
      </c>
      <c r="G208" s="239" t="s">
        <v>649</v>
      </c>
      <c r="H208" s="240">
        <v>12</v>
      </c>
      <c r="I208" s="241"/>
      <c r="J208" s="242">
        <f>ROUND(I208*H208,2)</f>
        <v>0</v>
      </c>
      <c r="K208" s="238" t="s">
        <v>19</v>
      </c>
      <c r="L208" s="243"/>
      <c r="M208" s="244" t="s">
        <v>19</v>
      </c>
      <c r="N208" s="245" t="s">
        <v>44</v>
      </c>
      <c r="O208" s="85"/>
      <c r="P208" s="214">
        <f>O208*H208</f>
        <v>0</v>
      </c>
      <c r="Q208" s="214">
        <v>0</v>
      </c>
      <c r="R208" s="214">
        <f>Q208*H208</f>
        <v>0</v>
      </c>
      <c r="S208" s="214">
        <v>0</v>
      </c>
      <c r="T208" s="215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6" t="s">
        <v>327</v>
      </c>
      <c r="AT208" s="216" t="s">
        <v>194</v>
      </c>
      <c r="AU208" s="216" t="s">
        <v>83</v>
      </c>
      <c r="AY208" s="18" t="s">
        <v>132</v>
      </c>
      <c r="BE208" s="217">
        <f>IF(N208="základní",J208,0)</f>
        <v>0</v>
      </c>
      <c r="BF208" s="217">
        <f>IF(N208="snížená",J208,0)</f>
        <v>0</v>
      </c>
      <c r="BG208" s="217">
        <f>IF(N208="zákl. přenesená",J208,0)</f>
        <v>0</v>
      </c>
      <c r="BH208" s="217">
        <f>IF(N208="sníž. přenesená",J208,0)</f>
        <v>0</v>
      </c>
      <c r="BI208" s="217">
        <f>IF(N208="nulová",J208,0)</f>
        <v>0</v>
      </c>
      <c r="BJ208" s="18" t="s">
        <v>81</v>
      </c>
      <c r="BK208" s="217">
        <f>ROUND(I208*H208,2)</f>
        <v>0</v>
      </c>
      <c r="BL208" s="18" t="s">
        <v>232</v>
      </c>
      <c r="BM208" s="216" t="s">
        <v>1193</v>
      </c>
    </row>
    <row r="209" s="2" customFormat="1">
      <c r="A209" s="39"/>
      <c r="B209" s="40"/>
      <c r="C209" s="41"/>
      <c r="D209" s="218" t="s">
        <v>141</v>
      </c>
      <c r="E209" s="41"/>
      <c r="F209" s="219" t="s">
        <v>1192</v>
      </c>
      <c r="G209" s="41"/>
      <c r="H209" s="41"/>
      <c r="I209" s="220"/>
      <c r="J209" s="41"/>
      <c r="K209" s="41"/>
      <c r="L209" s="45"/>
      <c r="M209" s="221"/>
      <c r="N209" s="222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141</v>
      </c>
      <c r="AU209" s="18" t="s">
        <v>83</v>
      </c>
    </row>
    <row r="210" s="2" customFormat="1" ht="16.5" customHeight="1">
      <c r="A210" s="39"/>
      <c r="B210" s="40"/>
      <c r="C210" s="205" t="s">
        <v>554</v>
      </c>
      <c r="D210" s="205" t="s">
        <v>134</v>
      </c>
      <c r="E210" s="206" t="s">
        <v>1194</v>
      </c>
      <c r="F210" s="207" t="s">
        <v>1195</v>
      </c>
      <c r="G210" s="208" t="s">
        <v>301</v>
      </c>
      <c r="H210" s="209">
        <v>106.59999999999999</v>
      </c>
      <c r="I210" s="210"/>
      <c r="J210" s="211">
        <f>ROUND(I210*H210,2)</f>
        <v>0</v>
      </c>
      <c r="K210" s="207" t="s">
        <v>19</v>
      </c>
      <c r="L210" s="45"/>
      <c r="M210" s="212" t="s">
        <v>19</v>
      </c>
      <c r="N210" s="213" t="s">
        <v>44</v>
      </c>
      <c r="O210" s="85"/>
      <c r="P210" s="214">
        <f>O210*H210</f>
        <v>0</v>
      </c>
      <c r="Q210" s="214">
        <v>0</v>
      </c>
      <c r="R210" s="214">
        <f>Q210*H210</f>
        <v>0</v>
      </c>
      <c r="S210" s="214">
        <v>0</v>
      </c>
      <c r="T210" s="215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6" t="s">
        <v>232</v>
      </c>
      <c r="AT210" s="216" t="s">
        <v>134</v>
      </c>
      <c r="AU210" s="216" t="s">
        <v>83</v>
      </c>
      <c r="AY210" s="18" t="s">
        <v>132</v>
      </c>
      <c r="BE210" s="217">
        <f>IF(N210="základní",J210,0)</f>
        <v>0</v>
      </c>
      <c r="BF210" s="217">
        <f>IF(N210="snížená",J210,0)</f>
        <v>0</v>
      </c>
      <c r="BG210" s="217">
        <f>IF(N210="zákl. přenesená",J210,0)</f>
        <v>0</v>
      </c>
      <c r="BH210" s="217">
        <f>IF(N210="sníž. přenesená",J210,0)</f>
        <v>0</v>
      </c>
      <c r="BI210" s="217">
        <f>IF(N210="nulová",J210,0)</f>
        <v>0</v>
      </c>
      <c r="BJ210" s="18" t="s">
        <v>81</v>
      </c>
      <c r="BK210" s="217">
        <f>ROUND(I210*H210,2)</f>
        <v>0</v>
      </c>
      <c r="BL210" s="18" t="s">
        <v>232</v>
      </c>
      <c r="BM210" s="216" t="s">
        <v>1196</v>
      </c>
    </row>
    <row r="211" s="2" customFormat="1">
      <c r="A211" s="39"/>
      <c r="B211" s="40"/>
      <c r="C211" s="41"/>
      <c r="D211" s="218" t="s">
        <v>141</v>
      </c>
      <c r="E211" s="41"/>
      <c r="F211" s="219" t="s">
        <v>1195</v>
      </c>
      <c r="G211" s="41"/>
      <c r="H211" s="41"/>
      <c r="I211" s="220"/>
      <c r="J211" s="41"/>
      <c r="K211" s="41"/>
      <c r="L211" s="45"/>
      <c r="M211" s="221"/>
      <c r="N211" s="222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141</v>
      </c>
      <c r="AU211" s="18" t="s">
        <v>83</v>
      </c>
    </row>
    <row r="212" s="2" customFormat="1" ht="16.5" customHeight="1">
      <c r="A212" s="39"/>
      <c r="B212" s="40"/>
      <c r="C212" s="236" t="s">
        <v>560</v>
      </c>
      <c r="D212" s="236" t="s">
        <v>194</v>
      </c>
      <c r="E212" s="237" t="s">
        <v>1197</v>
      </c>
      <c r="F212" s="238" t="s">
        <v>1198</v>
      </c>
      <c r="G212" s="239" t="s">
        <v>979</v>
      </c>
      <c r="H212" s="240">
        <v>15</v>
      </c>
      <c r="I212" s="241"/>
      <c r="J212" s="242">
        <f>ROUND(I212*H212,2)</f>
        <v>0</v>
      </c>
      <c r="K212" s="238" t="s">
        <v>19</v>
      </c>
      <c r="L212" s="243"/>
      <c r="M212" s="244" t="s">
        <v>19</v>
      </c>
      <c r="N212" s="245" t="s">
        <v>44</v>
      </c>
      <c r="O212" s="85"/>
      <c r="P212" s="214">
        <f>O212*H212</f>
        <v>0</v>
      </c>
      <c r="Q212" s="214">
        <v>0.001</v>
      </c>
      <c r="R212" s="214">
        <f>Q212*H212</f>
        <v>0.014999999999999999</v>
      </c>
      <c r="S212" s="214">
        <v>0</v>
      </c>
      <c r="T212" s="215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16" t="s">
        <v>327</v>
      </c>
      <c r="AT212" s="216" t="s">
        <v>194</v>
      </c>
      <c r="AU212" s="216" t="s">
        <v>83</v>
      </c>
      <c r="AY212" s="18" t="s">
        <v>132</v>
      </c>
      <c r="BE212" s="217">
        <f>IF(N212="základní",J212,0)</f>
        <v>0</v>
      </c>
      <c r="BF212" s="217">
        <f>IF(N212="snížená",J212,0)</f>
        <v>0</v>
      </c>
      <c r="BG212" s="217">
        <f>IF(N212="zákl. přenesená",J212,0)</f>
        <v>0</v>
      </c>
      <c r="BH212" s="217">
        <f>IF(N212="sníž. přenesená",J212,0)</f>
        <v>0</v>
      </c>
      <c r="BI212" s="217">
        <f>IF(N212="nulová",J212,0)</f>
        <v>0</v>
      </c>
      <c r="BJ212" s="18" t="s">
        <v>81</v>
      </c>
      <c r="BK212" s="217">
        <f>ROUND(I212*H212,2)</f>
        <v>0</v>
      </c>
      <c r="BL212" s="18" t="s">
        <v>232</v>
      </c>
      <c r="BM212" s="216" t="s">
        <v>1199</v>
      </c>
    </row>
    <row r="213" s="2" customFormat="1">
      <c r="A213" s="39"/>
      <c r="B213" s="40"/>
      <c r="C213" s="41"/>
      <c r="D213" s="218" t="s">
        <v>141</v>
      </c>
      <c r="E213" s="41"/>
      <c r="F213" s="219" t="s">
        <v>1198</v>
      </c>
      <c r="G213" s="41"/>
      <c r="H213" s="41"/>
      <c r="I213" s="220"/>
      <c r="J213" s="41"/>
      <c r="K213" s="41"/>
      <c r="L213" s="45"/>
      <c r="M213" s="221"/>
      <c r="N213" s="222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141</v>
      </c>
      <c r="AU213" s="18" t="s">
        <v>83</v>
      </c>
    </row>
    <row r="214" s="2" customFormat="1" ht="16.5" customHeight="1">
      <c r="A214" s="39"/>
      <c r="B214" s="40"/>
      <c r="C214" s="205" t="s">
        <v>567</v>
      </c>
      <c r="D214" s="205" t="s">
        <v>134</v>
      </c>
      <c r="E214" s="206" t="s">
        <v>1194</v>
      </c>
      <c r="F214" s="207" t="s">
        <v>1195</v>
      </c>
      <c r="G214" s="208" t="s">
        <v>301</v>
      </c>
      <c r="H214" s="209">
        <v>28</v>
      </c>
      <c r="I214" s="210"/>
      <c r="J214" s="211">
        <f>ROUND(I214*H214,2)</f>
        <v>0</v>
      </c>
      <c r="K214" s="207" t="s">
        <v>19</v>
      </c>
      <c r="L214" s="45"/>
      <c r="M214" s="212" t="s">
        <v>19</v>
      </c>
      <c r="N214" s="213" t="s">
        <v>44</v>
      </c>
      <c r="O214" s="85"/>
      <c r="P214" s="214">
        <f>O214*H214</f>
        <v>0</v>
      </c>
      <c r="Q214" s="214">
        <v>0</v>
      </c>
      <c r="R214" s="214">
        <f>Q214*H214</f>
        <v>0</v>
      </c>
      <c r="S214" s="214">
        <v>0</v>
      </c>
      <c r="T214" s="215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6" t="s">
        <v>232</v>
      </c>
      <c r="AT214" s="216" t="s">
        <v>134</v>
      </c>
      <c r="AU214" s="216" t="s">
        <v>83</v>
      </c>
      <c r="AY214" s="18" t="s">
        <v>132</v>
      </c>
      <c r="BE214" s="217">
        <f>IF(N214="základní",J214,0)</f>
        <v>0</v>
      </c>
      <c r="BF214" s="217">
        <f>IF(N214="snížená",J214,0)</f>
        <v>0</v>
      </c>
      <c r="BG214" s="217">
        <f>IF(N214="zákl. přenesená",J214,0)</f>
        <v>0</v>
      </c>
      <c r="BH214" s="217">
        <f>IF(N214="sníž. přenesená",J214,0)</f>
        <v>0</v>
      </c>
      <c r="BI214" s="217">
        <f>IF(N214="nulová",J214,0)</f>
        <v>0</v>
      </c>
      <c r="BJ214" s="18" t="s">
        <v>81</v>
      </c>
      <c r="BK214" s="217">
        <f>ROUND(I214*H214,2)</f>
        <v>0</v>
      </c>
      <c r="BL214" s="18" t="s">
        <v>232</v>
      </c>
      <c r="BM214" s="216" t="s">
        <v>1200</v>
      </c>
    </row>
    <row r="215" s="2" customFormat="1">
      <c r="A215" s="39"/>
      <c r="B215" s="40"/>
      <c r="C215" s="41"/>
      <c r="D215" s="218" t="s">
        <v>141</v>
      </c>
      <c r="E215" s="41"/>
      <c r="F215" s="219" t="s">
        <v>1195</v>
      </c>
      <c r="G215" s="41"/>
      <c r="H215" s="41"/>
      <c r="I215" s="220"/>
      <c r="J215" s="41"/>
      <c r="K215" s="41"/>
      <c r="L215" s="45"/>
      <c r="M215" s="221"/>
      <c r="N215" s="222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141</v>
      </c>
      <c r="AU215" s="18" t="s">
        <v>83</v>
      </c>
    </row>
    <row r="216" s="2" customFormat="1" ht="16.5" customHeight="1">
      <c r="A216" s="39"/>
      <c r="B216" s="40"/>
      <c r="C216" s="236" t="s">
        <v>574</v>
      </c>
      <c r="D216" s="236" t="s">
        <v>194</v>
      </c>
      <c r="E216" s="237" t="s">
        <v>1201</v>
      </c>
      <c r="F216" s="238" t="s">
        <v>1202</v>
      </c>
      <c r="G216" s="239" t="s">
        <v>301</v>
      </c>
      <c r="H216" s="240">
        <v>32.200000000000003</v>
      </c>
      <c r="I216" s="241"/>
      <c r="J216" s="242">
        <f>ROUND(I216*H216,2)</f>
        <v>0</v>
      </c>
      <c r="K216" s="238" t="s">
        <v>19</v>
      </c>
      <c r="L216" s="243"/>
      <c r="M216" s="244" t="s">
        <v>19</v>
      </c>
      <c r="N216" s="245" t="s">
        <v>44</v>
      </c>
      <c r="O216" s="85"/>
      <c r="P216" s="214">
        <f>O216*H216</f>
        <v>0</v>
      </c>
      <c r="Q216" s="214">
        <v>0.001</v>
      </c>
      <c r="R216" s="214">
        <f>Q216*H216</f>
        <v>0.032200000000000006</v>
      </c>
      <c r="S216" s="214">
        <v>0</v>
      </c>
      <c r="T216" s="215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16" t="s">
        <v>327</v>
      </c>
      <c r="AT216" s="216" t="s">
        <v>194</v>
      </c>
      <c r="AU216" s="216" t="s">
        <v>83</v>
      </c>
      <c r="AY216" s="18" t="s">
        <v>132</v>
      </c>
      <c r="BE216" s="217">
        <f>IF(N216="základní",J216,0)</f>
        <v>0</v>
      </c>
      <c r="BF216" s="217">
        <f>IF(N216="snížená",J216,0)</f>
        <v>0</v>
      </c>
      <c r="BG216" s="217">
        <f>IF(N216="zákl. přenesená",J216,0)</f>
        <v>0</v>
      </c>
      <c r="BH216" s="217">
        <f>IF(N216="sníž. přenesená",J216,0)</f>
        <v>0</v>
      </c>
      <c r="BI216" s="217">
        <f>IF(N216="nulová",J216,0)</f>
        <v>0</v>
      </c>
      <c r="BJ216" s="18" t="s">
        <v>81</v>
      </c>
      <c r="BK216" s="217">
        <f>ROUND(I216*H216,2)</f>
        <v>0</v>
      </c>
      <c r="BL216" s="18" t="s">
        <v>232</v>
      </c>
      <c r="BM216" s="216" t="s">
        <v>1203</v>
      </c>
    </row>
    <row r="217" s="2" customFormat="1">
      <c r="A217" s="39"/>
      <c r="B217" s="40"/>
      <c r="C217" s="41"/>
      <c r="D217" s="218" t="s">
        <v>141</v>
      </c>
      <c r="E217" s="41"/>
      <c r="F217" s="219" t="s">
        <v>1202</v>
      </c>
      <c r="G217" s="41"/>
      <c r="H217" s="41"/>
      <c r="I217" s="220"/>
      <c r="J217" s="41"/>
      <c r="K217" s="41"/>
      <c r="L217" s="45"/>
      <c r="M217" s="221"/>
      <c r="N217" s="222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141</v>
      </c>
      <c r="AU217" s="18" t="s">
        <v>83</v>
      </c>
    </row>
    <row r="218" s="13" customFormat="1">
      <c r="A218" s="13"/>
      <c r="B218" s="225"/>
      <c r="C218" s="226"/>
      <c r="D218" s="218" t="s">
        <v>161</v>
      </c>
      <c r="E218" s="227" t="s">
        <v>19</v>
      </c>
      <c r="F218" s="228" t="s">
        <v>1204</v>
      </c>
      <c r="G218" s="226"/>
      <c r="H218" s="229">
        <v>32.200000000000003</v>
      </c>
      <c r="I218" s="230"/>
      <c r="J218" s="226"/>
      <c r="K218" s="226"/>
      <c r="L218" s="231"/>
      <c r="M218" s="232"/>
      <c r="N218" s="233"/>
      <c r="O218" s="233"/>
      <c r="P218" s="233"/>
      <c r="Q218" s="233"/>
      <c r="R218" s="233"/>
      <c r="S218" s="233"/>
      <c r="T218" s="23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5" t="s">
        <v>161</v>
      </c>
      <c r="AU218" s="235" t="s">
        <v>83</v>
      </c>
      <c r="AV218" s="13" t="s">
        <v>83</v>
      </c>
      <c r="AW218" s="13" t="s">
        <v>32</v>
      </c>
      <c r="AX218" s="13" t="s">
        <v>81</v>
      </c>
      <c r="AY218" s="235" t="s">
        <v>132</v>
      </c>
    </row>
    <row r="219" s="2" customFormat="1" ht="16.5" customHeight="1">
      <c r="A219" s="39"/>
      <c r="B219" s="40"/>
      <c r="C219" s="205" t="s">
        <v>582</v>
      </c>
      <c r="D219" s="205" t="s">
        <v>134</v>
      </c>
      <c r="E219" s="206" t="s">
        <v>1205</v>
      </c>
      <c r="F219" s="207" t="s">
        <v>1206</v>
      </c>
      <c r="G219" s="208" t="s">
        <v>649</v>
      </c>
      <c r="H219" s="209">
        <v>18</v>
      </c>
      <c r="I219" s="210"/>
      <c r="J219" s="211">
        <f>ROUND(I219*H219,2)</f>
        <v>0</v>
      </c>
      <c r="K219" s="207" t="s">
        <v>19</v>
      </c>
      <c r="L219" s="45"/>
      <c r="M219" s="212" t="s">
        <v>19</v>
      </c>
      <c r="N219" s="213" t="s">
        <v>44</v>
      </c>
      <c r="O219" s="85"/>
      <c r="P219" s="214">
        <f>O219*H219</f>
        <v>0</v>
      </c>
      <c r="Q219" s="214">
        <v>0</v>
      </c>
      <c r="R219" s="214">
        <f>Q219*H219</f>
        <v>0</v>
      </c>
      <c r="S219" s="214">
        <v>0</v>
      </c>
      <c r="T219" s="215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16" t="s">
        <v>232</v>
      </c>
      <c r="AT219" s="216" t="s">
        <v>134</v>
      </c>
      <c r="AU219" s="216" t="s">
        <v>83</v>
      </c>
      <c r="AY219" s="18" t="s">
        <v>132</v>
      </c>
      <c r="BE219" s="217">
        <f>IF(N219="základní",J219,0)</f>
        <v>0</v>
      </c>
      <c r="BF219" s="217">
        <f>IF(N219="snížená",J219,0)</f>
        <v>0</v>
      </c>
      <c r="BG219" s="217">
        <f>IF(N219="zákl. přenesená",J219,0)</f>
        <v>0</v>
      </c>
      <c r="BH219" s="217">
        <f>IF(N219="sníž. přenesená",J219,0)</f>
        <v>0</v>
      </c>
      <c r="BI219" s="217">
        <f>IF(N219="nulová",J219,0)</f>
        <v>0</v>
      </c>
      <c r="BJ219" s="18" t="s">
        <v>81</v>
      </c>
      <c r="BK219" s="217">
        <f>ROUND(I219*H219,2)</f>
        <v>0</v>
      </c>
      <c r="BL219" s="18" t="s">
        <v>232</v>
      </c>
      <c r="BM219" s="216" t="s">
        <v>1207</v>
      </c>
    </row>
    <row r="220" s="2" customFormat="1">
      <c r="A220" s="39"/>
      <c r="B220" s="40"/>
      <c r="C220" s="41"/>
      <c r="D220" s="218" t="s">
        <v>141</v>
      </c>
      <c r="E220" s="41"/>
      <c r="F220" s="219" t="s">
        <v>1206</v>
      </c>
      <c r="G220" s="41"/>
      <c r="H220" s="41"/>
      <c r="I220" s="220"/>
      <c r="J220" s="41"/>
      <c r="K220" s="41"/>
      <c r="L220" s="45"/>
      <c r="M220" s="221"/>
      <c r="N220" s="222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141</v>
      </c>
      <c r="AU220" s="18" t="s">
        <v>83</v>
      </c>
    </row>
    <row r="221" s="2" customFormat="1" ht="16.5" customHeight="1">
      <c r="A221" s="39"/>
      <c r="B221" s="40"/>
      <c r="C221" s="236" t="s">
        <v>589</v>
      </c>
      <c r="D221" s="236" t="s">
        <v>194</v>
      </c>
      <c r="E221" s="237" t="s">
        <v>1208</v>
      </c>
      <c r="F221" s="238" t="s">
        <v>1209</v>
      </c>
      <c r="G221" s="239" t="s">
        <v>649</v>
      </c>
      <c r="H221" s="240">
        <v>18</v>
      </c>
      <c r="I221" s="241"/>
      <c r="J221" s="242">
        <f>ROUND(I221*H221,2)</f>
        <v>0</v>
      </c>
      <c r="K221" s="238" t="s">
        <v>19</v>
      </c>
      <c r="L221" s="243"/>
      <c r="M221" s="244" t="s">
        <v>19</v>
      </c>
      <c r="N221" s="245" t="s">
        <v>44</v>
      </c>
      <c r="O221" s="85"/>
      <c r="P221" s="214">
        <f>O221*H221</f>
        <v>0</v>
      </c>
      <c r="Q221" s="214">
        <v>0.00069999999999999999</v>
      </c>
      <c r="R221" s="214">
        <f>Q221*H221</f>
        <v>0.0126</v>
      </c>
      <c r="S221" s="214">
        <v>0</v>
      </c>
      <c r="T221" s="215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16" t="s">
        <v>327</v>
      </c>
      <c r="AT221" s="216" t="s">
        <v>194</v>
      </c>
      <c r="AU221" s="216" t="s">
        <v>83</v>
      </c>
      <c r="AY221" s="18" t="s">
        <v>132</v>
      </c>
      <c r="BE221" s="217">
        <f>IF(N221="základní",J221,0)</f>
        <v>0</v>
      </c>
      <c r="BF221" s="217">
        <f>IF(N221="snížená",J221,0)</f>
        <v>0</v>
      </c>
      <c r="BG221" s="217">
        <f>IF(N221="zákl. přenesená",J221,0)</f>
        <v>0</v>
      </c>
      <c r="BH221" s="217">
        <f>IF(N221="sníž. přenesená",J221,0)</f>
        <v>0</v>
      </c>
      <c r="BI221" s="217">
        <f>IF(N221="nulová",J221,0)</f>
        <v>0</v>
      </c>
      <c r="BJ221" s="18" t="s">
        <v>81</v>
      </c>
      <c r="BK221" s="217">
        <f>ROUND(I221*H221,2)</f>
        <v>0</v>
      </c>
      <c r="BL221" s="18" t="s">
        <v>232</v>
      </c>
      <c r="BM221" s="216" t="s">
        <v>1210</v>
      </c>
    </row>
    <row r="222" s="2" customFormat="1">
      <c r="A222" s="39"/>
      <c r="B222" s="40"/>
      <c r="C222" s="41"/>
      <c r="D222" s="218" t="s">
        <v>141</v>
      </c>
      <c r="E222" s="41"/>
      <c r="F222" s="219" t="s">
        <v>1209</v>
      </c>
      <c r="G222" s="41"/>
      <c r="H222" s="41"/>
      <c r="I222" s="220"/>
      <c r="J222" s="41"/>
      <c r="K222" s="41"/>
      <c r="L222" s="45"/>
      <c r="M222" s="221"/>
      <c r="N222" s="222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141</v>
      </c>
      <c r="AU222" s="18" t="s">
        <v>83</v>
      </c>
    </row>
    <row r="223" s="2" customFormat="1" ht="16.5" customHeight="1">
      <c r="A223" s="39"/>
      <c r="B223" s="40"/>
      <c r="C223" s="205" t="s">
        <v>595</v>
      </c>
      <c r="D223" s="205" t="s">
        <v>134</v>
      </c>
      <c r="E223" s="206" t="s">
        <v>1211</v>
      </c>
      <c r="F223" s="207" t="s">
        <v>1212</v>
      </c>
      <c r="G223" s="208" t="s">
        <v>649</v>
      </c>
      <c r="H223" s="209">
        <v>2</v>
      </c>
      <c r="I223" s="210"/>
      <c r="J223" s="211">
        <f>ROUND(I223*H223,2)</f>
        <v>0</v>
      </c>
      <c r="K223" s="207" t="s">
        <v>19</v>
      </c>
      <c r="L223" s="45"/>
      <c r="M223" s="212" t="s">
        <v>19</v>
      </c>
      <c r="N223" s="213" t="s">
        <v>44</v>
      </c>
      <c r="O223" s="85"/>
      <c r="P223" s="214">
        <f>O223*H223</f>
        <v>0</v>
      </c>
      <c r="Q223" s="214">
        <v>0</v>
      </c>
      <c r="R223" s="214">
        <f>Q223*H223</f>
        <v>0</v>
      </c>
      <c r="S223" s="214">
        <v>0</v>
      </c>
      <c r="T223" s="215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6" t="s">
        <v>232</v>
      </c>
      <c r="AT223" s="216" t="s">
        <v>134</v>
      </c>
      <c r="AU223" s="216" t="s">
        <v>83</v>
      </c>
      <c r="AY223" s="18" t="s">
        <v>132</v>
      </c>
      <c r="BE223" s="217">
        <f>IF(N223="základní",J223,0)</f>
        <v>0</v>
      </c>
      <c r="BF223" s="217">
        <f>IF(N223="snížená",J223,0)</f>
        <v>0</v>
      </c>
      <c r="BG223" s="217">
        <f>IF(N223="zákl. přenesená",J223,0)</f>
        <v>0</v>
      </c>
      <c r="BH223" s="217">
        <f>IF(N223="sníž. přenesená",J223,0)</f>
        <v>0</v>
      </c>
      <c r="BI223" s="217">
        <f>IF(N223="nulová",J223,0)</f>
        <v>0</v>
      </c>
      <c r="BJ223" s="18" t="s">
        <v>81</v>
      </c>
      <c r="BK223" s="217">
        <f>ROUND(I223*H223,2)</f>
        <v>0</v>
      </c>
      <c r="BL223" s="18" t="s">
        <v>232</v>
      </c>
      <c r="BM223" s="216" t="s">
        <v>1213</v>
      </c>
    </row>
    <row r="224" s="2" customFormat="1">
      <c r="A224" s="39"/>
      <c r="B224" s="40"/>
      <c r="C224" s="41"/>
      <c r="D224" s="218" t="s">
        <v>141</v>
      </c>
      <c r="E224" s="41"/>
      <c r="F224" s="219" t="s">
        <v>1212</v>
      </c>
      <c r="G224" s="41"/>
      <c r="H224" s="41"/>
      <c r="I224" s="220"/>
      <c r="J224" s="41"/>
      <c r="K224" s="41"/>
      <c r="L224" s="45"/>
      <c r="M224" s="221"/>
      <c r="N224" s="222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141</v>
      </c>
      <c r="AU224" s="18" t="s">
        <v>83</v>
      </c>
    </row>
    <row r="225" s="2" customFormat="1" ht="16.5" customHeight="1">
      <c r="A225" s="39"/>
      <c r="B225" s="40"/>
      <c r="C225" s="236" t="s">
        <v>602</v>
      </c>
      <c r="D225" s="236" t="s">
        <v>194</v>
      </c>
      <c r="E225" s="237" t="s">
        <v>1214</v>
      </c>
      <c r="F225" s="238" t="s">
        <v>1215</v>
      </c>
      <c r="G225" s="239" t="s">
        <v>649</v>
      </c>
      <c r="H225" s="240">
        <v>2</v>
      </c>
      <c r="I225" s="241"/>
      <c r="J225" s="242">
        <f>ROUND(I225*H225,2)</f>
        <v>0</v>
      </c>
      <c r="K225" s="238" t="s">
        <v>19</v>
      </c>
      <c r="L225" s="243"/>
      <c r="M225" s="244" t="s">
        <v>19</v>
      </c>
      <c r="N225" s="245" t="s">
        <v>44</v>
      </c>
      <c r="O225" s="85"/>
      <c r="P225" s="214">
        <f>O225*H225</f>
        <v>0</v>
      </c>
      <c r="Q225" s="214">
        <v>0.0041999999999999997</v>
      </c>
      <c r="R225" s="214">
        <f>Q225*H225</f>
        <v>0.0083999999999999995</v>
      </c>
      <c r="S225" s="214">
        <v>0</v>
      </c>
      <c r="T225" s="215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16" t="s">
        <v>327</v>
      </c>
      <c r="AT225" s="216" t="s">
        <v>194</v>
      </c>
      <c r="AU225" s="216" t="s">
        <v>83</v>
      </c>
      <c r="AY225" s="18" t="s">
        <v>132</v>
      </c>
      <c r="BE225" s="217">
        <f>IF(N225="základní",J225,0)</f>
        <v>0</v>
      </c>
      <c r="BF225" s="217">
        <f>IF(N225="snížená",J225,0)</f>
        <v>0</v>
      </c>
      <c r="BG225" s="217">
        <f>IF(N225="zákl. přenesená",J225,0)</f>
        <v>0</v>
      </c>
      <c r="BH225" s="217">
        <f>IF(N225="sníž. přenesená",J225,0)</f>
        <v>0</v>
      </c>
      <c r="BI225" s="217">
        <f>IF(N225="nulová",J225,0)</f>
        <v>0</v>
      </c>
      <c r="BJ225" s="18" t="s">
        <v>81</v>
      </c>
      <c r="BK225" s="217">
        <f>ROUND(I225*H225,2)</f>
        <v>0</v>
      </c>
      <c r="BL225" s="18" t="s">
        <v>232</v>
      </c>
      <c r="BM225" s="216" t="s">
        <v>1216</v>
      </c>
    </row>
    <row r="226" s="2" customFormat="1">
      <c r="A226" s="39"/>
      <c r="B226" s="40"/>
      <c r="C226" s="41"/>
      <c r="D226" s="218" t="s">
        <v>141</v>
      </c>
      <c r="E226" s="41"/>
      <c r="F226" s="219" t="s">
        <v>1215</v>
      </c>
      <c r="G226" s="41"/>
      <c r="H226" s="41"/>
      <c r="I226" s="220"/>
      <c r="J226" s="41"/>
      <c r="K226" s="41"/>
      <c r="L226" s="45"/>
      <c r="M226" s="221"/>
      <c r="N226" s="222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141</v>
      </c>
      <c r="AU226" s="18" t="s">
        <v>83</v>
      </c>
    </row>
    <row r="227" s="2" customFormat="1" ht="16.5" customHeight="1">
      <c r="A227" s="39"/>
      <c r="B227" s="40"/>
      <c r="C227" s="205" t="s">
        <v>537</v>
      </c>
      <c r="D227" s="205" t="s">
        <v>134</v>
      </c>
      <c r="E227" s="206" t="s">
        <v>1217</v>
      </c>
      <c r="F227" s="207" t="s">
        <v>1218</v>
      </c>
      <c r="G227" s="208" t="s">
        <v>301</v>
      </c>
      <c r="H227" s="209">
        <v>28</v>
      </c>
      <c r="I227" s="210"/>
      <c r="J227" s="211">
        <f>ROUND(I227*H227,2)</f>
        <v>0</v>
      </c>
      <c r="K227" s="207" t="s">
        <v>19</v>
      </c>
      <c r="L227" s="45"/>
      <c r="M227" s="212" t="s">
        <v>19</v>
      </c>
      <c r="N227" s="213" t="s">
        <v>44</v>
      </c>
      <c r="O227" s="85"/>
      <c r="P227" s="214">
        <f>O227*H227</f>
        <v>0</v>
      </c>
      <c r="Q227" s="214">
        <v>0</v>
      </c>
      <c r="R227" s="214">
        <f>Q227*H227</f>
        <v>0</v>
      </c>
      <c r="S227" s="214">
        <v>0.00062</v>
      </c>
      <c r="T227" s="215">
        <f>S227*H227</f>
        <v>0.01736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16" t="s">
        <v>232</v>
      </c>
      <c r="AT227" s="216" t="s">
        <v>134</v>
      </c>
      <c r="AU227" s="216" t="s">
        <v>83</v>
      </c>
      <c r="AY227" s="18" t="s">
        <v>132</v>
      </c>
      <c r="BE227" s="217">
        <f>IF(N227="základní",J227,0)</f>
        <v>0</v>
      </c>
      <c r="BF227" s="217">
        <f>IF(N227="snížená",J227,0)</f>
        <v>0</v>
      </c>
      <c r="BG227" s="217">
        <f>IF(N227="zákl. přenesená",J227,0)</f>
        <v>0</v>
      </c>
      <c r="BH227" s="217">
        <f>IF(N227="sníž. přenesená",J227,0)</f>
        <v>0</v>
      </c>
      <c r="BI227" s="217">
        <f>IF(N227="nulová",J227,0)</f>
        <v>0</v>
      </c>
      <c r="BJ227" s="18" t="s">
        <v>81</v>
      </c>
      <c r="BK227" s="217">
        <f>ROUND(I227*H227,2)</f>
        <v>0</v>
      </c>
      <c r="BL227" s="18" t="s">
        <v>232</v>
      </c>
      <c r="BM227" s="216" t="s">
        <v>1219</v>
      </c>
    </row>
    <row r="228" s="2" customFormat="1">
      <c r="A228" s="39"/>
      <c r="B228" s="40"/>
      <c r="C228" s="41"/>
      <c r="D228" s="218" t="s">
        <v>141</v>
      </c>
      <c r="E228" s="41"/>
      <c r="F228" s="219" t="s">
        <v>1218</v>
      </c>
      <c r="G228" s="41"/>
      <c r="H228" s="41"/>
      <c r="I228" s="220"/>
      <c r="J228" s="41"/>
      <c r="K228" s="41"/>
      <c r="L228" s="45"/>
      <c r="M228" s="221"/>
      <c r="N228" s="222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141</v>
      </c>
      <c r="AU228" s="18" t="s">
        <v>83</v>
      </c>
    </row>
    <row r="229" s="2" customFormat="1" ht="16.5" customHeight="1">
      <c r="A229" s="39"/>
      <c r="B229" s="40"/>
      <c r="C229" s="205" t="s">
        <v>547</v>
      </c>
      <c r="D229" s="205" t="s">
        <v>134</v>
      </c>
      <c r="E229" s="206" t="s">
        <v>1220</v>
      </c>
      <c r="F229" s="207" t="s">
        <v>1221</v>
      </c>
      <c r="G229" s="208" t="s">
        <v>301</v>
      </c>
      <c r="H229" s="209">
        <v>106.59999999999999</v>
      </c>
      <c r="I229" s="210"/>
      <c r="J229" s="211">
        <f>ROUND(I229*H229,2)</f>
        <v>0</v>
      </c>
      <c r="K229" s="207" t="s">
        <v>19</v>
      </c>
      <c r="L229" s="45"/>
      <c r="M229" s="212" t="s">
        <v>19</v>
      </c>
      <c r="N229" s="213" t="s">
        <v>44</v>
      </c>
      <c r="O229" s="85"/>
      <c r="P229" s="214">
        <f>O229*H229</f>
        <v>0</v>
      </c>
      <c r="Q229" s="214">
        <v>0</v>
      </c>
      <c r="R229" s="214">
        <f>Q229*H229</f>
        <v>0</v>
      </c>
      <c r="S229" s="214">
        <v>0.00062</v>
      </c>
      <c r="T229" s="215">
        <f>S229*H229</f>
        <v>0.066091999999999998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16" t="s">
        <v>232</v>
      </c>
      <c r="AT229" s="216" t="s">
        <v>134</v>
      </c>
      <c r="AU229" s="216" t="s">
        <v>83</v>
      </c>
      <c r="AY229" s="18" t="s">
        <v>132</v>
      </c>
      <c r="BE229" s="217">
        <f>IF(N229="základní",J229,0)</f>
        <v>0</v>
      </c>
      <c r="BF229" s="217">
        <f>IF(N229="snížená",J229,0)</f>
        <v>0</v>
      </c>
      <c r="BG229" s="217">
        <f>IF(N229="zákl. přenesená",J229,0)</f>
        <v>0</v>
      </c>
      <c r="BH229" s="217">
        <f>IF(N229="sníž. přenesená",J229,0)</f>
        <v>0</v>
      </c>
      <c r="BI229" s="217">
        <f>IF(N229="nulová",J229,0)</f>
        <v>0</v>
      </c>
      <c r="BJ229" s="18" t="s">
        <v>81</v>
      </c>
      <c r="BK229" s="217">
        <f>ROUND(I229*H229,2)</f>
        <v>0</v>
      </c>
      <c r="BL229" s="18" t="s">
        <v>232</v>
      </c>
      <c r="BM229" s="216" t="s">
        <v>1222</v>
      </c>
    </row>
    <row r="230" s="2" customFormat="1">
      <c r="A230" s="39"/>
      <c r="B230" s="40"/>
      <c r="C230" s="41"/>
      <c r="D230" s="218" t="s">
        <v>141</v>
      </c>
      <c r="E230" s="41"/>
      <c r="F230" s="219" t="s">
        <v>1221</v>
      </c>
      <c r="G230" s="41"/>
      <c r="H230" s="41"/>
      <c r="I230" s="220"/>
      <c r="J230" s="41"/>
      <c r="K230" s="41"/>
      <c r="L230" s="45"/>
      <c r="M230" s="221"/>
      <c r="N230" s="222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141</v>
      </c>
      <c r="AU230" s="18" t="s">
        <v>83</v>
      </c>
    </row>
    <row r="231" s="13" customFormat="1">
      <c r="A231" s="13"/>
      <c r="B231" s="225"/>
      <c r="C231" s="226"/>
      <c r="D231" s="218" t="s">
        <v>161</v>
      </c>
      <c r="E231" s="227" t="s">
        <v>19</v>
      </c>
      <c r="F231" s="228" t="s">
        <v>1223</v>
      </c>
      <c r="G231" s="226"/>
      <c r="H231" s="229">
        <v>106.59999999999999</v>
      </c>
      <c r="I231" s="230"/>
      <c r="J231" s="226"/>
      <c r="K231" s="226"/>
      <c r="L231" s="231"/>
      <c r="M231" s="232"/>
      <c r="N231" s="233"/>
      <c r="O231" s="233"/>
      <c r="P231" s="233"/>
      <c r="Q231" s="233"/>
      <c r="R231" s="233"/>
      <c r="S231" s="233"/>
      <c r="T231" s="23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5" t="s">
        <v>161</v>
      </c>
      <c r="AU231" s="235" t="s">
        <v>83</v>
      </c>
      <c r="AV231" s="13" t="s">
        <v>83</v>
      </c>
      <c r="AW231" s="13" t="s">
        <v>32</v>
      </c>
      <c r="AX231" s="13" t="s">
        <v>73</v>
      </c>
      <c r="AY231" s="235" t="s">
        <v>132</v>
      </c>
    </row>
    <row r="232" s="14" customFormat="1">
      <c r="A232" s="14"/>
      <c r="B232" s="247"/>
      <c r="C232" s="248"/>
      <c r="D232" s="218" t="s">
        <v>161</v>
      </c>
      <c r="E232" s="249" t="s">
        <v>19</v>
      </c>
      <c r="F232" s="250" t="s">
        <v>307</v>
      </c>
      <c r="G232" s="248"/>
      <c r="H232" s="251">
        <v>106.59999999999999</v>
      </c>
      <c r="I232" s="252"/>
      <c r="J232" s="248"/>
      <c r="K232" s="248"/>
      <c r="L232" s="253"/>
      <c r="M232" s="254"/>
      <c r="N232" s="255"/>
      <c r="O232" s="255"/>
      <c r="P232" s="255"/>
      <c r="Q232" s="255"/>
      <c r="R232" s="255"/>
      <c r="S232" s="255"/>
      <c r="T232" s="25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7" t="s">
        <v>161</v>
      </c>
      <c r="AU232" s="257" t="s">
        <v>83</v>
      </c>
      <c r="AV232" s="14" t="s">
        <v>139</v>
      </c>
      <c r="AW232" s="14" t="s">
        <v>4</v>
      </c>
      <c r="AX232" s="14" t="s">
        <v>81</v>
      </c>
      <c r="AY232" s="257" t="s">
        <v>132</v>
      </c>
    </row>
    <row r="233" s="2" customFormat="1" ht="16.5" customHeight="1">
      <c r="A233" s="39"/>
      <c r="B233" s="40"/>
      <c r="C233" s="205" t="s">
        <v>483</v>
      </c>
      <c r="D233" s="205" t="s">
        <v>134</v>
      </c>
      <c r="E233" s="206" t="s">
        <v>1224</v>
      </c>
      <c r="F233" s="207" t="s">
        <v>1225</v>
      </c>
      <c r="G233" s="208" t="s">
        <v>649</v>
      </c>
      <c r="H233" s="209">
        <v>2</v>
      </c>
      <c r="I233" s="210"/>
      <c r="J233" s="211">
        <f>ROUND(I233*H233,2)</f>
        <v>0</v>
      </c>
      <c r="K233" s="207" t="s">
        <v>19</v>
      </c>
      <c r="L233" s="45"/>
      <c r="M233" s="212" t="s">
        <v>19</v>
      </c>
      <c r="N233" s="213" t="s">
        <v>44</v>
      </c>
      <c r="O233" s="85"/>
      <c r="P233" s="214">
        <f>O233*H233</f>
        <v>0</v>
      </c>
      <c r="Q233" s="214">
        <v>0</v>
      </c>
      <c r="R233" s="214">
        <f>Q233*H233</f>
        <v>0</v>
      </c>
      <c r="S233" s="214">
        <v>0</v>
      </c>
      <c r="T233" s="215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16" t="s">
        <v>232</v>
      </c>
      <c r="AT233" s="216" t="s">
        <v>134</v>
      </c>
      <c r="AU233" s="216" t="s">
        <v>83</v>
      </c>
      <c r="AY233" s="18" t="s">
        <v>132</v>
      </c>
      <c r="BE233" s="217">
        <f>IF(N233="základní",J233,0)</f>
        <v>0</v>
      </c>
      <c r="BF233" s="217">
        <f>IF(N233="snížená",J233,0)</f>
        <v>0</v>
      </c>
      <c r="BG233" s="217">
        <f>IF(N233="zákl. přenesená",J233,0)</f>
        <v>0</v>
      </c>
      <c r="BH233" s="217">
        <f>IF(N233="sníž. přenesená",J233,0)</f>
        <v>0</v>
      </c>
      <c r="BI233" s="217">
        <f>IF(N233="nulová",J233,0)</f>
        <v>0</v>
      </c>
      <c r="BJ233" s="18" t="s">
        <v>81</v>
      </c>
      <c r="BK233" s="217">
        <f>ROUND(I233*H233,2)</f>
        <v>0</v>
      </c>
      <c r="BL233" s="18" t="s">
        <v>232</v>
      </c>
      <c r="BM233" s="216" t="s">
        <v>1226</v>
      </c>
    </row>
    <row r="234" s="2" customFormat="1">
      <c r="A234" s="39"/>
      <c r="B234" s="40"/>
      <c r="C234" s="41"/>
      <c r="D234" s="218" t="s">
        <v>141</v>
      </c>
      <c r="E234" s="41"/>
      <c r="F234" s="219" t="s">
        <v>1225</v>
      </c>
      <c r="G234" s="41"/>
      <c r="H234" s="41"/>
      <c r="I234" s="220"/>
      <c r="J234" s="41"/>
      <c r="K234" s="41"/>
      <c r="L234" s="45"/>
      <c r="M234" s="221"/>
      <c r="N234" s="222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141</v>
      </c>
      <c r="AU234" s="18" t="s">
        <v>83</v>
      </c>
    </row>
    <row r="235" s="2" customFormat="1" ht="16.5" customHeight="1">
      <c r="A235" s="39"/>
      <c r="B235" s="40"/>
      <c r="C235" s="205" t="s">
        <v>489</v>
      </c>
      <c r="D235" s="205" t="s">
        <v>134</v>
      </c>
      <c r="E235" s="206" t="s">
        <v>1227</v>
      </c>
      <c r="F235" s="207" t="s">
        <v>1228</v>
      </c>
      <c r="G235" s="208" t="s">
        <v>649</v>
      </c>
      <c r="H235" s="209">
        <v>10</v>
      </c>
      <c r="I235" s="210"/>
      <c r="J235" s="211">
        <f>ROUND(I235*H235,2)</f>
        <v>0</v>
      </c>
      <c r="K235" s="207" t="s">
        <v>19</v>
      </c>
      <c r="L235" s="45"/>
      <c r="M235" s="212" t="s">
        <v>19</v>
      </c>
      <c r="N235" s="213" t="s">
        <v>44</v>
      </c>
      <c r="O235" s="85"/>
      <c r="P235" s="214">
        <f>O235*H235</f>
        <v>0</v>
      </c>
      <c r="Q235" s="214">
        <v>0</v>
      </c>
      <c r="R235" s="214">
        <f>Q235*H235</f>
        <v>0</v>
      </c>
      <c r="S235" s="214">
        <v>0</v>
      </c>
      <c r="T235" s="21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6" t="s">
        <v>232</v>
      </c>
      <c r="AT235" s="216" t="s">
        <v>134</v>
      </c>
      <c r="AU235" s="216" t="s">
        <v>83</v>
      </c>
      <c r="AY235" s="18" t="s">
        <v>132</v>
      </c>
      <c r="BE235" s="217">
        <f>IF(N235="základní",J235,0)</f>
        <v>0</v>
      </c>
      <c r="BF235" s="217">
        <f>IF(N235="snížená",J235,0)</f>
        <v>0</v>
      </c>
      <c r="BG235" s="217">
        <f>IF(N235="zákl. přenesená",J235,0)</f>
        <v>0</v>
      </c>
      <c r="BH235" s="217">
        <f>IF(N235="sníž. přenesená",J235,0)</f>
        <v>0</v>
      </c>
      <c r="BI235" s="217">
        <f>IF(N235="nulová",J235,0)</f>
        <v>0</v>
      </c>
      <c r="BJ235" s="18" t="s">
        <v>81</v>
      </c>
      <c r="BK235" s="217">
        <f>ROUND(I235*H235,2)</f>
        <v>0</v>
      </c>
      <c r="BL235" s="18" t="s">
        <v>232</v>
      </c>
      <c r="BM235" s="216" t="s">
        <v>1229</v>
      </c>
    </row>
    <row r="236" s="2" customFormat="1">
      <c r="A236" s="39"/>
      <c r="B236" s="40"/>
      <c r="C236" s="41"/>
      <c r="D236" s="218" t="s">
        <v>141</v>
      </c>
      <c r="E236" s="41"/>
      <c r="F236" s="219" t="s">
        <v>1228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141</v>
      </c>
      <c r="AU236" s="18" t="s">
        <v>83</v>
      </c>
    </row>
    <row r="237" s="2" customFormat="1" ht="16.5" customHeight="1">
      <c r="A237" s="39"/>
      <c r="B237" s="40"/>
      <c r="C237" s="205" t="s">
        <v>495</v>
      </c>
      <c r="D237" s="205" t="s">
        <v>134</v>
      </c>
      <c r="E237" s="206" t="s">
        <v>1230</v>
      </c>
      <c r="F237" s="207" t="s">
        <v>1231</v>
      </c>
      <c r="G237" s="208" t="s">
        <v>197</v>
      </c>
      <c r="H237" s="209">
        <v>0.23999999999999999</v>
      </c>
      <c r="I237" s="210"/>
      <c r="J237" s="211">
        <f>ROUND(I237*H237,2)</f>
        <v>0</v>
      </c>
      <c r="K237" s="207" t="s">
        <v>19</v>
      </c>
      <c r="L237" s="45"/>
      <c r="M237" s="212" t="s">
        <v>19</v>
      </c>
      <c r="N237" s="213" t="s">
        <v>44</v>
      </c>
      <c r="O237" s="85"/>
      <c r="P237" s="214">
        <f>O237*H237</f>
        <v>0</v>
      </c>
      <c r="Q237" s="214">
        <v>0</v>
      </c>
      <c r="R237" s="214">
        <f>Q237*H237</f>
        <v>0</v>
      </c>
      <c r="S237" s="214">
        <v>0</v>
      </c>
      <c r="T237" s="215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16" t="s">
        <v>232</v>
      </c>
      <c r="AT237" s="216" t="s">
        <v>134</v>
      </c>
      <c r="AU237" s="216" t="s">
        <v>83</v>
      </c>
      <c r="AY237" s="18" t="s">
        <v>132</v>
      </c>
      <c r="BE237" s="217">
        <f>IF(N237="základní",J237,0)</f>
        <v>0</v>
      </c>
      <c r="BF237" s="217">
        <f>IF(N237="snížená",J237,0)</f>
        <v>0</v>
      </c>
      <c r="BG237" s="217">
        <f>IF(N237="zákl. přenesená",J237,0)</f>
        <v>0</v>
      </c>
      <c r="BH237" s="217">
        <f>IF(N237="sníž. přenesená",J237,0)</f>
        <v>0</v>
      </c>
      <c r="BI237" s="217">
        <f>IF(N237="nulová",J237,0)</f>
        <v>0</v>
      </c>
      <c r="BJ237" s="18" t="s">
        <v>81</v>
      </c>
      <c r="BK237" s="217">
        <f>ROUND(I237*H237,2)</f>
        <v>0</v>
      </c>
      <c r="BL237" s="18" t="s">
        <v>232</v>
      </c>
      <c r="BM237" s="216" t="s">
        <v>1232</v>
      </c>
    </row>
    <row r="238" s="2" customFormat="1">
      <c r="A238" s="39"/>
      <c r="B238" s="40"/>
      <c r="C238" s="41"/>
      <c r="D238" s="218" t="s">
        <v>141</v>
      </c>
      <c r="E238" s="41"/>
      <c r="F238" s="219" t="s">
        <v>1231</v>
      </c>
      <c r="G238" s="41"/>
      <c r="H238" s="41"/>
      <c r="I238" s="220"/>
      <c r="J238" s="41"/>
      <c r="K238" s="41"/>
      <c r="L238" s="45"/>
      <c r="M238" s="221"/>
      <c r="N238" s="222"/>
      <c r="O238" s="85"/>
      <c r="P238" s="85"/>
      <c r="Q238" s="85"/>
      <c r="R238" s="85"/>
      <c r="S238" s="85"/>
      <c r="T238" s="86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141</v>
      </c>
      <c r="AU238" s="18" t="s">
        <v>83</v>
      </c>
    </row>
    <row r="239" s="12" customFormat="1" ht="22.8" customHeight="1">
      <c r="A239" s="12"/>
      <c r="B239" s="189"/>
      <c r="C239" s="190"/>
      <c r="D239" s="191" t="s">
        <v>72</v>
      </c>
      <c r="E239" s="203" t="s">
        <v>1233</v>
      </c>
      <c r="F239" s="203" t="s">
        <v>1234</v>
      </c>
      <c r="G239" s="190"/>
      <c r="H239" s="190"/>
      <c r="I239" s="193"/>
      <c r="J239" s="204">
        <f>BK239</f>
        <v>0</v>
      </c>
      <c r="K239" s="190"/>
      <c r="L239" s="195"/>
      <c r="M239" s="196"/>
      <c r="N239" s="197"/>
      <c r="O239" s="197"/>
      <c r="P239" s="198">
        <f>SUM(P240:P267)</f>
        <v>0</v>
      </c>
      <c r="Q239" s="197"/>
      <c r="R239" s="198">
        <f>SUM(R240:R267)</f>
        <v>0.0063039999999999997</v>
      </c>
      <c r="S239" s="197"/>
      <c r="T239" s="199">
        <f>SUM(T240:T267)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0" t="s">
        <v>83</v>
      </c>
      <c r="AT239" s="201" t="s">
        <v>72</v>
      </c>
      <c r="AU239" s="201" t="s">
        <v>81</v>
      </c>
      <c r="AY239" s="200" t="s">
        <v>132</v>
      </c>
      <c r="BK239" s="202">
        <f>SUM(BK240:BK267)</f>
        <v>0</v>
      </c>
    </row>
    <row r="240" s="2" customFormat="1" ht="16.5" customHeight="1">
      <c r="A240" s="39"/>
      <c r="B240" s="40"/>
      <c r="C240" s="205" t="s">
        <v>608</v>
      </c>
      <c r="D240" s="205" t="s">
        <v>134</v>
      </c>
      <c r="E240" s="206" t="s">
        <v>1235</v>
      </c>
      <c r="F240" s="207" t="s">
        <v>1236</v>
      </c>
      <c r="G240" s="208" t="s">
        <v>301</v>
      </c>
      <c r="H240" s="209">
        <v>36</v>
      </c>
      <c r="I240" s="210"/>
      <c r="J240" s="211">
        <f>ROUND(I240*H240,2)</f>
        <v>0</v>
      </c>
      <c r="K240" s="207" t="s">
        <v>19</v>
      </c>
      <c r="L240" s="45"/>
      <c r="M240" s="212" t="s">
        <v>19</v>
      </c>
      <c r="N240" s="213" t="s">
        <v>44</v>
      </c>
      <c r="O240" s="85"/>
      <c r="P240" s="214">
        <f>O240*H240</f>
        <v>0</v>
      </c>
      <c r="Q240" s="214">
        <v>0</v>
      </c>
      <c r="R240" s="214">
        <f>Q240*H240</f>
        <v>0</v>
      </c>
      <c r="S240" s="214">
        <v>0</v>
      </c>
      <c r="T240" s="215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6" t="s">
        <v>232</v>
      </c>
      <c r="AT240" s="216" t="s">
        <v>134</v>
      </c>
      <c r="AU240" s="216" t="s">
        <v>83</v>
      </c>
      <c r="AY240" s="18" t="s">
        <v>132</v>
      </c>
      <c r="BE240" s="217">
        <f>IF(N240="základní",J240,0)</f>
        <v>0</v>
      </c>
      <c r="BF240" s="217">
        <f>IF(N240="snížená",J240,0)</f>
        <v>0</v>
      </c>
      <c r="BG240" s="217">
        <f>IF(N240="zákl. přenesená",J240,0)</f>
        <v>0</v>
      </c>
      <c r="BH240" s="217">
        <f>IF(N240="sníž. přenesená",J240,0)</f>
        <v>0</v>
      </c>
      <c r="BI240" s="217">
        <f>IF(N240="nulová",J240,0)</f>
        <v>0</v>
      </c>
      <c r="BJ240" s="18" t="s">
        <v>81</v>
      </c>
      <c r="BK240" s="217">
        <f>ROUND(I240*H240,2)</f>
        <v>0</v>
      </c>
      <c r="BL240" s="18" t="s">
        <v>232</v>
      </c>
      <c r="BM240" s="216" t="s">
        <v>1237</v>
      </c>
    </row>
    <row r="241" s="2" customFormat="1">
      <c r="A241" s="39"/>
      <c r="B241" s="40"/>
      <c r="C241" s="41"/>
      <c r="D241" s="218" t="s">
        <v>141</v>
      </c>
      <c r="E241" s="41"/>
      <c r="F241" s="219" t="s">
        <v>1236</v>
      </c>
      <c r="G241" s="41"/>
      <c r="H241" s="41"/>
      <c r="I241" s="220"/>
      <c r="J241" s="41"/>
      <c r="K241" s="41"/>
      <c r="L241" s="45"/>
      <c r="M241" s="221"/>
      <c r="N241" s="222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141</v>
      </c>
      <c r="AU241" s="18" t="s">
        <v>83</v>
      </c>
    </row>
    <row r="242" s="2" customFormat="1" ht="16.5" customHeight="1">
      <c r="A242" s="39"/>
      <c r="B242" s="40"/>
      <c r="C242" s="236" t="s">
        <v>614</v>
      </c>
      <c r="D242" s="236" t="s">
        <v>194</v>
      </c>
      <c r="E242" s="237" t="s">
        <v>1238</v>
      </c>
      <c r="F242" s="238" t="s">
        <v>1239</v>
      </c>
      <c r="G242" s="239" t="s">
        <v>301</v>
      </c>
      <c r="H242" s="240">
        <v>37.799999999999997</v>
      </c>
      <c r="I242" s="241"/>
      <c r="J242" s="242">
        <f>ROUND(I242*H242,2)</f>
        <v>0</v>
      </c>
      <c r="K242" s="238" t="s">
        <v>19</v>
      </c>
      <c r="L242" s="243"/>
      <c r="M242" s="244" t="s">
        <v>19</v>
      </c>
      <c r="N242" s="245" t="s">
        <v>44</v>
      </c>
      <c r="O242" s="85"/>
      <c r="P242" s="214">
        <f>O242*H242</f>
        <v>0</v>
      </c>
      <c r="Q242" s="214">
        <v>6.9999999999999994E-05</v>
      </c>
      <c r="R242" s="214">
        <f>Q242*H242</f>
        <v>0.0026459999999999995</v>
      </c>
      <c r="S242" s="214">
        <v>0</v>
      </c>
      <c r="T242" s="215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6" t="s">
        <v>327</v>
      </c>
      <c r="AT242" s="216" t="s">
        <v>194</v>
      </c>
      <c r="AU242" s="216" t="s">
        <v>83</v>
      </c>
      <c r="AY242" s="18" t="s">
        <v>132</v>
      </c>
      <c r="BE242" s="217">
        <f>IF(N242="základní",J242,0)</f>
        <v>0</v>
      </c>
      <c r="BF242" s="217">
        <f>IF(N242="snížená",J242,0)</f>
        <v>0</v>
      </c>
      <c r="BG242" s="217">
        <f>IF(N242="zákl. přenesená",J242,0)</f>
        <v>0</v>
      </c>
      <c r="BH242" s="217">
        <f>IF(N242="sníž. přenesená",J242,0)</f>
        <v>0</v>
      </c>
      <c r="BI242" s="217">
        <f>IF(N242="nulová",J242,0)</f>
        <v>0</v>
      </c>
      <c r="BJ242" s="18" t="s">
        <v>81</v>
      </c>
      <c r="BK242" s="217">
        <f>ROUND(I242*H242,2)</f>
        <v>0</v>
      </c>
      <c r="BL242" s="18" t="s">
        <v>232</v>
      </c>
      <c r="BM242" s="216" t="s">
        <v>1240</v>
      </c>
    </row>
    <row r="243" s="2" customFormat="1">
      <c r="A243" s="39"/>
      <c r="B243" s="40"/>
      <c r="C243" s="41"/>
      <c r="D243" s="218" t="s">
        <v>141</v>
      </c>
      <c r="E243" s="41"/>
      <c r="F243" s="219" t="s">
        <v>1239</v>
      </c>
      <c r="G243" s="41"/>
      <c r="H243" s="41"/>
      <c r="I243" s="220"/>
      <c r="J243" s="41"/>
      <c r="K243" s="41"/>
      <c r="L243" s="45"/>
      <c r="M243" s="221"/>
      <c r="N243" s="222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141</v>
      </c>
      <c r="AU243" s="18" t="s">
        <v>83</v>
      </c>
    </row>
    <row r="244" s="13" customFormat="1">
      <c r="A244" s="13"/>
      <c r="B244" s="225"/>
      <c r="C244" s="226"/>
      <c r="D244" s="218" t="s">
        <v>161</v>
      </c>
      <c r="E244" s="227" t="s">
        <v>19</v>
      </c>
      <c r="F244" s="228" t="s">
        <v>1241</v>
      </c>
      <c r="G244" s="226"/>
      <c r="H244" s="229">
        <v>37.799999999999997</v>
      </c>
      <c r="I244" s="230"/>
      <c r="J244" s="226"/>
      <c r="K244" s="226"/>
      <c r="L244" s="231"/>
      <c r="M244" s="232"/>
      <c r="N244" s="233"/>
      <c r="O244" s="233"/>
      <c r="P244" s="233"/>
      <c r="Q244" s="233"/>
      <c r="R244" s="233"/>
      <c r="S244" s="233"/>
      <c r="T244" s="23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5" t="s">
        <v>161</v>
      </c>
      <c r="AU244" s="235" t="s">
        <v>83</v>
      </c>
      <c r="AV244" s="13" t="s">
        <v>83</v>
      </c>
      <c r="AW244" s="13" t="s">
        <v>32</v>
      </c>
      <c r="AX244" s="13" t="s">
        <v>81</v>
      </c>
      <c r="AY244" s="235" t="s">
        <v>132</v>
      </c>
    </row>
    <row r="245" s="2" customFormat="1" ht="16.5" customHeight="1">
      <c r="A245" s="39"/>
      <c r="B245" s="40"/>
      <c r="C245" s="205" t="s">
        <v>619</v>
      </c>
      <c r="D245" s="205" t="s">
        <v>134</v>
      </c>
      <c r="E245" s="206" t="s">
        <v>1242</v>
      </c>
      <c r="F245" s="207" t="s">
        <v>1243</v>
      </c>
      <c r="G245" s="208" t="s">
        <v>301</v>
      </c>
      <c r="H245" s="209">
        <v>36</v>
      </c>
      <c r="I245" s="210"/>
      <c r="J245" s="211">
        <f>ROUND(I245*H245,2)</f>
        <v>0</v>
      </c>
      <c r="K245" s="207" t="s">
        <v>19</v>
      </c>
      <c r="L245" s="45"/>
      <c r="M245" s="212" t="s">
        <v>19</v>
      </c>
      <c r="N245" s="213" t="s">
        <v>44</v>
      </c>
      <c r="O245" s="85"/>
      <c r="P245" s="214">
        <f>O245*H245</f>
        <v>0</v>
      </c>
      <c r="Q245" s="214">
        <v>0</v>
      </c>
      <c r="R245" s="214">
        <f>Q245*H245</f>
        <v>0</v>
      </c>
      <c r="S245" s="214">
        <v>0</v>
      </c>
      <c r="T245" s="215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16" t="s">
        <v>232</v>
      </c>
      <c r="AT245" s="216" t="s">
        <v>134</v>
      </c>
      <c r="AU245" s="216" t="s">
        <v>83</v>
      </c>
      <c r="AY245" s="18" t="s">
        <v>132</v>
      </c>
      <c r="BE245" s="217">
        <f>IF(N245="základní",J245,0)</f>
        <v>0</v>
      </c>
      <c r="BF245" s="217">
        <f>IF(N245="snížená",J245,0)</f>
        <v>0</v>
      </c>
      <c r="BG245" s="217">
        <f>IF(N245="zákl. přenesená",J245,0)</f>
        <v>0</v>
      </c>
      <c r="BH245" s="217">
        <f>IF(N245="sníž. přenesená",J245,0)</f>
        <v>0</v>
      </c>
      <c r="BI245" s="217">
        <f>IF(N245="nulová",J245,0)</f>
        <v>0</v>
      </c>
      <c r="BJ245" s="18" t="s">
        <v>81</v>
      </c>
      <c r="BK245" s="217">
        <f>ROUND(I245*H245,2)</f>
        <v>0</v>
      </c>
      <c r="BL245" s="18" t="s">
        <v>232</v>
      </c>
      <c r="BM245" s="216" t="s">
        <v>1244</v>
      </c>
    </row>
    <row r="246" s="2" customFormat="1">
      <c r="A246" s="39"/>
      <c r="B246" s="40"/>
      <c r="C246" s="41"/>
      <c r="D246" s="218" t="s">
        <v>141</v>
      </c>
      <c r="E246" s="41"/>
      <c r="F246" s="219" t="s">
        <v>1243</v>
      </c>
      <c r="G246" s="41"/>
      <c r="H246" s="41"/>
      <c r="I246" s="220"/>
      <c r="J246" s="41"/>
      <c r="K246" s="41"/>
      <c r="L246" s="45"/>
      <c r="M246" s="221"/>
      <c r="N246" s="222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141</v>
      </c>
      <c r="AU246" s="18" t="s">
        <v>83</v>
      </c>
    </row>
    <row r="247" s="2" customFormat="1" ht="16.5" customHeight="1">
      <c r="A247" s="39"/>
      <c r="B247" s="40"/>
      <c r="C247" s="236" t="s">
        <v>626</v>
      </c>
      <c r="D247" s="236" t="s">
        <v>194</v>
      </c>
      <c r="E247" s="237" t="s">
        <v>1245</v>
      </c>
      <c r="F247" s="238" t="s">
        <v>1246</v>
      </c>
      <c r="G247" s="239" t="s">
        <v>301</v>
      </c>
      <c r="H247" s="240">
        <v>43.200000000000003</v>
      </c>
      <c r="I247" s="241"/>
      <c r="J247" s="242">
        <f>ROUND(I247*H247,2)</f>
        <v>0</v>
      </c>
      <c r="K247" s="238" t="s">
        <v>19</v>
      </c>
      <c r="L247" s="243"/>
      <c r="M247" s="244" t="s">
        <v>19</v>
      </c>
      <c r="N247" s="245" t="s">
        <v>44</v>
      </c>
      <c r="O247" s="85"/>
      <c r="P247" s="214">
        <f>O247*H247</f>
        <v>0</v>
      </c>
      <c r="Q247" s="214">
        <v>4.0000000000000003E-05</v>
      </c>
      <c r="R247" s="214">
        <f>Q247*H247</f>
        <v>0.0017280000000000002</v>
      </c>
      <c r="S247" s="214">
        <v>0</v>
      </c>
      <c r="T247" s="215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6" t="s">
        <v>327</v>
      </c>
      <c r="AT247" s="216" t="s">
        <v>194</v>
      </c>
      <c r="AU247" s="216" t="s">
        <v>83</v>
      </c>
      <c r="AY247" s="18" t="s">
        <v>132</v>
      </c>
      <c r="BE247" s="217">
        <f>IF(N247="základní",J247,0)</f>
        <v>0</v>
      </c>
      <c r="BF247" s="217">
        <f>IF(N247="snížená",J247,0)</f>
        <v>0</v>
      </c>
      <c r="BG247" s="217">
        <f>IF(N247="zákl. přenesená",J247,0)</f>
        <v>0</v>
      </c>
      <c r="BH247" s="217">
        <f>IF(N247="sníž. přenesená",J247,0)</f>
        <v>0</v>
      </c>
      <c r="BI247" s="217">
        <f>IF(N247="nulová",J247,0)</f>
        <v>0</v>
      </c>
      <c r="BJ247" s="18" t="s">
        <v>81</v>
      </c>
      <c r="BK247" s="217">
        <f>ROUND(I247*H247,2)</f>
        <v>0</v>
      </c>
      <c r="BL247" s="18" t="s">
        <v>232</v>
      </c>
      <c r="BM247" s="216" t="s">
        <v>1247</v>
      </c>
    </row>
    <row r="248" s="2" customFormat="1">
      <c r="A248" s="39"/>
      <c r="B248" s="40"/>
      <c r="C248" s="41"/>
      <c r="D248" s="218" t="s">
        <v>141</v>
      </c>
      <c r="E248" s="41"/>
      <c r="F248" s="219" t="s">
        <v>1246</v>
      </c>
      <c r="G248" s="41"/>
      <c r="H248" s="41"/>
      <c r="I248" s="220"/>
      <c r="J248" s="41"/>
      <c r="K248" s="41"/>
      <c r="L248" s="45"/>
      <c r="M248" s="221"/>
      <c r="N248" s="222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141</v>
      </c>
      <c r="AU248" s="18" t="s">
        <v>83</v>
      </c>
    </row>
    <row r="249" s="2" customFormat="1">
      <c r="A249" s="39"/>
      <c r="B249" s="40"/>
      <c r="C249" s="41"/>
      <c r="D249" s="218" t="s">
        <v>206</v>
      </c>
      <c r="E249" s="41"/>
      <c r="F249" s="246" t="s">
        <v>1248</v>
      </c>
      <c r="G249" s="41"/>
      <c r="H249" s="41"/>
      <c r="I249" s="220"/>
      <c r="J249" s="41"/>
      <c r="K249" s="41"/>
      <c r="L249" s="45"/>
      <c r="M249" s="221"/>
      <c r="N249" s="222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206</v>
      </c>
      <c r="AU249" s="18" t="s">
        <v>83</v>
      </c>
    </row>
    <row r="250" s="13" customFormat="1">
      <c r="A250" s="13"/>
      <c r="B250" s="225"/>
      <c r="C250" s="226"/>
      <c r="D250" s="218" t="s">
        <v>161</v>
      </c>
      <c r="E250" s="227" t="s">
        <v>19</v>
      </c>
      <c r="F250" s="228" t="s">
        <v>1249</v>
      </c>
      <c r="G250" s="226"/>
      <c r="H250" s="229">
        <v>43.200000000000003</v>
      </c>
      <c r="I250" s="230"/>
      <c r="J250" s="226"/>
      <c r="K250" s="226"/>
      <c r="L250" s="231"/>
      <c r="M250" s="232"/>
      <c r="N250" s="233"/>
      <c r="O250" s="233"/>
      <c r="P250" s="233"/>
      <c r="Q250" s="233"/>
      <c r="R250" s="233"/>
      <c r="S250" s="233"/>
      <c r="T250" s="23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5" t="s">
        <v>161</v>
      </c>
      <c r="AU250" s="235" t="s">
        <v>83</v>
      </c>
      <c r="AV250" s="13" t="s">
        <v>83</v>
      </c>
      <c r="AW250" s="13" t="s">
        <v>32</v>
      </c>
      <c r="AX250" s="13" t="s">
        <v>81</v>
      </c>
      <c r="AY250" s="235" t="s">
        <v>132</v>
      </c>
    </row>
    <row r="251" s="2" customFormat="1" ht="16.5" customHeight="1">
      <c r="A251" s="39"/>
      <c r="B251" s="40"/>
      <c r="C251" s="205" t="s">
        <v>633</v>
      </c>
      <c r="D251" s="205" t="s">
        <v>134</v>
      </c>
      <c r="E251" s="206" t="s">
        <v>1250</v>
      </c>
      <c r="F251" s="207" t="s">
        <v>1251</v>
      </c>
      <c r="G251" s="208" t="s">
        <v>649</v>
      </c>
      <c r="H251" s="209">
        <v>1</v>
      </c>
      <c r="I251" s="210"/>
      <c r="J251" s="211">
        <f>ROUND(I251*H251,2)</f>
        <v>0</v>
      </c>
      <c r="K251" s="207" t="s">
        <v>19</v>
      </c>
      <c r="L251" s="45"/>
      <c r="M251" s="212" t="s">
        <v>19</v>
      </c>
      <c r="N251" s="213" t="s">
        <v>44</v>
      </c>
      <c r="O251" s="85"/>
      <c r="P251" s="214">
        <f>O251*H251</f>
        <v>0</v>
      </c>
      <c r="Q251" s="214">
        <v>0</v>
      </c>
      <c r="R251" s="214">
        <f>Q251*H251</f>
        <v>0</v>
      </c>
      <c r="S251" s="214">
        <v>0</v>
      </c>
      <c r="T251" s="215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6" t="s">
        <v>232</v>
      </c>
      <c r="AT251" s="216" t="s">
        <v>134</v>
      </c>
      <c r="AU251" s="216" t="s">
        <v>83</v>
      </c>
      <c r="AY251" s="18" t="s">
        <v>132</v>
      </c>
      <c r="BE251" s="217">
        <f>IF(N251="základní",J251,0)</f>
        <v>0</v>
      </c>
      <c r="BF251" s="217">
        <f>IF(N251="snížená",J251,0)</f>
        <v>0</v>
      </c>
      <c r="BG251" s="217">
        <f>IF(N251="zákl. přenesená",J251,0)</f>
        <v>0</v>
      </c>
      <c r="BH251" s="217">
        <f>IF(N251="sníž. přenesená",J251,0)</f>
        <v>0</v>
      </c>
      <c r="BI251" s="217">
        <f>IF(N251="nulová",J251,0)</f>
        <v>0</v>
      </c>
      <c r="BJ251" s="18" t="s">
        <v>81</v>
      </c>
      <c r="BK251" s="217">
        <f>ROUND(I251*H251,2)</f>
        <v>0</v>
      </c>
      <c r="BL251" s="18" t="s">
        <v>232</v>
      </c>
      <c r="BM251" s="216" t="s">
        <v>1252</v>
      </c>
    </row>
    <row r="252" s="2" customFormat="1">
      <c r="A252" s="39"/>
      <c r="B252" s="40"/>
      <c r="C252" s="41"/>
      <c r="D252" s="218" t="s">
        <v>141</v>
      </c>
      <c r="E252" s="41"/>
      <c r="F252" s="219" t="s">
        <v>1251</v>
      </c>
      <c r="G252" s="41"/>
      <c r="H252" s="41"/>
      <c r="I252" s="220"/>
      <c r="J252" s="41"/>
      <c r="K252" s="41"/>
      <c r="L252" s="45"/>
      <c r="M252" s="221"/>
      <c r="N252" s="222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141</v>
      </c>
      <c r="AU252" s="18" t="s">
        <v>83</v>
      </c>
    </row>
    <row r="253" s="2" customFormat="1">
      <c r="A253" s="39"/>
      <c r="B253" s="40"/>
      <c r="C253" s="41"/>
      <c r="D253" s="218" t="s">
        <v>206</v>
      </c>
      <c r="E253" s="41"/>
      <c r="F253" s="246" t="s">
        <v>1253</v>
      </c>
      <c r="G253" s="41"/>
      <c r="H253" s="41"/>
      <c r="I253" s="220"/>
      <c r="J253" s="41"/>
      <c r="K253" s="41"/>
      <c r="L253" s="45"/>
      <c r="M253" s="221"/>
      <c r="N253" s="222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206</v>
      </c>
      <c r="AU253" s="18" t="s">
        <v>83</v>
      </c>
    </row>
    <row r="254" s="2" customFormat="1" ht="16.5" customHeight="1">
      <c r="A254" s="39"/>
      <c r="B254" s="40"/>
      <c r="C254" s="236" t="s">
        <v>640</v>
      </c>
      <c r="D254" s="236" t="s">
        <v>194</v>
      </c>
      <c r="E254" s="237" t="s">
        <v>1254</v>
      </c>
      <c r="F254" s="238" t="s">
        <v>1255</v>
      </c>
      <c r="G254" s="239" t="s">
        <v>649</v>
      </c>
      <c r="H254" s="240">
        <v>1</v>
      </c>
      <c r="I254" s="241"/>
      <c r="J254" s="242">
        <f>ROUND(I254*H254,2)</f>
        <v>0</v>
      </c>
      <c r="K254" s="238" t="s">
        <v>19</v>
      </c>
      <c r="L254" s="243"/>
      <c r="M254" s="244" t="s">
        <v>19</v>
      </c>
      <c r="N254" s="245" t="s">
        <v>44</v>
      </c>
      <c r="O254" s="85"/>
      <c r="P254" s="214">
        <f>O254*H254</f>
        <v>0</v>
      </c>
      <c r="Q254" s="214">
        <v>0.00050000000000000001</v>
      </c>
      <c r="R254" s="214">
        <f>Q254*H254</f>
        <v>0.00050000000000000001</v>
      </c>
      <c r="S254" s="214">
        <v>0</v>
      </c>
      <c r="T254" s="215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16" t="s">
        <v>327</v>
      </c>
      <c r="AT254" s="216" t="s">
        <v>194</v>
      </c>
      <c r="AU254" s="216" t="s">
        <v>83</v>
      </c>
      <c r="AY254" s="18" t="s">
        <v>132</v>
      </c>
      <c r="BE254" s="217">
        <f>IF(N254="základní",J254,0)</f>
        <v>0</v>
      </c>
      <c r="BF254" s="217">
        <f>IF(N254="snížená",J254,0)</f>
        <v>0</v>
      </c>
      <c r="BG254" s="217">
        <f>IF(N254="zákl. přenesená",J254,0)</f>
        <v>0</v>
      </c>
      <c r="BH254" s="217">
        <f>IF(N254="sníž. přenesená",J254,0)</f>
        <v>0</v>
      </c>
      <c r="BI254" s="217">
        <f>IF(N254="nulová",J254,0)</f>
        <v>0</v>
      </c>
      <c r="BJ254" s="18" t="s">
        <v>81</v>
      </c>
      <c r="BK254" s="217">
        <f>ROUND(I254*H254,2)</f>
        <v>0</v>
      </c>
      <c r="BL254" s="18" t="s">
        <v>232</v>
      </c>
      <c r="BM254" s="216" t="s">
        <v>1256</v>
      </c>
    </row>
    <row r="255" s="2" customFormat="1">
      <c r="A255" s="39"/>
      <c r="B255" s="40"/>
      <c r="C255" s="41"/>
      <c r="D255" s="218" t="s">
        <v>141</v>
      </c>
      <c r="E255" s="41"/>
      <c r="F255" s="219" t="s">
        <v>1255</v>
      </c>
      <c r="G255" s="41"/>
      <c r="H255" s="41"/>
      <c r="I255" s="220"/>
      <c r="J255" s="41"/>
      <c r="K255" s="41"/>
      <c r="L255" s="45"/>
      <c r="M255" s="221"/>
      <c r="N255" s="222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141</v>
      </c>
      <c r="AU255" s="18" t="s">
        <v>83</v>
      </c>
    </row>
    <row r="256" s="2" customFormat="1" ht="16.5" customHeight="1">
      <c r="A256" s="39"/>
      <c r="B256" s="40"/>
      <c r="C256" s="205" t="s">
        <v>646</v>
      </c>
      <c r="D256" s="205" t="s">
        <v>134</v>
      </c>
      <c r="E256" s="206" t="s">
        <v>1257</v>
      </c>
      <c r="F256" s="207" t="s">
        <v>1258</v>
      </c>
      <c r="G256" s="208" t="s">
        <v>649</v>
      </c>
      <c r="H256" s="209">
        <v>1</v>
      </c>
      <c r="I256" s="210"/>
      <c r="J256" s="211">
        <f>ROUND(I256*H256,2)</f>
        <v>0</v>
      </c>
      <c r="K256" s="207" t="s">
        <v>19</v>
      </c>
      <c r="L256" s="45"/>
      <c r="M256" s="212" t="s">
        <v>19</v>
      </c>
      <c r="N256" s="213" t="s">
        <v>44</v>
      </c>
      <c r="O256" s="85"/>
      <c r="P256" s="214">
        <f>O256*H256</f>
        <v>0</v>
      </c>
      <c r="Q256" s="214">
        <v>0</v>
      </c>
      <c r="R256" s="214">
        <f>Q256*H256</f>
        <v>0</v>
      </c>
      <c r="S256" s="214">
        <v>0</v>
      </c>
      <c r="T256" s="215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16" t="s">
        <v>232</v>
      </c>
      <c r="AT256" s="216" t="s">
        <v>134</v>
      </c>
      <c r="AU256" s="216" t="s">
        <v>83</v>
      </c>
      <c r="AY256" s="18" t="s">
        <v>132</v>
      </c>
      <c r="BE256" s="217">
        <f>IF(N256="základní",J256,0)</f>
        <v>0</v>
      </c>
      <c r="BF256" s="217">
        <f>IF(N256="snížená",J256,0)</f>
        <v>0</v>
      </c>
      <c r="BG256" s="217">
        <f>IF(N256="zákl. přenesená",J256,0)</f>
        <v>0</v>
      </c>
      <c r="BH256" s="217">
        <f>IF(N256="sníž. přenesená",J256,0)</f>
        <v>0</v>
      </c>
      <c r="BI256" s="217">
        <f>IF(N256="nulová",J256,0)</f>
        <v>0</v>
      </c>
      <c r="BJ256" s="18" t="s">
        <v>81</v>
      </c>
      <c r="BK256" s="217">
        <f>ROUND(I256*H256,2)</f>
        <v>0</v>
      </c>
      <c r="BL256" s="18" t="s">
        <v>232</v>
      </c>
      <c r="BM256" s="216" t="s">
        <v>1259</v>
      </c>
    </row>
    <row r="257" s="2" customFormat="1">
      <c r="A257" s="39"/>
      <c r="B257" s="40"/>
      <c r="C257" s="41"/>
      <c r="D257" s="218" t="s">
        <v>141</v>
      </c>
      <c r="E257" s="41"/>
      <c r="F257" s="219" t="s">
        <v>1258</v>
      </c>
      <c r="G257" s="41"/>
      <c r="H257" s="41"/>
      <c r="I257" s="220"/>
      <c r="J257" s="41"/>
      <c r="K257" s="41"/>
      <c r="L257" s="45"/>
      <c r="M257" s="221"/>
      <c r="N257" s="222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141</v>
      </c>
      <c r="AU257" s="18" t="s">
        <v>83</v>
      </c>
    </row>
    <row r="258" s="2" customFormat="1" ht="24.15" customHeight="1">
      <c r="A258" s="39"/>
      <c r="B258" s="40"/>
      <c r="C258" s="236" t="s">
        <v>651</v>
      </c>
      <c r="D258" s="236" t="s">
        <v>194</v>
      </c>
      <c r="E258" s="237" t="s">
        <v>1260</v>
      </c>
      <c r="F258" s="238" t="s">
        <v>1261</v>
      </c>
      <c r="G258" s="239" t="s">
        <v>649</v>
      </c>
      <c r="H258" s="240">
        <v>1</v>
      </c>
      <c r="I258" s="241"/>
      <c r="J258" s="242">
        <f>ROUND(I258*H258,2)</f>
        <v>0</v>
      </c>
      <c r="K258" s="238" t="s">
        <v>19</v>
      </c>
      <c r="L258" s="243"/>
      <c r="M258" s="244" t="s">
        <v>19</v>
      </c>
      <c r="N258" s="245" t="s">
        <v>44</v>
      </c>
      <c r="O258" s="85"/>
      <c r="P258" s="214">
        <f>O258*H258</f>
        <v>0</v>
      </c>
      <c r="Q258" s="214">
        <v>0.00080000000000000004</v>
      </c>
      <c r="R258" s="214">
        <f>Q258*H258</f>
        <v>0.00080000000000000004</v>
      </c>
      <c r="S258" s="214">
        <v>0</v>
      </c>
      <c r="T258" s="215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6" t="s">
        <v>327</v>
      </c>
      <c r="AT258" s="216" t="s">
        <v>194</v>
      </c>
      <c r="AU258" s="216" t="s">
        <v>83</v>
      </c>
      <c r="AY258" s="18" t="s">
        <v>132</v>
      </c>
      <c r="BE258" s="217">
        <f>IF(N258="základní",J258,0)</f>
        <v>0</v>
      </c>
      <c r="BF258" s="217">
        <f>IF(N258="snížená",J258,0)</f>
        <v>0</v>
      </c>
      <c r="BG258" s="217">
        <f>IF(N258="zákl. přenesená",J258,0)</f>
        <v>0</v>
      </c>
      <c r="BH258" s="217">
        <f>IF(N258="sníž. přenesená",J258,0)</f>
        <v>0</v>
      </c>
      <c r="BI258" s="217">
        <f>IF(N258="nulová",J258,0)</f>
        <v>0</v>
      </c>
      <c r="BJ258" s="18" t="s">
        <v>81</v>
      </c>
      <c r="BK258" s="217">
        <f>ROUND(I258*H258,2)</f>
        <v>0</v>
      </c>
      <c r="BL258" s="18" t="s">
        <v>232</v>
      </c>
      <c r="BM258" s="216" t="s">
        <v>1262</v>
      </c>
    </row>
    <row r="259" s="2" customFormat="1">
      <c r="A259" s="39"/>
      <c r="B259" s="40"/>
      <c r="C259" s="41"/>
      <c r="D259" s="218" t="s">
        <v>141</v>
      </c>
      <c r="E259" s="41"/>
      <c r="F259" s="219" t="s">
        <v>1261</v>
      </c>
      <c r="G259" s="41"/>
      <c r="H259" s="41"/>
      <c r="I259" s="220"/>
      <c r="J259" s="41"/>
      <c r="K259" s="41"/>
      <c r="L259" s="45"/>
      <c r="M259" s="221"/>
      <c r="N259" s="222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141</v>
      </c>
      <c r="AU259" s="18" t="s">
        <v>83</v>
      </c>
    </row>
    <row r="260" s="2" customFormat="1" ht="16.5" customHeight="1">
      <c r="A260" s="39"/>
      <c r="B260" s="40"/>
      <c r="C260" s="205" t="s">
        <v>656</v>
      </c>
      <c r="D260" s="205" t="s">
        <v>134</v>
      </c>
      <c r="E260" s="206" t="s">
        <v>1263</v>
      </c>
      <c r="F260" s="207" t="s">
        <v>1264</v>
      </c>
      <c r="G260" s="208" t="s">
        <v>649</v>
      </c>
      <c r="H260" s="209">
        <v>1</v>
      </c>
      <c r="I260" s="210"/>
      <c r="J260" s="211">
        <f>ROUND(I260*H260,2)</f>
        <v>0</v>
      </c>
      <c r="K260" s="207" t="s">
        <v>19</v>
      </c>
      <c r="L260" s="45"/>
      <c r="M260" s="212" t="s">
        <v>19</v>
      </c>
      <c r="N260" s="213" t="s">
        <v>44</v>
      </c>
      <c r="O260" s="85"/>
      <c r="P260" s="214">
        <f>O260*H260</f>
        <v>0</v>
      </c>
      <c r="Q260" s="214">
        <v>0</v>
      </c>
      <c r="R260" s="214">
        <f>Q260*H260</f>
        <v>0</v>
      </c>
      <c r="S260" s="214">
        <v>0</v>
      </c>
      <c r="T260" s="215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16" t="s">
        <v>232</v>
      </c>
      <c r="AT260" s="216" t="s">
        <v>134</v>
      </c>
      <c r="AU260" s="216" t="s">
        <v>83</v>
      </c>
      <c r="AY260" s="18" t="s">
        <v>132</v>
      </c>
      <c r="BE260" s="217">
        <f>IF(N260="základní",J260,0)</f>
        <v>0</v>
      </c>
      <c r="BF260" s="217">
        <f>IF(N260="snížená",J260,0)</f>
        <v>0</v>
      </c>
      <c r="BG260" s="217">
        <f>IF(N260="zákl. přenesená",J260,0)</f>
        <v>0</v>
      </c>
      <c r="BH260" s="217">
        <f>IF(N260="sníž. přenesená",J260,0)</f>
        <v>0</v>
      </c>
      <c r="BI260" s="217">
        <f>IF(N260="nulová",J260,0)</f>
        <v>0</v>
      </c>
      <c r="BJ260" s="18" t="s">
        <v>81</v>
      </c>
      <c r="BK260" s="217">
        <f>ROUND(I260*H260,2)</f>
        <v>0</v>
      </c>
      <c r="BL260" s="18" t="s">
        <v>232</v>
      </c>
      <c r="BM260" s="216" t="s">
        <v>1265</v>
      </c>
    </row>
    <row r="261" s="2" customFormat="1">
      <c r="A261" s="39"/>
      <c r="B261" s="40"/>
      <c r="C261" s="41"/>
      <c r="D261" s="218" t="s">
        <v>141</v>
      </c>
      <c r="E261" s="41"/>
      <c r="F261" s="219" t="s">
        <v>1264</v>
      </c>
      <c r="G261" s="41"/>
      <c r="H261" s="41"/>
      <c r="I261" s="220"/>
      <c r="J261" s="41"/>
      <c r="K261" s="41"/>
      <c r="L261" s="45"/>
      <c r="M261" s="221"/>
      <c r="N261" s="222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141</v>
      </c>
      <c r="AU261" s="18" t="s">
        <v>83</v>
      </c>
    </row>
    <row r="262" s="2" customFormat="1" ht="16.5" customHeight="1">
      <c r="A262" s="39"/>
      <c r="B262" s="40"/>
      <c r="C262" s="236" t="s">
        <v>662</v>
      </c>
      <c r="D262" s="236" t="s">
        <v>194</v>
      </c>
      <c r="E262" s="237" t="s">
        <v>1266</v>
      </c>
      <c r="F262" s="238" t="s">
        <v>1267</v>
      </c>
      <c r="G262" s="239" t="s">
        <v>649</v>
      </c>
      <c r="H262" s="240">
        <v>1</v>
      </c>
      <c r="I262" s="241"/>
      <c r="J262" s="242">
        <f>ROUND(I262*H262,2)</f>
        <v>0</v>
      </c>
      <c r="K262" s="238" t="s">
        <v>19</v>
      </c>
      <c r="L262" s="243"/>
      <c r="M262" s="244" t="s">
        <v>19</v>
      </c>
      <c r="N262" s="245" t="s">
        <v>44</v>
      </c>
      <c r="O262" s="85"/>
      <c r="P262" s="214">
        <f>O262*H262</f>
        <v>0</v>
      </c>
      <c r="Q262" s="214">
        <v>0.00048999999999999998</v>
      </c>
      <c r="R262" s="214">
        <f>Q262*H262</f>
        <v>0.00048999999999999998</v>
      </c>
      <c r="S262" s="214">
        <v>0</v>
      </c>
      <c r="T262" s="215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6" t="s">
        <v>327</v>
      </c>
      <c r="AT262" s="216" t="s">
        <v>194</v>
      </c>
      <c r="AU262" s="216" t="s">
        <v>83</v>
      </c>
      <c r="AY262" s="18" t="s">
        <v>132</v>
      </c>
      <c r="BE262" s="217">
        <f>IF(N262="základní",J262,0)</f>
        <v>0</v>
      </c>
      <c r="BF262" s="217">
        <f>IF(N262="snížená",J262,0)</f>
        <v>0</v>
      </c>
      <c r="BG262" s="217">
        <f>IF(N262="zákl. přenesená",J262,0)</f>
        <v>0</v>
      </c>
      <c r="BH262" s="217">
        <f>IF(N262="sníž. přenesená",J262,0)</f>
        <v>0</v>
      </c>
      <c r="BI262" s="217">
        <f>IF(N262="nulová",J262,0)</f>
        <v>0</v>
      </c>
      <c r="BJ262" s="18" t="s">
        <v>81</v>
      </c>
      <c r="BK262" s="217">
        <f>ROUND(I262*H262,2)</f>
        <v>0</v>
      </c>
      <c r="BL262" s="18" t="s">
        <v>232</v>
      </c>
      <c r="BM262" s="216" t="s">
        <v>1268</v>
      </c>
    </row>
    <row r="263" s="2" customFormat="1">
      <c r="A263" s="39"/>
      <c r="B263" s="40"/>
      <c r="C263" s="41"/>
      <c r="D263" s="218" t="s">
        <v>141</v>
      </c>
      <c r="E263" s="41"/>
      <c r="F263" s="219" t="s">
        <v>1267</v>
      </c>
      <c r="G263" s="41"/>
      <c r="H263" s="41"/>
      <c r="I263" s="220"/>
      <c r="J263" s="41"/>
      <c r="K263" s="41"/>
      <c r="L263" s="45"/>
      <c r="M263" s="221"/>
      <c r="N263" s="222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141</v>
      </c>
      <c r="AU263" s="18" t="s">
        <v>83</v>
      </c>
    </row>
    <row r="264" s="2" customFormat="1" ht="16.5" customHeight="1">
      <c r="A264" s="39"/>
      <c r="B264" s="40"/>
      <c r="C264" s="205" t="s">
        <v>669</v>
      </c>
      <c r="D264" s="205" t="s">
        <v>134</v>
      </c>
      <c r="E264" s="206" t="s">
        <v>1269</v>
      </c>
      <c r="F264" s="207" t="s">
        <v>1270</v>
      </c>
      <c r="G264" s="208" t="s">
        <v>649</v>
      </c>
      <c r="H264" s="209">
        <v>1</v>
      </c>
      <c r="I264" s="210"/>
      <c r="J264" s="211">
        <f>ROUND(I264*H264,2)</f>
        <v>0</v>
      </c>
      <c r="K264" s="207" t="s">
        <v>19</v>
      </c>
      <c r="L264" s="45"/>
      <c r="M264" s="212" t="s">
        <v>19</v>
      </c>
      <c r="N264" s="213" t="s">
        <v>44</v>
      </c>
      <c r="O264" s="85"/>
      <c r="P264" s="214">
        <f>O264*H264</f>
        <v>0</v>
      </c>
      <c r="Q264" s="214">
        <v>0</v>
      </c>
      <c r="R264" s="214">
        <f>Q264*H264</f>
        <v>0</v>
      </c>
      <c r="S264" s="214">
        <v>0</v>
      </c>
      <c r="T264" s="215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16" t="s">
        <v>232</v>
      </c>
      <c r="AT264" s="216" t="s">
        <v>134</v>
      </c>
      <c r="AU264" s="216" t="s">
        <v>83</v>
      </c>
      <c r="AY264" s="18" t="s">
        <v>132</v>
      </c>
      <c r="BE264" s="217">
        <f>IF(N264="základní",J264,0)</f>
        <v>0</v>
      </c>
      <c r="BF264" s="217">
        <f>IF(N264="snížená",J264,0)</f>
        <v>0</v>
      </c>
      <c r="BG264" s="217">
        <f>IF(N264="zákl. přenesená",J264,0)</f>
        <v>0</v>
      </c>
      <c r="BH264" s="217">
        <f>IF(N264="sníž. přenesená",J264,0)</f>
        <v>0</v>
      </c>
      <c r="BI264" s="217">
        <f>IF(N264="nulová",J264,0)</f>
        <v>0</v>
      </c>
      <c r="BJ264" s="18" t="s">
        <v>81</v>
      </c>
      <c r="BK264" s="217">
        <f>ROUND(I264*H264,2)</f>
        <v>0</v>
      </c>
      <c r="BL264" s="18" t="s">
        <v>232</v>
      </c>
      <c r="BM264" s="216" t="s">
        <v>1271</v>
      </c>
    </row>
    <row r="265" s="2" customFormat="1">
      <c r="A265" s="39"/>
      <c r="B265" s="40"/>
      <c r="C265" s="41"/>
      <c r="D265" s="218" t="s">
        <v>141</v>
      </c>
      <c r="E265" s="41"/>
      <c r="F265" s="219" t="s">
        <v>1270</v>
      </c>
      <c r="G265" s="41"/>
      <c r="H265" s="41"/>
      <c r="I265" s="220"/>
      <c r="J265" s="41"/>
      <c r="K265" s="41"/>
      <c r="L265" s="45"/>
      <c r="M265" s="221"/>
      <c r="N265" s="222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141</v>
      </c>
      <c r="AU265" s="18" t="s">
        <v>83</v>
      </c>
    </row>
    <row r="266" s="2" customFormat="1" ht="16.5" customHeight="1">
      <c r="A266" s="39"/>
      <c r="B266" s="40"/>
      <c r="C266" s="236" t="s">
        <v>675</v>
      </c>
      <c r="D266" s="236" t="s">
        <v>194</v>
      </c>
      <c r="E266" s="237" t="s">
        <v>1272</v>
      </c>
      <c r="F266" s="238" t="s">
        <v>1273</v>
      </c>
      <c r="G266" s="239" t="s">
        <v>649</v>
      </c>
      <c r="H266" s="240">
        <v>1</v>
      </c>
      <c r="I266" s="241"/>
      <c r="J266" s="242">
        <f>ROUND(I266*H266,2)</f>
        <v>0</v>
      </c>
      <c r="K266" s="238" t="s">
        <v>19</v>
      </c>
      <c r="L266" s="243"/>
      <c r="M266" s="244" t="s">
        <v>19</v>
      </c>
      <c r="N266" s="245" t="s">
        <v>44</v>
      </c>
      <c r="O266" s="85"/>
      <c r="P266" s="214">
        <f>O266*H266</f>
        <v>0</v>
      </c>
      <c r="Q266" s="214">
        <v>0.00013999999999999999</v>
      </c>
      <c r="R266" s="214">
        <f>Q266*H266</f>
        <v>0.00013999999999999999</v>
      </c>
      <c r="S266" s="214">
        <v>0</v>
      </c>
      <c r="T266" s="215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6" t="s">
        <v>327</v>
      </c>
      <c r="AT266" s="216" t="s">
        <v>194</v>
      </c>
      <c r="AU266" s="216" t="s">
        <v>83</v>
      </c>
      <c r="AY266" s="18" t="s">
        <v>132</v>
      </c>
      <c r="BE266" s="217">
        <f>IF(N266="základní",J266,0)</f>
        <v>0</v>
      </c>
      <c r="BF266" s="217">
        <f>IF(N266="snížená",J266,0)</f>
        <v>0</v>
      </c>
      <c r="BG266" s="217">
        <f>IF(N266="zákl. přenesená",J266,0)</f>
        <v>0</v>
      </c>
      <c r="BH266" s="217">
        <f>IF(N266="sníž. přenesená",J266,0)</f>
        <v>0</v>
      </c>
      <c r="BI266" s="217">
        <f>IF(N266="nulová",J266,0)</f>
        <v>0</v>
      </c>
      <c r="BJ266" s="18" t="s">
        <v>81</v>
      </c>
      <c r="BK266" s="217">
        <f>ROUND(I266*H266,2)</f>
        <v>0</v>
      </c>
      <c r="BL266" s="18" t="s">
        <v>232</v>
      </c>
      <c r="BM266" s="216" t="s">
        <v>1274</v>
      </c>
    </row>
    <row r="267" s="2" customFormat="1">
      <c r="A267" s="39"/>
      <c r="B267" s="40"/>
      <c r="C267" s="41"/>
      <c r="D267" s="218" t="s">
        <v>141</v>
      </c>
      <c r="E267" s="41"/>
      <c r="F267" s="219" t="s">
        <v>1273</v>
      </c>
      <c r="G267" s="41"/>
      <c r="H267" s="41"/>
      <c r="I267" s="220"/>
      <c r="J267" s="41"/>
      <c r="K267" s="41"/>
      <c r="L267" s="45"/>
      <c r="M267" s="221"/>
      <c r="N267" s="222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141</v>
      </c>
      <c r="AU267" s="18" t="s">
        <v>83</v>
      </c>
    </row>
    <row r="268" s="12" customFormat="1" ht="25.92" customHeight="1">
      <c r="A268" s="12"/>
      <c r="B268" s="189"/>
      <c r="C268" s="190"/>
      <c r="D268" s="191" t="s">
        <v>72</v>
      </c>
      <c r="E268" s="192" t="s">
        <v>194</v>
      </c>
      <c r="F268" s="192" t="s">
        <v>1275</v>
      </c>
      <c r="G268" s="190"/>
      <c r="H268" s="190"/>
      <c r="I268" s="193"/>
      <c r="J268" s="194">
        <f>BK268</f>
        <v>0</v>
      </c>
      <c r="K268" s="190"/>
      <c r="L268" s="195"/>
      <c r="M268" s="196"/>
      <c r="N268" s="197"/>
      <c r="O268" s="197"/>
      <c r="P268" s="198">
        <f>P269</f>
        <v>0</v>
      </c>
      <c r="Q268" s="197"/>
      <c r="R268" s="198">
        <f>R269</f>
        <v>0</v>
      </c>
      <c r="S268" s="197"/>
      <c r="T268" s="199">
        <f>T269</f>
        <v>0.70960000000000001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00" t="s">
        <v>151</v>
      </c>
      <c r="AT268" s="201" t="s">
        <v>72</v>
      </c>
      <c r="AU268" s="201" t="s">
        <v>73</v>
      </c>
      <c r="AY268" s="200" t="s">
        <v>132</v>
      </c>
      <c r="BK268" s="202">
        <f>BK269</f>
        <v>0</v>
      </c>
    </row>
    <row r="269" s="12" customFormat="1" ht="22.8" customHeight="1">
      <c r="A269" s="12"/>
      <c r="B269" s="189"/>
      <c r="C269" s="190"/>
      <c r="D269" s="191" t="s">
        <v>72</v>
      </c>
      <c r="E269" s="203" t="s">
        <v>1276</v>
      </c>
      <c r="F269" s="203" t="s">
        <v>1277</v>
      </c>
      <c r="G269" s="190"/>
      <c r="H269" s="190"/>
      <c r="I269" s="193"/>
      <c r="J269" s="204">
        <f>BK269</f>
        <v>0</v>
      </c>
      <c r="K269" s="190"/>
      <c r="L269" s="195"/>
      <c r="M269" s="196"/>
      <c r="N269" s="197"/>
      <c r="O269" s="197"/>
      <c r="P269" s="198">
        <f>SUM(P270:P305)</f>
        <v>0</v>
      </c>
      <c r="Q269" s="197"/>
      <c r="R269" s="198">
        <f>SUM(R270:R305)</f>
        <v>0</v>
      </c>
      <c r="S269" s="197"/>
      <c r="T269" s="199">
        <f>SUM(T270:T305)</f>
        <v>0.70960000000000001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00" t="s">
        <v>151</v>
      </c>
      <c r="AT269" s="201" t="s">
        <v>72</v>
      </c>
      <c r="AU269" s="201" t="s">
        <v>81</v>
      </c>
      <c r="AY269" s="200" t="s">
        <v>132</v>
      </c>
      <c r="BK269" s="202">
        <f>SUM(BK270:BK305)</f>
        <v>0</v>
      </c>
    </row>
    <row r="270" s="2" customFormat="1" ht="16.5" customHeight="1">
      <c r="A270" s="39"/>
      <c r="B270" s="40"/>
      <c r="C270" s="205" t="s">
        <v>151</v>
      </c>
      <c r="D270" s="205" t="s">
        <v>134</v>
      </c>
      <c r="E270" s="206" t="s">
        <v>1278</v>
      </c>
      <c r="F270" s="207" t="s">
        <v>1279</v>
      </c>
      <c r="G270" s="208" t="s">
        <v>649</v>
      </c>
      <c r="H270" s="209">
        <v>30</v>
      </c>
      <c r="I270" s="210"/>
      <c r="J270" s="211">
        <f>ROUND(I270*H270,2)</f>
        <v>0</v>
      </c>
      <c r="K270" s="207" t="s">
        <v>19</v>
      </c>
      <c r="L270" s="45"/>
      <c r="M270" s="212" t="s">
        <v>19</v>
      </c>
      <c r="N270" s="213" t="s">
        <v>44</v>
      </c>
      <c r="O270" s="85"/>
      <c r="P270" s="214">
        <f>O270*H270</f>
        <v>0</v>
      </c>
      <c r="Q270" s="214">
        <v>0</v>
      </c>
      <c r="R270" s="214">
        <f>Q270*H270</f>
        <v>0</v>
      </c>
      <c r="S270" s="214">
        <v>0.0040000000000000001</v>
      </c>
      <c r="T270" s="215">
        <f>S270*H270</f>
        <v>0.12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6" t="s">
        <v>519</v>
      </c>
      <c r="AT270" s="216" t="s">
        <v>134</v>
      </c>
      <c r="AU270" s="216" t="s">
        <v>83</v>
      </c>
      <c r="AY270" s="18" t="s">
        <v>132</v>
      </c>
      <c r="BE270" s="217">
        <f>IF(N270="základní",J270,0)</f>
        <v>0</v>
      </c>
      <c r="BF270" s="217">
        <f>IF(N270="snížená",J270,0)</f>
        <v>0</v>
      </c>
      <c r="BG270" s="217">
        <f>IF(N270="zákl. přenesená",J270,0)</f>
        <v>0</v>
      </c>
      <c r="BH270" s="217">
        <f>IF(N270="sníž. přenesená",J270,0)</f>
        <v>0</v>
      </c>
      <c r="BI270" s="217">
        <f>IF(N270="nulová",J270,0)</f>
        <v>0</v>
      </c>
      <c r="BJ270" s="18" t="s">
        <v>81</v>
      </c>
      <c r="BK270" s="217">
        <f>ROUND(I270*H270,2)</f>
        <v>0</v>
      </c>
      <c r="BL270" s="18" t="s">
        <v>519</v>
      </c>
      <c r="BM270" s="216" t="s">
        <v>1280</v>
      </c>
    </row>
    <row r="271" s="2" customFormat="1">
      <c r="A271" s="39"/>
      <c r="B271" s="40"/>
      <c r="C271" s="41"/>
      <c r="D271" s="218" t="s">
        <v>141</v>
      </c>
      <c r="E271" s="41"/>
      <c r="F271" s="219" t="s">
        <v>1279</v>
      </c>
      <c r="G271" s="41"/>
      <c r="H271" s="41"/>
      <c r="I271" s="220"/>
      <c r="J271" s="41"/>
      <c r="K271" s="41"/>
      <c r="L271" s="45"/>
      <c r="M271" s="221"/>
      <c r="N271" s="222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141</v>
      </c>
      <c r="AU271" s="18" t="s">
        <v>83</v>
      </c>
    </row>
    <row r="272" s="13" customFormat="1">
      <c r="A272" s="13"/>
      <c r="B272" s="225"/>
      <c r="C272" s="226"/>
      <c r="D272" s="218" t="s">
        <v>161</v>
      </c>
      <c r="E272" s="227" t="s">
        <v>19</v>
      </c>
      <c r="F272" s="228" t="s">
        <v>1281</v>
      </c>
      <c r="G272" s="226"/>
      <c r="H272" s="229">
        <v>30</v>
      </c>
      <c r="I272" s="230"/>
      <c r="J272" s="226"/>
      <c r="K272" s="226"/>
      <c r="L272" s="231"/>
      <c r="M272" s="232"/>
      <c r="N272" s="233"/>
      <c r="O272" s="233"/>
      <c r="P272" s="233"/>
      <c r="Q272" s="233"/>
      <c r="R272" s="233"/>
      <c r="S272" s="233"/>
      <c r="T272" s="23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5" t="s">
        <v>161</v>
      </c>
      <c r="AU272" s="235" t="s">
        <v>83</v>
      </c>
      <c r="AV272" s="13" t="s">
        <v>83</v>
      </c>
      <c r="AW272" s="13" t="s">
        <v>32</v>
      </c>
      <c r="AX272" s="13" t="s">
        <v>73</v>
      </c>
      <c r="AY272" s="235" t="s">
        <v>132</v>
      </c>
    </row>
    <row r="273" s="14" customFormat="1">
      <c r="A273" s="14"/>
      <c r="B273" s="247"/>
      <c r="C273" s="248"/>
      <c r="D273" s="218" t="s">
        <v>161</v>
      </c>
      <c r="E273" s="249" t="s">
        <v>19</v>
      </c>
      <c r="F273" s="250" t="s">
        <v>307</v>
      </c>
      <c r="G273" s="248"/>
      <c r="H273" s="251">
        <v>30</v>
      </c>
      <c r="I273" s="252"/>
      <c r="J273" s="248"/>
      <c r="K273" s="248"/>
      <c r="L273" s="253"/>
      <c r="M273" s="254"/>
      <c r="N273" s="255"/>
      <c r="O273" s="255"/>
      <c r="P273" s="255"/>
      <c r="Q273" s="255"/>
      <c r="R273" s="255"/>
      <c r="S273" s="255"/>
      <c r="T273" s="25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7" t="s">
        <v>161</v>
      </c>
      <c r="AU273" s="257" t="s">
        <v>83</v>
      </c>
      <c r="AV273" s="14" t="s">
        <v>139</v>
      </c>
      <c r="AW273" s="14" t="s">
        <v>4</v>
      </c>
      <c r="AX273" s="14" t="s">
        <v>81</v>
      </c>
      <c r="AY273" s="257" t="s">
        <v>132</v>
      </c>
    </row>
    <row r="274" s="2" customFormat="1" ht="16.5" customHeight="1">
      <c r="A274" s="39"/>
      <c r="B274" s="40"/>
      <c r="C274" s="205" t="s">
        <v>139</v>
      </c>
      <c r="D274" s="205" t="s">
        <v>134</v>
      </c>
      <c r="E274" s="206" t="s">
        <v>1282</v>
      </c>
      <c r="F274" s="207" t="s">
        <v>1283</v>
      </c>
      <c r="G274" s="208" t="s">
        <v>649</v>
      </c>
      <c r="H274" s="209">
        <v>8</v>
      </c>
      <c r="I274" s="210"/>
      <c r="J274" s="211">
        <f>ROUND(I274*H274,2)</f>
        <v>0</v>
      </c>
      <c r="K274" s="207" t="s">
        <v>19</v>
      </c>
      <c r="L274" s="45"/>
      <c r="M274" s="212" t="s">
        <v>19</v>
      </c>
      <c r="N274" s="213" t="s">
        <v>44</v>
      </c>
      <c r="O274" s="85"/>
      <c r="P274" s="214">
        <f>O274*H274</f>
        <v>0</v>
      </c>
      <c r="Q274" s="214">
        <v>0</v>
      </c>
      <c r="R274" s="214">
        <f>Q274*H274</f>
        <v>0</v>
      </c>
      <c r="S274" s="214">
        <v>0.014999999999999999</v>
      </c>
      <c r="T274" s="215">
        <f>S274*H274</f>
        <v>0.12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6" t="s">
        <v>519</v>
      </c>
      <c r="AT274" s="216" t="s">
        <v>134</v>
      </c>
      <c r="AU274" s="216" t="s">
        <v>83</v>
      </c>
      <c r="AY274" s="18" t="s">
        <v>132</v>
      </c>
      <c r="BE274" s="217">
        <f>IF(N274="základní",J274,0)</f>
        <v>0</v>
      </c>
      <c r="BF274" s="217">
        <f>IF(N274="snížená",J274,0)</f>
        <v>0</v>
      </c>
      <c r="BG274" s="217">
        <f>IF(N274="zákl. přenesená",J274,0)</f>
        <v>0</v>
      </c>
      <c r="BH274" s="217">
        <f>IF(N274="sníž. přenesená",J274,0)</f>
        <v>0</v>
      </c>
      <c r="BI274" s="217">
        <f>IF(N274="nulová",J274,0)</f>
        <v>0</v>
      </c>
      <c r="BJ274" s="18" t="s">
        <v>81</v>
      </c>
      <c r="BK274" s="217">
        <f>ROUND(I274*H274,2)</f>
        <v>0</v>
      </c>
      <c r="BL274" s="18" t="s">
        <v>519</v>
      </c>
      <c r="BM274" s="216" t="s">
        <v>1284</v>
      </c>
    </row>
    <row r="275" s="2" customFormat="1">
      <c r="A275" s="39"/>
      <c r="B275" s="40"/>
      <c r="C275" s="41"/>
      <c r="D275" s="218" t="s">
        <v>141</v>
      </c>
      <c r="E275" s="41"/>
      <c r="F275" s="219" t="s">
        <v>1283</v>
      </c>
      <c r="G275" s="41"/>
      <c r="H275" s="41"/>
      <c r="I275" s="220"/>
      <c r="J275" s="41"/>
      <c r="K275" s="41"/>
      <c r="L275" s="45"/>
      <c r="M275" s="221"/>
      <c r="N275" s="222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141</v>
      </c>
      <c r="AU275" s="18" t="s">
        <v>83</v>
      </c>
    </row>
    <row r="276" s="13" customFormat="1">
      <c r="A276" s="13"/>
      <c r="B276" s="225"/>
      <c r="C276" s="226"/>
      <c r="D276" s="218" t="s">
        <v>161</v>
      </c>
      <c r="E276" s="227" t="s">
        <v>19</v>
      </c>
      <c r="F276" s="228" t="s">
        <v>1285</v>
      </c>
      <c r="G276" s="226"/>
      <c r="H276" s="229">
        <v>8</v>
      </c>
      <c r="I276" s="230"/>
      <c r="J276" s="226"/>
      <c r="K276" s="226"/>
      <c r="L276" s="231"/>
      <c r="M276" s="232"/>
      <c r="N276" s="233"/>
      <c r="O276" s="233"/>
      <c r="P276" s="233"/>
      <c r="Q276" s="233"/>
      <c r="R276" s="233"/>
      <c r="S276" s="233"/>
      <c r="T276" s="23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5" t="s">
        <v>161</v>
      </c>
      <c r="AU276" s="235" t="s">
        <v>83</v>
      </c>
      <c r="AV276" s="13" t="s">
        <v>83</v>
      </c>
      <c r="AW276" s="13" t="s">
        <v>32</v>
      </c>
      <c r="AX276" s="13" t="s">
        <v>73</v>
      </c>
      <c r="AY276" s="235" t="s">
        <v>132</v>
      </c>
    </row>
    <row r="277" s="14" customFormat="1">
      <c r="A277" s="14"/>
      <c r="B277" s="247"/>
      <c r="C277" s="248"/>
      <c r="D277" s="218" t="s">
        <v>161</v>
      </c>
      <c r="E277" s="249" t="s">
        <v>19</v>
      </c>
      <c r="F277" s="250" t="s">
        <v>307</v>
      </c>
      <c r="G277" s="248"/>
      <c r="H277" s="251">
        <v>8</v>
      </c>
      <c r="I277" s="252"/>
      <c r="J277" s="248"/>
      <c r="K277" s="248"/>
      <c r="L277" s="253"/>
      <c r="M277" s="254"/>
      <c r="N277" s="255"/>
      <c r="O277" s="255"/>
      <c r="P277" s="255"/>
      <c r="Q277" s="255"/>
      <c r="R277" s="255"/>
      <c r="S277" s="255"/>
      <c r="T277" s="25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7" t="s">
        <v>161</v>
      </c>
      <c r="AU277" s="257" t="s">
        <v>83</v>
      </c>
      <c r="AV277" s="14" t="s">
        <v>139</v>
      </c>
      <c r="AW277" s="14" t="s">
        <v>4</v>
      </c>
      <c r="AX277" s="14" t="s">
        <v>81</v>
      </c>
      <c r="AY277" s="257" t="s">
        <v>132</v>
      </c>
    </row>
    <row r="278" s="2" customFormat="1" ht="16.5" customHeight="1">
      <c r="A278" s="39"/>
      <c r="B278" s="40"/>
      <c r="C278" s="205" t="s">
        <v>163</v>
      </c>
      <c r="D278" s="205" t="s">
        <v>134</v>
      </c>
      <c r="E278" s="206" t="s">
        <v>1282</v>
      </c>
      <c r="F278" s="207" t="s">
        <v>1283</v>
      </c>
      <c r="G278" s="208" t="s">
        <v>649</v>
      </c>
      <c r="H278" s="209">
        <v>10</v>
      </c>
      <c r="I278" s="210"/>
      <c r="J278" s="211">
        <f>ROUND(I278*H278,2)</f>
        <v>0</v>
      </c>
      <c r="K278" s="207" t="s">
        <v>19</v>
      </c>
      <c r="L278" s="45"/>
      <c r="M278" s="212" t="s">
        <v>19</v>
      </c>
      <c r="N278" s="213" t="s">
        <v>44</v>
      </c>
      <c r="O278" s="85"/>
      <c r="P278" s="214">
        <f>O278*H278</f>
        <v>0</v>
      </c>
      <c r="Q278" s="214">
        <v>0</v>
      </c>
      <c r="R278" s="214">
        <f>Q278*H278</f>
        <v>0</v>
      </c>
      <c r="S278" s="214">
        <v>0.014999999999999999</v>
      </c>
      <c r="T278" s="215">
        <f>S278*H278</f>
        <v>0.14999999999999999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16" t="s">
        <v>519</v>
      </c>
      <c r="AT278" s="216" t="s">
        <v>134</v>
      </c>
      <c r="AU278" s="216" t="s">
        <v>83</v>
      </c>
      <c r="AY278" s="18" t="s">
        <v>132</v>
      </c>
      <c r="BE278" s="217">
        <f>IF(N278="základní",J278,0)</f>
        <v>0</v>
      </c>
      <c r="BF278" s="217">
        <f>IF(N278="snížená",J278,0)</f>
        <v>0</v>
      </c>
      <c r="BG278" s="217">
        <f>IF(N278="zákl. přenesená",J278,0)</f>
        <v>0</v>
      </c>
      <c r="BH278" s="217">
        <f>IF(N278="sníž. přenesená",J278,0)</f>
        <v>0</v>
      </c>
      <c r="BI278" s="217">
        <f>IF(N278="nulová",J278,0)</f>
        <v>0</v>
      </c>
      <c r="BJ278" s="18" t="s">
        <v>81</v>
      </c>
      <c r="BK278" s="217">
        <f>ROUND(I278*H278,2)</f>
        <v>0</v>
      </c>
      <c r="BL278" s="18" t="s">
        <v>519</v>
      </c>
      <c r="BM278" s="216" t="s">
        <v>1286</v>
      </c>
    </row>
    <row r="279" s="2" customFormat="1">
      <c r="A279" s="39"/>
      <c r="B279" s="40"/>
      <c r="C279" s="41"/>
      <c r="D279" s="218" t="s">
        <v>141</v>
      </c>
      <c r="E279" s="41"/>
      <c r="F279" s="219" t="s">
        <v>1283</v>
      </c>
      <c r="G279" s="41"/>
      <c r="H279" s="41"/>
      <c r="I279" s="220"/>
      <c r="J279" s="41"/>
      <c r="K279" s="41"/>
      <c r="L279" s="45"/>
      <c r="M279" s="221"/>
      <c r="N279" s="222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141</v>
      </c>
      <c r="AU279" s="18" t="s">
        <v>83</v>
      </c>
    </row>
    <row r="280" s="13" customFormat="1">
      <c r="A280" s="13"/>
      <c r="B280" s="225"/>
      <c r="C280" s="226"/>
      <c r="D280" s="218" t="s">
        <v>161</v>
      </c>
      <c r="E280" s="227" t="s">
        <v>19</v>
      </c>
      <c r="F280" s="228" t="s">
        <v>1093</v>
      </c>
      <c r="G280" s="226"/>
      <c r="H280" s="229">
        <v>10</v>
      </c>
      <c r="I280" s="230"/>
      <c r="J280" s="226"/>
      <c r="K280" s="226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161</v>
      </c>
      <c r="AU280" s="235" t="s">
        <v>83</v>
      </c>
      <c r="AV280" s="13" t="s">
        <v>83</v>
      </c>
      <c r="AW280" s="13" t="s">
        <v>32</v>
      </c>
      <c r="AX280" s="13" t="s">
        <v>73</v>
      </c>
      <c r="AY280" s="235" t="s">
        <v>132</v>
      </c>
    </row>
    <row r="281" s="14" customFormat="1">
      <c r="A281" s="14"/>
      <c r="B281" s="247"/>
      <c r="C281" s="248"/>
      <c r="D281" s="218" t="s">
        <v>161</v>
      </c>
      <c r="E281" s="249" t="s">
        <v>19</v>
      </c>
      <c r="F281" s="250" t="s">
        <v>307</v>
      </c>
      <c r="G281" s="248"/>
      <c r="H281" s="251">
        <v>10</v>
      </c>
      <c r="I281" s="252"/>
      <c r="J281" s="248"/>
      <c r="K281" s="248"/>
      <c r="L281" s="253"/>
      <c r="M281" s="254"/>
      <c r="N281" s="255"/>
      <c r="O281" s="255"/>
      <c r="P281" s="255"/>
      <c r="Q281" s="255"/>
      <c r="R281" s="255"/>
      <c r="S281" s="255"/>
      <c r="T281" s="25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7" t="s">
        <v>161</v>
      </c>
      <c r="AU281" s="257" t="s">
        <v>83</v>
      </c>
      <c r="AV281" s="14" t="s">
        <v>139</v>
      </c>
      <c r="AW281" s="14" t="s">
        <v>4</v>
      </c>
      <c r="AX281" s="14" t="s">
        <v>81</v>
      </c>
      <c r="AY281" s="257" t="s">
        <v>132</v>
      </c>
    </row>
    <row r="282" s="2" customFormat="1" ht="16.5" customHeight="1">
      <c r="A282" s="39"/>
      <c r="B282" s="40"/>
      <c r="C282" s="205" t="s">
        <v>81</v>
      </c>
      <c r="D282" s="205" t="s">
        <v>134</v>
      </c>
      <c r="E282" s="206" t="s">
        <v>1287</v>
      </c>
      <c r="F282" s="207" t="s">
        <v>1288</v>
      </c>
      <c r="G282" s="208" t="s">
        <v>301</v>
      </c>
      <c r="H282" s="209">
        <v>84.799999999999997</v>
      </c>
      <c r="I282" s="210"/>
      <c r="J282" s="211">
        <f>ROUND(I282*H282,2)</f>
        <v>0</v>
      </c>
      <c r="K282" s="207" t="s">
        <v>19</v>
      </c>
      <c r="L282" s="45"/>
      <c r="M282" s="212" t="s">
        <v>19</v>
      </c>
      <c r="N282" s="213" t="s">
        <v>44</v>
      </c>
      <c r="O282" s="85"/>
      <c r="P282" s="214">
        <f>O282*H282</f>
        <v>0</v>
      </c>
      <c r="Q282" s="214">
        <v>0</v>
      </c>
      <c r="R282" s="214">
        <f>Q282*H282</f>
        <v>0</v>
      </c>
      <c r="S282" s="214">
        <v>0.002</v>
      </c>
      <c r="T282" s="215">
        <f>S282*H282</f>
        <v>0.1696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6" t="s">
        <v>519</v>
      </c>
      <c r="AT282" s="216" t="s">
        <v>134</v>
      </c>
      <c r="AU282" s="216" t="s">
        <v>83</v>
      </c>
      <c r="AY282" s="18" t="s">
        <v>132</v>
      </c>
      <c r="BE282" s="217">
        <f>IF(N282="základní",J282,0)</f>
        <v>0</v>
      </c>
      <c r="BF282" s="217">
        <f>IF(N282="snížená",J282,0)</f>
        <v>0</v>
      </c>
      <c r="BG282" s="217">
        <f>IF(N282="zákl. přenesená",J282,0)</f>
        <v>0</v>
      </c>
      <c r="BH282" s="217">
        <f>IF(N282="sníž. přenesená",J282,0)</f>
        <v>0</v>
      </c>
      <c r="BI282" s="217">
        <f>IF(N282="nulová",J282,0)</f>
        <v>0</v>
      </c>
      <c r="BJ282" s="18" t="s">
        <v>81</v>
      </c>
      <c r="BK282" s="217">
        <f>ROUND(I282*H282,2)</f>
        <v>0</v>
      </c>
      <c r="BL282" s="18" t="s">
        <v>519</v>
      </c>
      <c r="BM282" s="216" t="s">
        <v>1289</v>
      </c>
    </row>
    <row r="283" s="2" customFormat="1">
      <c r="A283" s="39"/>
      <c r="B283" s="40"/>
      <c r="C283" s="41"/>
      <c r="D283" s="218" t="s">
        <v>141</v>
      </c>
      <c r="E283" s="41"/>
      <c r="F283" s="219" t="s">
        <v>1288</v>
      </c>
      <c r="G283" s="41"/>
      <c r="H283" s="41"/>
      <c r="I283" s="220"/>
      <c r="J283" s="41"/>
      <c r="K283" s="41"/>
      <c r="L283" s="45"/>
      <c r="M283" s="221"/>
      <c r="N283" s="222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141</v>
      </c>
      <c r="AU283" s="18" t="s">
        <v>83</v>
      </c>
    </row>
    <row r="284" s="13" customFormat="1">
      <c r="A284" s="13"/>
      <c r="B284" s="225"/>
      <c r="C284" s="226"/>
      <c r="D284" s="218" t="s">
        <v>161</v>
      </c>
      <c r="E284" s="227" t="s">
        <v>19</v>
      </c>
      <c r="F284" s="228" t="s">
        <v>1290</v>
      </c>
      <c r="G284" s="226"/>
      <c r="H284" s="229">
        <v>30.800000000000001</v>
      </c>
      <c r="I284" s="230"/>
      <c r="J284" s="226"/>
      <c r="K284" s="226"/>
      <c r="L284" s="231"/>
      <c r="M284" s="232"/>
      <c r="N284" s="233"/>
      <c r="O284" s="233"/>
      <c r="P284" s="233"/>
      <c r="Q284" s="233"/>
      <c r="R284" s="233"/>
      <c r="S284" s="233"/>
      <c r="T284" s="234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5" t="s">
        <v>161</v>
      </c>
      <c r="AU284" s="235" t="s">
        <v>83</v>
      </c>
      <c r="AV284" s="13" t="s">
        <v>83</v>
      </c>
      <c r="AW284" s="13" t="s">
        <v>32</v>
      </c>
      <c r="AX284" s="13" t="s">
        <v>73</v>
      </c>
      <c r="AY284" s="235" t="s">
        <v>132</v>
      </c>
    </row>
    <row r="285" s="13" customFormat="1">
      <c r="A285" s="13"/>
      <c r="B285" s="225"/>
      <c r="C285" s="226"/>
      <c r="D285" s="218" t="s">
        <v>161</v>
      </c>
      <c r="E285" s="227" t="s">
        <v>19</v>
      </c>
      <c r="F285" s="228" t="s">
        <v>1291</v>
      </c>
      <c r="G285" s="226"/>
      <c r="H285" s="229">
        <v>24</v>
      </c>
      <c r="I285" s="230"/>
      <c r="J285" s="226"/>
      <c r="K285" s="226"/>
      <c r="L285" s="231"/>
      <c r="M285" s="232"/>
      <c r="N285" s="233"/>
      <c r="O285" s="233"/>
      <c r="P285" s="233"/>
      <c r="Q285" s="233"/>
      <c r="R285" s="233"/>
      <c r="S285" s="233"/>
      <c r="T285" s="23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5" t="s">
        <v>161</v>
      </c>
      <c r="AU285" s="235" t="s">
        <v>83</v>
      </c>
      <c r="AV285" s="13" t="s">
        <v>83</v>
      </c>
      <c r="AW285" s="13" t="s">
        <v>32</v>
      </c>
      <c r="AX285" s="13" t="s">
        <v>73</v>
      </c>
      <c r="AY285" s="235" t="s">
        <v>132</v>
      </c>
    </row>
    <row r="286" s="13" customFormat="1">
      <c r="A286" s="13"/>
      <c r="B286" s="225"/>
      <c r="C286" s="226"/>
      <c r="D286" s="218" t="s">
        <v>161</v>
      </c>
      <c r="E286" s="227" t="s">
        <v>19</v>
      </c>
      <c r="F286" s="228" t="s">
        <v>1292</v>
      </c>
      <c r="G286" s="226"/>
      <c r="H286" s="229">
        <v>30</v>
      </c>
      <c r="I286" s="230"/>
      <c r="J286" s="226"/>
      <c r="K286" s="226"/>
      <c r="L286" s="231"/>
      <c r="M286" s="232"/>
      <c r="N286" s="233"/>
      <c r="O286" s="233"/>
      <c r="P286" s="233"/>
      <c r="Q286" s="233"/>
      <c r="R286" s="233"/>
      <c r="S286" s="233"/>
      <c r="T286" s="23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5" t="s">
        <v>161</v>
      </c>
      <c r="AU286" s="235" t="s">
        <v>83</v>
      </c>
      <c r="AV286" s="13" t="s">
        <v>83</v>
      </c>
      <c r="AW286" s="13" t="s">
        <v>32</v>
      </c>
      <c r="AX286" s="13" t="s">
        <v>73</v>
      </c>
      <c r="AY286" s="235" t="s">
        <v>132</v>
      </c>
    </row>
    <row r="287" s="14" customFormat="1">
      <c r="A287" s="14"/>
      <c r="B287" s="247"/>
      <c r="C287" s="248"/>
      <c r="D287" s="218" t="s">
        <v>161</v>
      </c>
      <c r="E287" s="249" t="s">
        <v>19</v>
      </c>
      <c r="F287" s="250" t="s">
        <v>307</v>
      </c>
      <c r="G287" s="248"/>
      <c r="H287" s="251">
        <v>84.799999999999997</v>
      </c>
      <c r="I287" s="252"/>
      <c r="J287" s="248"/>
      <c r="K287" s="248"/>
      <c r="L287" s="253"/>
      <c r="M287" s="254"/>
      <c r="N287" s="255"/>
      <c r="O287" s="255"/>
      <c r="P287" s="255"/>
      <c r="Q287" s="255"/>
      <c r="R287" s="255"/>
      <c r="S287" s="255"/>
      <c r="T287" s="25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7" t="s">
        <v>161</v>
      </c>
      <c r="AU287" s="257" t="s">
        <v>83</v>
      </c>
      <c r="AV287" s="14" t="s">
        <v>139</v>
      </c>
      <c r="AW287" s="14" t="s">
        <v>4</v>
      </c>
      <c r="AX287" s="14" t="s">
        <v>81</v>
      </c>
      <c r="AY287" s="257" t="s">
        <v>132</v>
      </c>
    </row>
    <row r="288" s="2" customFormat="1" ht="21.75" customHeight="1">
      <c r="A288" s="39"/>
      <c r="B288" s="40"/>
      <c r="C288" s="205" t="s">
        <v>83</v>
      </c>
      <c r="D288" s="205" t="s">
        <v>134</v>
      </c>
      <c r="E288" s="206" t="s">
        <v>1293</v>
      </c>
      <c r="F288" s="207" t="s">
        <v>1294</v>
      </c>
      <c r="G288" s="208" t="s">
        <v>301</v>
      </c>
      <c r="H288" s="209">
        <v>15</v>
      </c>
      <c r="I288" s="210"/>
      <c r="J288" s="211">
        <f>ROUND(I288*H288,2)</f>
        <v>0</v>
      </c>
      <c r="K288" s="207" t="s">
        <v>19</v>
      </c>
      <c r="L288" s="45"/>
      <c r="M288" s="212" t="s">
        <v>19</v>
      </c>
      <c r="N288" s="213" t="s">
        <v>44</v>
      </c>
      <c r="O288" s="85"/>
      <c r="P288" s="214">
        <f>O288*H288</f>
        <v>0</v>
      </c>
      <c r="Q288" s="214">
        <v>0</v>
      </c>
      <c r="R288" s="214">
        <f>Q288*H288</f>
        <v>0</v>
      </c>
      <c r="S288" s="214">
        <v>0.01</v>
      </c>
      <c r="T288" s="215">
        <f>S288*H288</f>
        <v>0.14999999999999999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6" t="s">
        <v>519</v>
      </c>
      <c r="AT288" s="216" t="s">
        <v>134</v>
      </c>
      <c r="AU288" s="216" t="s">
        <v>83</v>
      </c>
      <c r="AY288" s="18" t="s">
        <v>132</v>
      </c>
      <c r="BE288" s="217">
        <f>IF(N288="základní",J288,0)</f>
        <v>0</v>
      </c>
      <c r="BF288" s="217">
        <f>IF(N288="snížená",J288,0)</f>
        <v>0</v>
      </c>
      <c r="BG288" s="217">
        <f>IF(N288="zákl. přenesená",J288,0)</f>
        <v>0</v>
      </c>
      <c r="BH288" s="217">
        <f>IF(N288="sníž. přenesená",J288,0)</f>
        <v>0</v>
      </c>
      <c r="BI288" s="217">
        <f>IF(N288="nulová",J288,0)</f>
        <v>0</v>
      </c>
      <c r="BJ288" s="18" t="s">
        <v>81</v>
      </c>
      <c r="BK288" s="217">
        <f>ROUND(I288*H288,2)</f>
        <v>0</v>
      </c>
      <c r="BL288" s="18" t="s">
        <v>519</v>
      </c>
      <c r="BM288" s="216" t="s">
        <v>1295</v>
      </c>
    </row>
    <row r="289" s="2" customFormat="1">
      <c r="A289" s="39"/>
      <c r="B289" s="40"/>
      <c r="C289" s="41"/>
      <c r="D289" s="218" t="s">
        <v>141</v>
      </c>
      <c r="E289" s="41"/>
      <c r="F289" s="219" t="s">
        <v>1294</v>
      </c>
      <c r="G289" s="41"/>
      <c r="H289" s="41"/>
      <c r="I289" s="220"/>
      <c r="J289" s="41"/>
      <c r="K289" s="41"/>
      <c r="L289" s="45"/>
      <c r="M289" s="221"/>
      <c r="N289" s="222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141</v>
      </c>
      <c r="AU289" s="18" t="s">
        <v>83</v>
      </c>
    </row>
    <row r="290" s="13" customFormat="1">
      <c r="A290" s="13"/>
      <c r="B290" s="225"/>
      <c r="C290" s="226"/>
      <c r="D290" s="218" t="s">
        <v>161</v>
      </c>
      <c r="E290" s="227" t="s">
        <v>19</v>
      </c>
      <c r="F290" s="228" t="s">
        <v>1296</v>
      </c>
      <c r="G290" s="226"/>
      <c r="H290" s="229">
        <v>15</v>
      </c>
      <c r="I290" s="230"/>
      <c r="J290" s="226"/>
      <c r="K290" s="226"/>
      <c r="L290" s="231"/>
      <c r="M290" s="232"/>
      <c r="N290" s="233"/>
      <c r="O290" s="233"/>
      <c r="P290" s="233"/>
      <c r="Q290" s="233"/>
      <c r="R290" s="233"/>
      <c r="S290" s="233"/>
      <c r="T290" s="234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5" t="s">
        <v>161</v>
      </c>
      <c r="AU290" s="235" t="s">
        <v>83</v>
      </c>
      <c r="AV290" s="13" t="s">
        <v>83</v>
      </c>
      <c r="AW290" s="13" t="s">
        <v>32</v>
      </c>
      <c r="AX290" s="13" t="s">
        <v>73</v>
      </c>
      <c r="AY290" s="235" t="s">
        <v>132</v>
      </c>
    </row>
    <row r="291" s="14" customFormat="1">
      <c r="A291" s="14"/>
      <c r="B291" s="247"/>
      <c r="C291" s="248"/>
      <c r="D291" s="218" t="s">
        <v>161</v>
      </c>
      <c r="E291" s="249" t="s">
        <v>19</v>
      </c>
      <c r="F291" s="250" t="s">
        <v>307</v>
      </c>
      <c r="G291" s="248"/>
      <c r="H291" s="251">
        <v>15</v>
      </c>
      <c r="I291" s="252"/>
      <c r="J291" s="248"/>
      <c r="K291" s="248"/>
      <c r="L291" s="253"/>
      <c r="M291" s="254"/>
      <c r="N291" s="255"/>
      <c r="O291" s="255"/>
      <c r="P291" s="255"/>
      <c r="Q291" s="255"/>
      <c r="R291" s="255"/>
      <c r="S291" s="255"/>
      <c r="T291" s="256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7" t="s">
        <v>161</v>
      </c>
      <c r="AU291" s="257" t="s">
        <v>83</v>
      </c>
      <c r="AV291" s="14" t="s">
        <v>139</v>
      </c>
      <c r="AW291" s="14" t="s">
        <v>4</v>
      </c>
      <c r="AX291" s="14" t="s">
        <v>81</v>
      </c>
      <c r="AY291" s="257" t="s">
        <v>132</v>
      </c>
    </row>
    <row r="292" s="2" customFormat="1" ht="16.5" customHeight="1">
      <c r="A292" s="39"/>
      <c r="B292" s="40"/>
      <c r="C292" s="205" t="s">
        <v>509</v>
      </c>
      <c r="D292" s="205" t="s">
        <v>134</v>
      </c>
      <c r="E292" s="206" t="s">
        <v>1297</v>
      </c>
      <c r="F292" s="207" t="s">
        <v>1298</v>
      </c>
      <c r="G292" s="208" t="s">
        <v>197</v>
      </c>
      <c r="H292" s="209">
        <v>0.70999999999999996</v>
      </c>
      <c r="I292" s="210"/>
      <c r="J292" s="211">
        <f>ROUND(I292*H292,2)</f>
        <v>0</v>
      </c>
      <c r="K292" s="207" t="s">
        <v>19</v>
      </c>
      <c r="L292" s="45"/>
      <c r="M292" s="212" t="s">
        <v>19</v>
      </c>
      <c r="N292" s="213" t="s">
        <v>44</v>
      </c>
      <c r="O292" s="85"/>
      <c r="P292" s="214">
        <f>O292*H292</f>
        <v>0</v>
      </c>
      <c r="Q292" s="214">
        <v>0</v>
      </c>
      <c r="R292" s="214">
        <f>Q292*H292</f>
        <v>0</v>
      </c>
      <c r="S292" s="214">
        <v>0</v>
      </c>
      <c r="T292" s="215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16" t="s">
        <v>519</v>
      </c>
      <c r="AT292" s="216" t="s">
        <v>134</v>
      </c>
      <c r="AU292" s="216" t="s">
        <v>83</v>
      </c>
      <c r="AY292" s="18" t="s">
        <v>132</v>
      </c>
      <c r="BE292" s="217">
        <f>IF(N292="základní",J292,0)</f>
        <v>0</v>
      </c>
      <c r="BF292" s="217">
        <f>IF(N292="snížená",J292,0)</f>
        <v>0</v>
      </c>
      <c r="BG292" s="217">
        <f>IF(N292="zákl. přenesená",J292,0)</f>
        <v>0</v>
      </c>
      <c r="BH292" s="217">
        <f>IF(N292="sníž. přenesená",J292,0)</f>
        <v>0</v>
      </c>
      <c r="BI292" s="217">
        <f>IF(N292="nulová",J292,0)</f>
        <v>0</v>
      </c>
      <c r="BJ292" s="18" t="s">
        <v>81</v>
      </c>
      <c r="BK292" s="217">
        <f>ROUND(I292*H292,2)</f>
        <v>0</v>
      </c>
      <c r="BL292" s="18" t="s">
        <v>519</v>
      </c>
      <c r="BM292" s="216" t="s">
        <v>1299</v>
      </c>
    </row>
    <row r="293" s="2" customFormat="1">
      <c r="A293" s="39"/>
      <c r="B293" s="40"/>
      <c r="C293" s="41"/>
      <c r="D293" s="218" t="s">
        <v>141</v>
      </c>
      <c r="E293" s="41"/>
      <c r="F293" s="219" t="s">
        <v>1298</v>
      </c>
      <c r="G293" s="41"/>
      <c r="H293" s="41"/>
      <c r="I293" s="220"/>
      <c r="J293" s="41"/>
      <c r="K293" s="41"/>
      <c r="L293" s="45"/>
      <c r="M293" s="221"/>
      <c r="N293" s="222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141</v>
      </c>
      <c r="AU293" s="18" t="s">
        <v>83</v>
      </c>
    </row>
    <row r="294" s="2" customFormat="1" ht="16.5" customHeight="1">
      <c r="A294" s="39"/>
      <c r="B294" s="40"/>
      <c r="C294" s="205" t="s">
        <v>514</v>
      </c>
      <c r="D294" s="205" t="s">
        <v>134</v>
      </c>
      <c r="E294" s="206" t="s">
        <v>1300</v>
      </c>
      <c r="F294" s="207" t="s">
        <v>1301</v>
      </c>
      <c r="G294" s="208" t="s">
        <v>197</v>
      </c>
      <c r="H294" s="209">
        <v>0.70999999999999996</v>
      </c>
      <c r="I294" s="210"/>
      <c r="J294" s="211">
        <f>ROUND(I294*H294,2)</f>
        <v>0</v>
      </c>
      <c r="K294" s="207" t="s">
        <v>19</v>
      </c>
      <c r="L294" s="45"/>
      <c r="M294" s="212" t="s">
        <v>19</v>
      </c>
      <c r="N294" s="213" t="s">
        <v>44</v>
      </c>
      <c r="O294" s="85"/>
      <c r="P294" s="214">
        <f>O294*H294</f>
        <v>0</v>
      </c>
      <c r="Q294" s="214">
        <v>0</v>
      </c>
      <c r="R294" s="214">
        <f>Q294*H294</f>
        <v>0</v>
      </c>
      <c r="S294" s="214">
        <v>0</v>
      </c>
      <c r="T294" s="215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16" t="s">
        <v>519</v>
      </c>
      <c r="AT294" s="216" t="s">
        <v>134</v>
      </c>
      <c r="AU294" s="216" t="s">
        <v>83</v>
      </c>
      <c r="AY294" s="18" t="s">
        <v>132</v>
      </c>
      <c r="BE294" s="217">
        <f>IF(N294="základní",J294,0)</f>
        <v>0</v>
      </c>
      <c r="BF294" s="217">
        <f>IF(N294="snížená",J294,0)</f>
        <v>0</v>
      </c>
      <c r="BG294" s="217">
        <f>IF(N294="zákl. přenesená",J294,0)</f>
        <v>0</v>
      </c>
      <c r="BH294" s="217">
        <f>IF(N294="sníž. přenesená",J294,0)</f>
        <v>0</v>
      </c>
      <c r="BI294" s="217">
        <f>IF(N294="nulová",J294,0)</f>
        <v>0</v>
      </c>
      <c r="BJ294" s="18" t="s">
        <v>81</v>
      </c>
      <c r="BK294" s="217">
        <f>ROUND(I294*H294,2)</f>
        <v>0</v>
      </c>
      <c r="BL294" s="18" t="s">
        <v>519</v>
      </c>
      <c r="BM294" s="216" t="s">
        <v>1302</v>
      </c>
    </row>
    <row r="295" s="2" customFormat="1">
      <c r="A295" s="39"/>
      <c r="B295" s="40"/>
      <c r="C295" s="41"/>
      <c r="D295" s="218" t="s">
        <v>141</v>
      </c>
      <c r="E295" s="41"/>
      <c r="F295" s="219" t="s">
        <v>1301</v>
      </c>
      <c r="G295" s="41"/>
      <c r="H295" s="41"/>
      <c r="I295" s="220"/>
      <c r="J295" s="41"/>
      <c r="K295" s="41"/>
      <c r="L295" s="45"/>
      <c r="M295" s="221"/>
      <c r="N295" s="222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141</v>
      </c>
      <c r="AU295" s="18" t="s">
        <v>83</v>
      </c>
    </row>
    <row r="296" s="2" customFormat="1" ht="16.5" customHeight="1">
      <c r="A296" s="39"/>
      <c r="B296" s="40"/>
      <c r="C296" s="205" t="s">
        <v>519</v>
      </c>
      <c r="D296" s="205" t="s">
        <v>134</v>
      </c>
      <c r="E296" s="206" t="s">
        <v>1303</v>
      </c>
      <c r="F296" s="207" t="s">
        <v>1304</v>
      </c>
      <c r="G296" s="208" t="s">
        <v>197</v>
      </c>
      <c r="H296" s="209">
        <v>0.70999999999999996</v>
      </c>
      <c r="I296" s="210"/>
      <c r="J296" s="211">
        <f>ROUND(I296*H296,2)</f>
        <v>0</v>
      </c>
      <c r="K296" s="207" t="s">
        <v>19</v>
      </c>
      <c r="L296" s="45"/>
      <c r="M296" s="212" t="s">
        <v>19</v>
      </c>
      <c r="N296" s="213" t="s">
        <v>44</v>
      </c>
      <c r="O296" s="85"/>
      <c r="P296" s="214">
        <f>O296*H296</f>
        <v>0</v>
      </c>
      <c r="Q296" s="214">
        <v>0</v>
      </c>
      <c r="R296" s="214">
        <f>Q296*H296</f>
        <v>0</v>
      </c>
      <c r="S296" s="214">
        <v>0</v>
      </c>
      <c r="T296" s="215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16" t="s">
        <v>519</v>
      </c>
      <c r="AT296" s="216" t="s">
        <v>134</v>
      </c>
      <c r="AU296" s="216" t="s">
        <v>83</v>
      </c>
      <c r="AY296" s="18" t="s">
        <v>132</v>
      </c>
      <c r="BE296" s="217">
        <f>IF(N296="základní",J296,0)</f>
        <v>0</v>
      </c>
      <c r="BF296" s="217">
        <f>IF(N296="snížená",J296,0)</f>
        <v>0</v>
      </c>
      <c r="BG296" s="217">
        <f>IF(N296="zákl. přenesená",J296,0)</f>
        <v>0</v>
      </c>
      <c r="BH296" s="217">
        <f>IF(N296="sníž. přenesená",J296,0)</f>
        <v>0</v>
      </c>
      <c r="BI296" s="217">
        <f>IF(N296="nulová",J296,0)</f>
        <v>0</v>
      </c>
      <c r="BJ296" s="18" t="s">
        <v>81</v>
      </c>
      <c r="BK296" s="217">
        <f>ROUND(I296*H296,2)</f>
        <v>0</v>
      </c>
      <c r="BL296" s="18" t="s">
        <v>519</v>
      </c>
      <c r="BM296" s="216" t="s">
        <v>1305</v>
      </c>
    </row>
    <row r="297" s="2" customFormat="1">
      <c r="A297" s="39"/>
      <c r="B297" s="40"/>
      <c r="C297" s="41"/>
      <c r="D297" s="218" t="s">
        <v>141</v>
      </c>
      <c r="E297" s="41"/>
      <c r="F297" s="219" t="s">
        <v>1304</v>
      </c>
      <c r="G297" s="41"/>
      <c r="H297" s="41"/>
      <c r="I297" s="220"/>
      <c r="J297" s="41"/>
      <c r="K297" s="41"/>
      <c r="L297" s="45"/>
      <c r="M297" s="221"/>
      <c r="N297" s="222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141</v>
      </c>
      <c r="AU297" s="18" t="s">
        <v>83</v>
      </c>
    </row>
    <row r="298" s="2" customFormat="1" ht="16.5" customHeight="1">
      <c r="A298" s="39"/>
      <c r="B298" s="40"/>
      <c r="C298" s="205" t="s">
        <v>525</v>
      </c>
      <c r="D298" s="205" t="s">
        <v>134</v>
      </c>
      <c r="E298" s="206" t="s">
        <v>1306</v>
      </c>
      <c r="F298" s="207" t="s">
        <v>1307</v>
      </c>
      <c r="G298" s="208" t="s">
        <v>197</v>
      </c>
      <c r="H298" s="209">
        <v>7.0999999999999996</v>
      </c>
      <c r="I298" s="210"/>
      <c r="J298" s="211">
        <f>ROUND(I298*H298,2)</f>
        <v>0</v>
      </c>
      <c r="K298" s="207" t="s">
        <v>19</v>
      </c>
      <c r="L298" s="45"/>
      <c r="M298" s="212" t="s">
        <v>19</v>
      </c>
      <c r="N298" s="213" t="s">
        <v>44</v>
      </c>
      <c r="O298" s="85"/>
      <c r="P298" s="214">
        <f>O298*H298</f>
        <v>0</v>
      </c>
      <c r="Q298" s="214">
        <v>0</v>
      </c>
      <c r="R298" s="214">
        <f>Q298*H298</f>
        <v>0</v>
      </c>
      <c r="S298" s="214">
        <v>0</v>
      </c>
      <c r="T298" s="215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16" t="s">
        <v>519</v>
      </c>
      <c r="AT298" s="216" t="s">
        <v>134</v>
      </c>
      <c r="AU298" s="216" t="s">
        <v>83</v>
      </c>
      <c r="AY298" s="18" t="s">
        <v>132</v>
      </c>
      <c r="BE298" s="217">
        <f>IF(N298="základní",J298,0)</f>
        <v>0</v>
      </c>
      <c r="BF298" s="217">
        <f>IF(N298="snížená",J298,0)</f>
        <v>0</v>
      </c>
      <c r="BG298" s="217">
        <f>IF(N298="zákl. přenesená",J298,0)</f>
        <v>0</v>
      </c>
      <c r="BH298" s="217">
        <f>IF(N298="sníž. přenesená",J298,0)</f>
        <v>0</v>
      </c>
      <c r="BI298" s="217">
        <f>IF(N298="nulová",J298,0)</f>
        <v>0</v>
      </c>
      <c r="BJ298" s="18" t="s">
        <v>81</v>
      </c>
      <c r="BK298" s="217">
        <f>ROUND(I298*H298,2)</f>
        <v>0</v>
      </c>
      <c r="BL298" s="18" t="s">
        <v>519</v>
      </c>
      <c r="BM298" s="216" t="s">
        <v>1308</v>
      </c>
    </row>
    <row r="299" s="2" customFormat="1">
      <c r="A299" s="39"/>
      <c r="B299" s="40"/>
      <c r="C299" s="41"/>
      <c r="D299" s="218" t="s">
        <v>141</v>
      </c>
      <c r="E299" s="41"/>
      <c r="F299" s="219" t="s">
        <v>1307</v>
      </c>
      <c r="G299" s="41"/>
      <c r="H299" s="41"/>
      <c r="I299" s="220"/>
      <c r="J299" s="41"/>
      <c r="K299" s="41"/>
      <c r="L299" s="45"/>
      <c r="M299" s="221"/>
      <c r="N299" s="222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141</v>
      </c>
      <c r="AU299" s="18" t="s">
        <v>83</v>
      </c>
    </row>
    <row r="300" s="13" customFormat="1">
      <c r="A300" s="13"/>
      <c r="B300" s="225"/>
      <c r="C300" s="226"/>
      <c r="D300" s="218" t="s">
        <v>161</v>
      </c>
      <c r="E300" s="227" t="s">
        <v>19</v>
      </c>
      <c r="F300" s="228" t="s">
        <v>1309</v>
      </c>
      <c r="G300" s="226"/>
      <c r="H300" s="229">
        <v>7.0999999999999996</v>
      </c>
      <c r="I300" s="230"/>
      <c r="J300" s="226"/>
      <c r="K300" s="226"/>
      <c r="L300" s="231"/>
      <c r="M300" s="232"/>
      <c r="N300" s="233"/>
      <c r="O300" s="233"/>
      <c r="P300" s="233"/>
      <c r="Q300" s="233"/>
      <c r="R300" s="233"/>
      <c r="S300" s="233"/>
      <c r="T300" s="234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5" t="s">
        <v>161</v>
      </c>
      <c r="AU300" s="235" t="s">
        <v>83</v>
      </c>
      <c r="AV300" s="13" t="s">
        <v>83</v>
      </c>
      <c r="AW300" s="13" t="s">
        <v>32</v>
      </c>
      <c r="AX300" s="13" t="s">
        <v>73</v>
      </c>
      <c r="AY300" s="235" t="s">
        <v>132</v>
      </c>
    </row>
    <row r="301" s="14" customFormat="1">
      <c r="A301" s="14"/>
      <c r="B301" s="247"/>
      <c r="C301" s="248"/>
      <c r="D301" s="218" t="s">
        <v>161</v>
      </c>
      <c r="E301" s="249" t="s">
        <v>19</v>
      </c>
      <c r="F301" s="250" t="s">
        <v>307</v>
      </c>
      <c r="G301" s="248"/>
      <c r="H301" s="251">
        <v>7.0999999999999996</v>
      </c>
      <c r="I301" s="252"/>
      <c r="J301" s="248"/>
      <c r="K301" s="248"/>
      <c r="L301" s="253"/>
      <c r="M301" s="254"/>
      <c r="N301" s="255"/>
      <c r="O301" s="255"/>
      <c r="P301" s="255"/>
      <c r="Q301" s="255"/>
      <c r="R301" s="255"/>
      <c r="S301" s="255"/>
      <c r="T301" s="25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7" t="s">
        <v>161</v>
      </c>
      <c r="AU301" s="257" t="s">
        <v>83</v>
      </c>
      <c r="AV301" s="14" t="s">
        <v>139</v>
      </c>
      <c r="AW301" s="14" t="s">
        <v>4</v>
      </c>
      <c r="AX301" s="14" t="s">
        <v>81</v>
      </c>
      <c r="AY301" s="257" t="s">
        <v>132</v>
      </c>
    </row>
    <row r="302" s="2" customFormat="1" ht="21.75" customHeight="1">
      <c r="A302" s="39"/>
      <c r="B302" s="40"/>
      <c r="C302" s="205" t="s">
        <v>532</v>
      </c>
      <c r="D302" s="205" t="s">
        <v>134</v>
      </c>
      <c r="E302" s="206" t="s">
        <v>1310</v>
      </c>
      <c r="F302" s="207" t="s">
        <v>1311</v>
      </c>
      <c r="G302" s="208" t="s">
        <v>197</v>
      </c>
      <c r="H302" s="209">
        <v>7.0999999999999996</v>
      </c>
      <c r="I302" s="210"/>
      <c r="J302" s="211">
        <f>ROUND(I302*H302,2)</f>
        <v>0</v>
      </c>
      <c r="K302" s="207" t="s">
        <v>19</v>
      </c>
      <c r="L302" s="45"/>
      <c r="M302" s="212" t="s">
        <v>19</v>
      </c>
      <c r="N302" s="213" t="s">
        <v>44</v>
      </c>
      <c r="O302" s="85"/>
      <c r="P302" s="214">
        <f>O302*H302</f>
        <v>0</v>
      </c>
      <c r="Q302" s="214">
        <v>0</v>
      </c>
      <c r="R302" s="214">
        <f>Q302*H302</f>
        <v>0</v>
      </c>
      <c r="S302" s="214">
        <v>0</v>
      </c>
      <c r="T302" s="215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16" t="s">
        <v>519</v>
      </c>
      <c r="AT302" s="216" t="s">
        <v>134</v>
      </c>
      <c r="AU302" s="216" t="s">
        <v>83</v>
      </c>
      <c r="AY302" s="18" t="s">
        <v>132</v>
      </c>
      <c r="BE302" s="217">
        <f>IF(N302="základní",J302,0)</f>
        <v>0</v>
      </c>
      <c r="BF302" s="217">
        <f>IF(N302="snížená",J302,0)</f>
        <v>0</v>
      </c>
      <c r="BG302" s="217">
        <f>IF(N302="zákl. přenesená",J302,0)</f>
        <v>0</v>
      </c>
      <c r="BH302" s="217">
        <f>IF(N302="sníž. přenesená",J302,0)</f>
        <v>0</v>
      </c>
      <c r="BI302" s="217">
        <f>IF(N302="nulová",J302,0)</f>
        <v>0</v>
      </c>
      <c r="BJ302" s="18" t="s">
        <v>81</v>
      </c>
      <c r="BK302" s="217">
        <f>ROUND(I302*H302,2)</f>
        <v>0</v>
      </c>
      <c r="BL302" s="18" t="s">
        <v>519</v>
      </c>
      <c r="BM302" s="216" t="s">
        <v>1312</v>
      </c>
    </row>
    <row r="303" s="2" customFormat="1">
      <c r="A303" s="39"/>
      <c r="B303" s="40"/>
      <c r="C303" s="41"/>
      <c r="D303" s="218" t="s">
        <v>141</v>
      </c>
      <c r="E303" s="41"/>
      <c r="F303" s="219" t="s">
        <v>1311</v>
      </c>
      <c r="G303" s="41"/>
      <c r="H303" s="41"/>
      <c r="I303" s="220"/>
      <c r="J303" s="41"/>
      <c r="K303" s="41"/>
      <c r="L303" s="45"/>
      <c r="M303" s="221"/>
      <c r="N303" s="222"/>
      <c r="O303" s="85"/>
      <c r="P303" s="85"/>
      <c r="Q303" s="85"/>
      <c r="R303" s="85"/>
      <c r="S303" s="85"/>
      <c r="T303" s="86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141</v>
      </c>
      <c r="AU303" s="18" t="s">
        <v>83</v>
      </c>
    </row>
    <row r="304" s="2" customFormat="1" ht="16.5" customHeight="1">
      <c r="A304" s="39"/>
      <c r="B304" s="40"/>
      <c r="C304" s="205" t="s">
        <v>501</v>
      </c>
      <c r="D304" s="205" t="s">
        <v>134</v>
      </c>
      <c r="E304" s="206" t="s">
        <v>1313</v>
      </c>
      <c r="F304" s="207" t="s">
        <v>1314</v>
      </c>
      <c r="G304" s="208" t="s">
        <v>197</v>
      </c>
      <c r="H304" s="209">
        <v>0</v>
      </c>
      <c r="I304" s="210"/>
      <c r="J304" s="211">
        <f>ROUND(I304*H304,2)</f>
        <v>0</v>
      </c>
      <c r="K304" s="207" t="s">
        <v>19</v>
      </c>
      <c r="L304" s="45"/>
      <c r="M304" s="212" t="s">
        <v>19</v>
      </c>
      <c r="N304" s="213" t="s">
        <v>44</v>
      </c>
      <c r="O304" s="85"/>
      <c r="P304" s="214">
        <f>O304*H304</f>
        <v>0</v>
      </c>
      <c r="Q304" s="214">
        <v>0</v>
      </c>
      <c r="R304" s="214">
        <f>Q304*H304</f>
        <v>0</v>
      </c>
      <c r="S304" s="214">
        <v>0</v>
      </c>
      <c r="T304" s="215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16" t="s">
        <v>519</v>
      </c>
      <c r="AT304" s="216" t="s">
        <v>134</v>
      </c>
      <c r="AU304" s="216" t="s">
        <v>83</v>
      </c>
      <c r="AY304" s="18" t="s">
        <v>132</v>
      </c>
      <c r="BE304" s="217">
        <f>IF(N304="základní",J304,0)</f>
        <v>0</v>
      </c>
      <c r="BF304" s="217">
        <f>IF(N304="snížená",J304,0)</f>
        <v>0</v>
      </c>
      <c r="BG304" s="217">
        <f>IF(N304="zákl. přenesená",J304,0)</f>
        <v>0</v>
      </c>
      <c r="BH304" s="217">
        <f>IF(N304="sníž. přenesená",J304,0)</f>
        <v>0</v>
      </c>
      <c r="BI304" s="217">
        <f>IF(N304="nulová",J304,0)</f>
        <v>0</v>
      </c>
      <c r="BJ304" s="18" t="s">
        <v>81</v>
      </c>
      <c r="BK304" s="217">
        <f>ROUND(I304*H304,2)</f>
        <v>0</v>
      </c>
      <c r="BL304" s="18" t="s">
        <v>519</v>
      </c>
      <c r="BM304" s="216" t="s">
        <v>1315</v>
      </c>
    </row>
    <row r="305" s="2" customFormat="1">
      <c r="A305" s="39"/>
      <c r="B305" s="40"/>
      <c r="C305" s="41"/>
      <c r="D305" s="218" t="s">
        <v>141</v>
      </c>
      <c r="E305" s="41"/>
      <c r="F305" s="219" t="s">
        <v>1314</v>
      </c>
      <c r="G305" s="41"/>
      <c r="H305" s="41"/>
      <c r="I305" s="220"/>
      <c r="J305" s="41"/>
      <c r="K305" s="41"/>
      <c r="L305" s="45"/>
      <c r="M305" s="221"/>
      <c r="N305" s="222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141</v>
      </c>
      <c r="AU305" s="18" t="s">
        <v>83</v>
      </c>
    </row>
    <row r="306" s="12" customFormat="1" ht="25.92" customHeight="1">
      <c r="A306" s="12"/>
      <c r="B306" s="189"/>
      <c r="C306" s="190"/>
      <c r="D306" s="191" t="s">
        <v>72</v>
      </c>
      <c r="E306" s="192" t="s">
        <v>1316</v>
      </c>
      <c r="F306" s="192" t="s">
        <v>1317</v>
      </c>
      <c r="G306" s="190"/>
      <c r="H306" s="190"/>
      <c r="I306" s="193"/>
      <c r="J306" s="194">
        <f>BK306</f>
        <v>0</v>
      </c>
      <c r="K306" s="190"/>
      <c r="L306" s="195"/>
      <c r="M306" s="196"/>
      <c r="N306" s="197"/>
      <c r="O306" s="197"/>
      <c r="P306" s="198">
        <f>SUM(P307:P311)</f>
        <v>0</v>
      </c>
      <c r="Q306" s="197"/>
      <c r="R306" s="198">
        <f>SUM(R307:R311)</f>
        <v>0</v>
      </c>
      <c r="S306" s="197"/>
      <c r="T306" s="199">
        <f>SUM(T307:T311)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00" t="s">
        <v>139</v>
      </c>
      <c r="AT306" s="201" t="s">
        <v>72</v>
      </c>
      <c r="AU306" s="201" t="s">
        <v>73</v>
      </c>
      <c r="AY306" s="200" t="s">
        <v>132</v>
      </c>
      <c r="BK306" s="202">
        <f>SUM(BK307:BK311)</f>
        <v>0</v>
      </c>
    </row>
    <row r="307" s="2" customFormat="1" ht="16.5" customHeight="1">
      <c r="A307" s="39"/>
      <c r="B307" s="40"/>
      <c r="C307" s="205" t="s">
        <v>169</v>
      </c>
      <c r="D307" s="205" t="s">
        <v>134</v>
      </c>
      <c r="E307" s="206" t="s">
        <v>1318</v>
      </c>
      <c r="F307" s="207" t="s">
        <v>1319</v>
      </c>
      <c r="G307" s="208" t="s">
        <v>1320</v>
      </c>
      <c r="H307" s="209">
        <v>40</v>
      </c>
      <c r="I307" s="210"/>
      <c r="J307" s="211">
        <f>ROUND(I307*H307,2)</f>
        <v>0</v>
      </c>
      <c r="K307" s="207" t="s">
        <v>19</v>
      </c>
      <c r="L307" s="45"/>
      <c r="M307" s="212" t="s">
        <v>19</v>
      </c>
      <c r="N307" s="213" t="s">
        <v>44</v>
      </c>
      <c r="O307" s="85"/>
      <c r="P307" s="214">
        <f>O307*H307</f>
        <v>0</v>
      </c>
      <c r="Q307" s="214">
        <v>0</v>
      </c>
      <c r="R307" s="214">
        <f>Q307*H307</f>
        <v>0</v>
      </c>
      <c r="S307" s="214">
        <v>0</v>
      </c>
      <c r="T307" s="215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16" t="s">
        <v>665</v>
      </c>
      <c r="AT307" s="216" t="s">
        <v>134</v>
      </c>
      <c r="AU307" s="216" t="s">
        <v>81</v>
      </c>
      <c r="AY307" s="18" t="s">
        <v>132</v>
      </c>
      <c r="BE307" s="217">
        <f>IF(N307="základní",J307,0)</f>
        <v>0</v>
      </c>
      <c r="BF307" s="217">
        <f>IF(N307="snížená",J307,0)</f>
        <v>0</v>
      </c>
      <c r="BG307" s="217">
        <f>IF(N307="zákl. přenesená",J307,0)</f>
        <v>0</v>
      </c>
      <c r="BH307" s="217">
        <f>IF(N307="sníž. přenesená",J307,0)</f>
        <v>0</v>
      </c>
      <c r="BI307" s="217">
        <f>IF(N307="nulová",J307,0)</f>
        <v>0</v>
      </c>
      <c r="BJ307" s="18" t="s">
        <v>81</v>
      </c>
      <c r="BK307" s="217">
        <f>ROUND(I307*H307,2)</f>
        <v>0</v>
      </c>
      <c r="BL307" s="18" t="s">
        <v>665</v>
      </c>
      <c r="BM307" s="216" t="s">
        <v>1321</v>
      </c>
    </row>
    <row r="308" s="2" customFormat="1">
      <c r="A308" s="39"/>
      <c r="B308" s="40"/>
      <c r="C308" s="41"/>
      <c r="D308" s="218" t="s">
        <v>141</v>
      </c>
      <c r="E308" s="41"/>
      <c r="F308" s="219" t="s">
        <v>1319</v>
      </c>
      <c r="G308" s="41"/>
      <c r="H308" s="41"/>
      <c r="I308" s="220"/>
      <c r="J308" s="41"/>
      <c r="K308" s="41"/>
      <c r="L308" s="45"/>
      <c r="M308" s="221"/>
      <c r="N308" s="222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141</v>
      </c>
      <c r="AU308" s="18" t="s">
        <v>81</v>
      </c>
    </row>
    <row r="309" s="2" customFormat="1">
      <c r="A309" s="39"/>
      <c r="B309" s="40"/>
      <c r="C309" s="41"/>
      <c r="D309" s="218" t="s">
        <v>206</v>
      </c>
      <c r="E309" s="41"/>
      <c r="F309" s="246" t="s">
        <v>1322</v>
      </c>
      <c r="G309" s="41"/>
      <c r="H309" s="41"/>
      <c r="I309" s="220"/>
      <c r="J309" s="41"/>
      <c r="K309" s="41"/>
      <c r="L309" s="45"/>
      <c r="M309" s="221"/>
      <c r="N309" s="222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206</v>
      </c>
      <c r="AU309" s="18" t="s">
        <v>81</v>
      </c>
    </row>
    <row r="310" s="13" customFormat="1">
      <c r="A310" s="13"/>
      <c r="B310" s="225"/>
      <c r="C310" s="226"/>
      <c r="D310" s="218" t="s">
        <v>161</v>
      </c>
      <c r="E310" s="227" t="s">
        <v>19</v>
      </c>
      <c r="F310" s="228" t="s">
        <v>1323</v>
      </c>
      <c r="G310" s="226"/>
      <c r="H310" s="229">
        <v>40</v>
      </c>
      <c r="I310" s="230"/>
      <c r="J310" s="226"/>
      <c r="K310" s="226"/>
      <c r="L310" s="231"/>
      <c r="M310" s="232"/>
      <c r="N310" s="233"/>
      <c r="O310" s="233"/>
      <c r="P310" s="233"/>
      <c r="Q310" s="233"/>
      <c r="R310" s="233"/>
      <c r="S310" s="233"/>
      <c r="T310" s="234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5" t="s">
        <v>161</v>
      </c>
      <c r="AU310" s="235" t="s">
        <v>81</v>
      </c>
      <c r="AV310" s="13" t="s">
        <v>83</v>
      </c>
      <c r="AW310" s="13" t="s">
        <v>32</v>
      </c>
      <c r="AX310" s="13" t="s">
        <v>73</v>
      </c>
      <c r="AY310" s="235" t="s">
        <v>132</v>
      </c>
    </row>
    <row r="311" s="14" customFormat="1">
      <c r="A311" s="14"/>
      <c r="B311" s="247"/>
      <c r="C311" s="248"/>
      <c r="D311" s="218" t="s">
        <v>161</v>
      </c>
      <c r="E311" s="249" t="s">
        <v>19</v>
      </c>
      <c r="F311" s="250" t="s">
        <v>307</v>
      </c>
      <c r="G311" s="248"/>
      <c r="H311" s="251">
        <v>40</v>
      </c>
      <c r="I311" s="252"/>
      <c r="J311" s="248"/>
      <c r="K311" s="248"/>
      <c r="L311" s="253"/>
      <c r="M311" s="261"/>
      <c r="N311" s="262"/>
      <c r="O311" s="262"/>
      <c r="P311" s="262"/>
      <c r="Q311" s="262"/>
      <c r="R311" s="262"/>
      <c r="S311" s="262"/>
      <c r="T311" s="263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7" t="s">
        <v>161</v>
      </c>
      <c r="AU311" s="257" t="s">
        <v>81</v>
      </c>
      <c r="AV311" s="14" t="s">
        <v>139</v>
      </c>
      <c r="AW311" s="14" t="s">
        <v>4</v>
      </c>
      <c r="AX311" s="14" t="s">
        <v>81</v>
      </c>
      <c r="AY311" s="257" t="s">
        <v>132</v>
      </c>
    </row>
    <row r="312" s="2" customFormat="1" ht="6.96" customHeight="1">
      <c r="A312" s="39"/>
      <c r="B312" s="60"/>
      <c r="C312" s="61"/>
      <c r="D312" s="61"/>
      <c r="E312" s="61"/>
      <c r="F312" s="61"/>
      <c r="G312" s="61"/>
      <c r="H312" s="61"/>
      <c r="I312" s="61"/>
      <c r="J312" s="61"/>
      <c r="K312" s="61"/>
      <c r="L312" s="45"/>
      <c r="M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</row>
  </sheetData>
  <sheetProtection sheet="1" autoFilter="0" formatColumns="0" formatRows="0" objects="1" scenarios="1" spinCount="100000" saltValue="lFwhkdLjDyo4wamr+M6oQCjg6gQoM6onp3snPzW8Na+4kvw75Q/w5KrmI0DVq0EpiG7lfGH5Fzk2ucrtgHPBmQ==" hashValue="zRtGttFDeppT0EWWUtk9CAozvM3J2zU7A0uzHWZugynZTFuwhZzA2pSE5D4jGFKvbQKCGLCrq9golalA9hpwgw==" algorithmName="SHA-512" password="CC35"/>
  <autoFilter ref="C84:K311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Zateplení a výměna elektroinstalace BD, Kosmonautů 33, 35, Havířov - Podlesí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1324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30. 5. 2024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33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36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9"/>
      <c r="B27" s="140"/>
      <c r="C27" s="139"/>
      <c r="D27" s="139"/>
      <c r="E27" s="141" t="s">
        <v>38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ROUND((SUM(BE84:BE107)),  2)</f>
        <v>0</v>
      </c>
      <c r="G33" s="39"/>
      <c r="H33" s="39"/>
      <c r="I33" s="149">
        <v>0.20999999999999999</v>
      </c>
      <c r="J33" s="148">
        <f>ROUND(((SUM(BE84:BE107))*I33),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ROUND((SUM(BF84:BF107)),  2)</f>
        <v>0</v>
      </c>
      <c r="G34" s="39"/>
      <c r="H34" s="39"/>
      <c r="I34" s="149">
        <v>0.12</v>
      </c>
      <c r="J34" s="148">
        <f>ROUND(((SUM(BF84:BF107))*I34),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ROUND((SUM(BG84:BG107)),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ROUND((SUM(BH84:BH107)),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ROUND((SUM(BI84:BI107)),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Zateplení a výměna elektroinstalace BD, Kosmonautů 33, 35, Havířov - Podlesí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04 - VRN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Kosmonautů 33, 35</v>
      </c>
      <c r="G52" s="41"/>
      <c r="H52" s="41"/>
      <c r="I52" s="33" t="s">
        <v>23</v>
      </c>
      <c r="J52" s="73" t="str">
        <f>IF(J12="","",J12)</f>
        <v>30. 5. 2024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31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33</v>
      </c>
      <c r="J55" s="37" t="str">
        <f>E24</f>
        <v>Amun Pro s.r.o.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1325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1326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1327</v>
      </c>
      <c r="E62" s="175"/>
      <c r="F62" s="175"/>
      <c r="G62" s="175"/>
      <c r="H62" s="175"/>
      <c r="I62" s="175"/>
      <c r="J62" s="176">
        <f>J90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1328</v>
      </c>
      <c r="E63" s="175"/>
      <c r="F63" s="175"/>
      <c r="G63" s="175"/>
      <c r="H63" s="175"/>
      <c r="I63" s="175"/>
      <c r="J63" s="176">
        <f>J94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1329</v>
      </c>
      <c r="E64" s="175"/>
      <c r="F64" s="175"/>
      <c r="G64" s="175"/>
      <c r="H64" s="175"/>
      <c r="I64" s="175"/>
      <c r="J64" s="176">
        <f>J104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117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Zateplení a výměna elektroinstalace BD, Kosmonautů 33, 35, Havířov - Podlesí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94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04 - VRN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>Kosmonautů 33, 35</v>
      </c>
      <c r="G78" s="41"/>
      <c r="H78" s="41"/>
      <c r="I78" s="33" t="s">
        <v>23</v>
      </c>
      <c r="J78" s="73" t="str">
        <f>IF(J12="","",J12)</f>
        <v>30. 5. 2024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41"/>
      <c r="E80" s="41"/>
      <c r="F80" s="28" t="str">
        <f>E15</f>
        <v xml:space="preserve"> </v>
      </c>
      <c r="G80" s="41"/>
      <c r="H80" s="41"/>
      <c r="I80" s="33" t="s">
        <v>31</v>
      </c>
      <c r="J80" s="37" t="str">
        <f>E21</f>
        <v xml:space="preserve"> 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29</v>
      </c>
      <c r="D81" s="41"/>
      <c r="E81" s="41"/>
      <c r="F81" s="28" t="str">
        <f>IF(E18="","",E18)</f>
        <v>Vyplň údaj</v>
      </c>
      <c r="G81" s="41"/>
      <c r="H81" s="41"/>
      <c r="I81" s="33" t="s">
        <v>33</v>
      </c>
      <c r="J81" s="37" t="str">
        <f>E24</f>
        <v>Amun Pro s.r.o.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118</v>
      </c>
      <c r="D83" s="181" t="s">
        <v>58</v>
      </c>
      <c r="E83" s="181" t="s">
        <v>54</v>
      </c>
      <c r="F83" s="181" t="s">
        <v>55</v>
      </c>
      <c r="G83" s="181" t="s">
        <v>119</v>
      </c>
      <c r="H83" s="181" t="s">
        <v>120</v>
      </c>
      <c r="I83" s="181" t="s">
        <v>121</v>
      </c>
      <c r="J83" s="181" t="s">
        <v>98</v>
      </c>
      <c r="K83" s="182" t="s">
        <v>122</v>
      </c>
      <c r="L83" s="183"/>
      <c r="M83" s="93" t="s">
        <v>19</v>
      </c>
      <c r="N83" s="94" t="s">
        <v>43</v>
      </c>
      <c r="O83" s="94" t="s">
        <v>123</v>
      </c>
      <c r="P83" s="94" t="s">
        <v>124</v>
      </c>
      <c r="Q83" s="94" t="s">
        <v>125</v>
      </c>
      <c r="R83" s="94" t="s">
        <v>126</v>
      </c>
      <c r="S83" s="94" t="s">
        <v>127</v>
      </c>
      <c r="T83" s="95" t="s">
        <v>128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129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</f>
        <v>0</v>
      </c>
      <c r="Q84" s="97"/>
      <c r="R84" s="186">
        <f>R85</f>
        <v>0</v>
      </c>
      <c r="S84" s="97"/>
      <c r="T84" s="187">
        <f>T85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72</v>
      </c>
      <c r="AU84" s="18" t="s">
        <v>99</v>
      </c>
      <c r="BK84" s="188">
        <f>BK85</f>
        <v>0</v>
      </c>
    </row>
    <row r="85" s="12" customFormat="1" ht="25.92" customHeight="1">
      <c r="A85" s="12"/>
      <c r="B85" s="189"/>
      <c r="C85" s="190"/>
      <c r="D85" s="191" t="s">
        <v>72</v>
      </c>
      <c r="E85" s="192" t="s">
        <v>91</v>
      </c>
      <c r="F85" s="192" t="s">
        <v>1330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P86+P90+P94+P104</f>
        <v>0</v>
      </c>
      <c r="Q85" s="197"/>
      <c r="R85" s="198">
        <f>R86+R90+R94+R104</f>
        <v>0</v>
      </c>
      <c r="S85" s="197"/>
      <c r="T85" s="199">
        <f>T86+T90+T94+T104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163</v>
      </c>
      <c r="AT85" s="201" t="s">
        <v>72</v>
      </c>
      <c r="AU85" s="201" t="s">
        <v>73</v>
      </c>
      <c r="AY85" s="200" t="s">
        <v>132</v>
      </c>
      <c r="BK85" s="202">
        <f>BK86+BK90+BK94+BK104</f>
        <v>0</v>
      </c>
    </row>
    <row r="86" s="12" customFormat="1" ht="22.8" customHeight="1">
      <c r="A86" s="12"/>
      <c r="B86" s="189"/>
      <c r="C86" s="190"/>
      <c r="D86" s="191" t="s">
        <v>72</v>
      </c>
      <c r="E86" s="203" t="s">
        <v>1331</v>
      </c>
      <c r="F86" s="203" t="s">
        <v>1332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SUM(P87:P89)</f>
        <v>0</v>
      </c>
      <c r="Q86" s="197"/>
      <c r="R86" s="198">
        <f>SUM(R87:R89)</f>
        <v>0</v>
      </c>
      <c r="S86" s="197"/>
      <c r="T86" s="199">
        <f>SUM(T87:T89)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163</v>
      </c>
      <c r="AT86" s="201" t="s">
        <v>72</v>
      </c>
      <c r="AU86" s="201" t="s">
        <v>81</v>
      </c>
      <c r="AY86" s="200" t="s">
        <v>132</v>
      </c>
      <c r="BK86" s="202">
        <f>SUM(BK87:BK89)</f>
        <v>0</v>
      </c>
    </row>
    <row r="87" s="2" customFormat="1" ht="16.5" customHeight="1">
      <c r="A87" s="39"/>
      <c r="B87" s="40"/>
      <c r="C87" s="205" t="s">
        <v>81</v>
      </c>
      <c r="D87" s="205" t="s">
        <v>134</v>
      </c>
      <c r="E87" s="206" t="s">
        <v>1333</v>
      </c>
      <c r="F87" s="207" t="s">
        <v>1332</v>
      </c>
      <c r="G87" s="208" t="s">
        <v>1334</v>
      </c>
      <c r="H87" s="209">
        <v>1</v>
      </c>
      <c r="I87" s="210"/>
      <c r="J87" s="211">
        <f>ROUND(I87*H87,2)</f>
        <v>0</v>
      </c>
      <c r="K87" s="207" t="s">
        <v>138</v>
      </c>
      <c r="L87" s="45"/>
      <c r="M87" s="212" t="s">
        <v>19</v>
      </c>
      <c r="N87" s="213" t="s">
        <v>44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1335</v>
      </c>
      <c r="AT87" s="216" t="s">
        <v>134</v>
      </c>
      <c r="AU87" s="216" t="s">
        <v>83</v>
      </c>
      <c r="AY87" s="18" t="s">
        <v>132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81</v>
      </c>
      <c r="BK87" s="217">
        <f>ROUND(I87*H87,2)</f>
        <v>0</v>
      </c>
      <c r="BL87" s="18" t="s">
        <v>1335</v>
      </c>
      <c r="BM87" s="216" t="s">
        <v>1336</v>
      </c>
    </row>
    <row r="88" s="2" customFormat="1">
      <c r="A88" s="39"/>
      <c r="B88" s="40"/>
      <c r="C88" s="41"/>
      <c r="D88" s="218" t="s">
        <v>141</v>
      </c>
      <c r="E88" s="41"/>
      <c r="F88" s="219" t="s">
        <v>1332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141</v>
      </c>
      <c r="AU88" s="18" t="s">
        <v>83</v>
      </c>
    </row>
    <row r="89" s="2" customFormat="1">
      <c r="A89" s="39"/>
      <c r="B89" s="40"/>
      <c r="C89" s="41"/>
      <c r="D89" s="223" t="s">
        <v>143</v>
      </c>
      <c r="E89" s="41"/>
      <c r="F89" s="224" t="s">
        <v>1337</v>
      </c>
      <c r="G89" s="41"/>
      <c r="H89" s="41"/>
      <c r="I89" s="220"/>
      <c r="J89" s="41"/>
      <c r="K89" s="41"/>
      <c r="L89" s="45"/>
      <c r="M89" s="221"/>
      <c r="N89" s="222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143</v>
      </c>
      <c r="AU89" s="18" t="s">
        <v>83</v>
      </c>
    </row>
    <row r="90" s="12" customFormat="1" ht="22.8" customHeight="1">
      <c r="A90" s="12"/>
      <c r="B90" s="189"/>
      <c r="C90" s="190"/>
      <c r="D90" s="191" t="s">
        <v>72</v>
      </c>
      <c r="E90" s="203" t="s">
        <v>1338</v>
      </c>
      <c r="F90" s="203" t="s">
        <v>1339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SUM(P91:P93)</f>
        <v>0</v>
      </c>
      <c r="Q90" s="197"/>
      <c r="R90" s="198">
        <f>SUM(R91:R93)</f>
        <v>0</v>
      </c>
      <c r="S90" s="197"/>
      <c r="T90" s="199">
        <f>SUM(T91:T93)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0" t="s">
        <v>163</v>
      </c>
      <c r="AT90" s="201" t="s">
        <v>72</v>
      </c>
      <c r="AU90" s="201" t="s">
        <v>81</v>
      </c>
      <c r="AY90" s="200" t="s">
        <v>132</v>
      </c>
      <c r="BK90" s="202">
        <f>SUM(BK91:BK93)</f>
        <v>0</v>
      </c>
    </row>
    <row r="91" s="2" customFormat="1" ht="16.5" customHeight="1">
      <c r="A91" s="39"/>
      <c r="B91" s="40"/>
      <c r="C91" s="205" t="s">
        <v>83</v>
      </c>
      <c r="D91" s="205" t="s">
        <v>134</v>
      </c>
      <c r="E91" s="206" t="s">
        <v>1340</v>
      </c>
      <c r="F91" s="207" t="s">
        <v>1341</v>
      </c>
      <c r="G91" s="208" t="s">
        <v>1334</v>
      </c>
      <c r="H91" s="209">
        <v>1</v>
      </c>
      <c r="I91" s="210"/>
      <c r="J91" s="211">
        <f>ROUND(I91*H91,2)</f>
        <v>0</v>
      </c>
      <c r="K91" s="207" t="s">
        <v>138</v>
      </c>
      <c r="L91" s="45"/>
      <c r="M91" s="212" t="s">
        <v>19</v>
      </c>
      <c r="N91" s="213" t="s">
        <v>44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1335</v>
      </c>
      <c r="AT91" s="216" t="s">
        <v>134</v>
      </c>
      <c r="AU91" s="216" t="s">
        <v>83</v>
      </c>
      <c r="AY91" s="18" t="s">
        <v>132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81</v>
      </c>
      <c r="BK91" s="217">
        <f>ROUND(I91*H91,2)</f>
        <v>0</v>
      </c>
      <c r="BL91" s="18" t="s">
        <v>1335</v>
      </c>
      <c r="BM91" s="216" t="s">
        <v>1342</v>
      </c>
    </row>
    <row r="92" s="2" customFormat="1">
      <c r="A92" s="39"/>
      <c r="B92" s="40"/>
      <c r="C92" s="41"/>
      <c r="D92" s="218" t="s">
        <v>141</v>
      </c>
      <c r="E92" s="41"/>
      <c r="F92" s="219" t="s">
        <v>1341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141</v>
      </c>
      <c r="AU92" s="18" t="s">
        <v>83</v>
      </c>
    </row>
    <row r="93" s="2" customFormat="1">
      <c r="A93" s="39"/>
      <c r="B93" s="40"/>
      <c r="C93" s="41"/>
      <c r="D93" s="223" t="s">
        <v>143</v>
      </c>
      <c r="E93" s="41"/>
      <c r="F93" s="224" t="s">
        <v>1343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143</v>
      </c>
      <c r="AU93" s="18" t="s">
        <v>83</v>
      </c>
    </row>
    <row r="94" s="12" customFormat="1" ht="22.8" customHeight="1">
      <c r="A94" s="12"/>
      <c r="B94" s="189"/>
      <c r="C94" s="190"/>
      <c r="D94" s="191" t="s">
        <v>72</v>
      </c>
      <c r="E94" s="203" t="s">
        <v>1344</v>
      </c>
      <c r="F94" s="203" t="s">
        <v>1345</v>
      </c>
      <c r="G94" s="190"/>
      <c r="H94" s="190"/>
      <c r="I94" s="193"/>
      <c r="J94" s="204">
        <f>BK94</f>
        <v>0</v>
      </c>
      <c r="K94" s="190"/>
      <c r="L94" s="195"/>
      <c r="M94" s="196"/>
      <c r="N94" s="197"/>
      <c r="O94" s="197"/>
      <c r="P94" s="198">
        <f>SUM(P95:P103)</f>
        <v>0</v>
      </c>
      <c r="Q94" s="197"/>
      <c r="R94" s="198">
        <f>SUM(R95:R103)</f>
        <v>0</v>
      </c>
      <c r="S94" s="197"/>
      <c r="T94" s="199">
        <f>SUM(T95:T103)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0" t="s">
        <v>163</v>
      </c>
      <c r="AT94" s="201" t="s">
        <v>72</v>
      </c>
      <c r="AU94" s="201" t="s">
        <v>81</v>
      </c>
      <c r="AY94" s="200" t="s">
        <v>132</v>
      </c>
      <c r="BK94" s="202">
        <f>SUM(BK95:BK103)</f>
        <v>0</v>
      </c>
    </row>
    <row r="95" s="2" customFormat="1" ht="16.5" customHeight="1">
      <c r="A95" s="39"/>
      <c r="B95" s="40"/>
      <c r="C95" s="205" t="s">
        <v>151</v>
      </c>
      <c r="D95" s="205" t="s">
        <v>134</v>
      </c>
      <c r="E95" s="206" t="s">
        <v>1346</v>
      </c>
      <c r="F95" s="207" t="s">
        <v>1347</v>
      </c>
      <c r="G95" s="208" t="s">
        <v>1334</v>
      </c>
      <c r="H95" s="209">
        <v>1</v>
      </c>
      <c r="I95" s="210"/>
      <c r="J95" s="211">
        <f>ROUND(I95*H95,2)</f>
        <v>0</v>
      </c>
      <c r="K95" s="207" t="s">
        <v>138</v>
      </c>
      <c r="L95" s="45"/>
      <c r="M95" s="212" t="s">
        <v>19</v>
      </c>
      <c r="N95" s="213" t="s">
        <v>44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1335</v>
      </c>
      <c r="AT95" s="216" t="s">
        <v>134</v>
      </c>
      <c r="AU95" s="216" t="s">
        <v>83</v>
      </c>
      <c r="AY95" s="18" t="s">
        <v>132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81</v>
      </c>
      <c r="BK95" s="217">
        <f>ROUND(I95*H95,2)</f>
        <v>0</v>
      </c>
      <c r="BL95" s="18" t="s">
        <v>1335</v>
      </c>
      <c r="BM95" s="216" t="s">
        <v>1348</v>
      </c>
    </row>
    <row r="96" s="2" customFormat="1">
      <c r="A96" s="39"/>
      <c r="B96" s="40"/>
      <c r="C96" s="41"/>
      <c r="D96" s="218" t="s">
        <v>141</v>
      </c>
      <c r="E96" s="41"/>
      <c r="F96" s="219" t="s">
        <v>1347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141</v>
      </c>
      <c r="AU96" s="18" t="s">
        <v>83</v>
      </c>
    </row>
    <row r="97" s="2" customFormat="1">
      <c r="A97" s="39"/>
      <c r="B97" s="40"/>
      <c r="C97" s="41"/>
      <c r="D97" s="223" t="s">
        <v>143</v>
      </c>
      <c r="E97" s="41"/>
      <c r="F97" s="224" t="s">
        <v>1349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143</v>
      </c>
      <c r="AU97" s="18" t="s">
        <v>83</v>
      </c>
    </row>
    <row r="98" s="2" customFormat="1" ht="16.5" customHeight="1">
      <c r="A98" s="39"/>
      <c r="B98" s="40"/>
      <c r="C98" s="205" t="s">
        <v>139</v>
      </c>
      <c r="D98" s="205" t="s">
        <v>134</v>
      </c>
      <c r="E98" s="206" t="s">
        <v>1350</v>
      </c>
      <c r="F98" s="207" t="s">
        <v>1351</v>
      </c>
      <c r="G98" s="208" t="s">
        <v>1334</v>
      </c>
      <c r="H98" s="209">
        <v>1</v>
      </c>
      <c r="I98" s="210"/>
      <c r="J98" s="211">
        <f>ROUND(I98*H98,2)</f>
        <v>0</v>
      </c>
      <c r="K98" s="207" t="s">
        <v>138</v>
      </c>
      <c r="L98" s="45"/>
      <c r="M98" s="212" t="s">
        <v>19</v>
      </c>
      <c r="N98" s="213" t="s">
        <v>44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1335</v>
      </c>
      <c r="AT98" s="216" t="s">
        <v>134</v>
      </c>
      <c r="AU98" s="216" t="s">
        <v>83</v>
      </c>
      <c r="AY98" s="18" t="s">
        <v>132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81</v>
      </c>
      <c r="BK98" s="217">
        <f>ROUND(I98*H98,2)</f>
        <v>0</v>
      </c>
      <c r="BL98" s="18" t="s">
        <v>1335</v>
      </c>
      <c r="BM98" s="216" t="s">
        <v>1352</v>
      </c>
    </row>
    <row r="99" s="2" customFormat="1">
      <c r="A99" s="39"/>
      <c r="B99" s="40"/>
      <c r="C99" s="41"/>
      <c r="D99" s="218" t="s">
        <v>141</v>
      </c>
      <c r="E99" s="41"/>
      <c r="F99" s="219" t="s">
        <v>1351</v>
      </c>
      <c r="G99" s="41"/>
      <c r="H99" s="41"/>
      <c r="I99" s="220"/>
      <c r="J99" s="41"/>
      <c r="K99" s="41"/>
      <c r="L99" s="45"/>
      <c r="M99" s="221"/>
      <c r="N99" s="222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141</v>
      </c>
      <c r="AU99" s="18" t="s">
        <v>83</v>
      </c>
    </row>
    <row r="100" s="2" customFormat="1">
      <c r="A100" s="39"/>
      <c r="B100" s="40"/>
      <c r="C100" s="41"/>
      <c r="D100" s="223" t="s">
        <v>143</v>
      </c>
      <c r="E100" s="41"/>
      <c r="F100" s="224" t="s">
        <v>1353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143</v>
      </c>
      <c r="AU100" s="18" t="s">
        <v>83</v>
      </c>
    </row>
    <row r="101" s="2" customFormat="1" ht="16.5" customHeight="1">
      <c r="A101" s="39"/>
      <c r="B101" s="40"/>
      <c r="C101" s="205" t="s">
        <v>163</v>
      </c>
      <c r="D101" s="205" t="s">
        <v>134</v>
      </c>
      <c r="E101" s="206" t="s">
        <v>1354</v>
      </c>
      <c r="F101" s="207" t="s">
        <v>1355</v>
      </c>
      <c r="G101" s="208" t="s">
        <v>1334</v>
      </c>
      <c r="H101" s="209">
        <v>1</v>
      </c>
      <c r="I101" s="210"/>
      <c r="J101" s="211">
        <f>ROUND(I101*H101,2)</f>
        <v>0</v>
      </c>
      <c r="K101" s="207" t="s">
        <v>138</v>
      </c>
      <c r="L101" s="45"/>
      <c r="M101" s="212" t="s">
        <v>19</v>
      </c>
      <c r="N101" s="213" t="s">
        <v>44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1335</v>
      </c>
      <c r="AT101" s="216" t="s">
        <v>134</v>
      </c>
      <c r="AU101" s="216" t="s">
        <v>83</v>
      </c>
      <c r="AY101" s="18" t="s">
        <v>132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81</v>
      </c>
      <c r="BK101" s="217">
        <f>ROUND(I101*H101,2)</f>
        <v>0</v>
      </c>
      <c r="BL101" s="18" t="s">
        <v>1335</v>
      </c>
      <c r="BM101" s="216" t="s">
        <v>1356</v>
      </c>
    </row>
    <row r="102" s="2" customFormat="1">
      <c r="A102" s="39"/>
      <c r="B102" s="40"/>
      <c r="C102" s="41"/>
      <c r="D102" s="218" t="s">
        <v>141</v>
      </c>
      <c r="E102" s="41"/>
      <c r="F102" s="219" t="s">
        <v>1355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141</v>
      </c>
      <c r="AU102" s="18" t="s">
        <v>83</v>
      </c>
    </row>
    <row r="103" s="2" customFormat="1">
      <c r="A103" s="39"/>
      <c r="B103" s="40"/>
      <c r="C103" s="41"/>
      <c r="D103" s="223" t="s">
        <v>143</v>
      </c>
      <c r="E103" s="41"/>
      <c r="F103" s="224" t="s">
        <v>1357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143</v>
      </c>
      <c r="AU103" s="18" t="s">
        <v>83</v>
      </c>
    </row>
    <row r="104" s="12" customFormat="1" ht="22.8" customHeight="1">
      <c r="A104" s="12"/>
      <c r="B104" s="189"/>
      <c r="C104" s="190"/>
      <c r="D104" s="191" t="s">
        <v>72</v>
      </c>
      <c r="E104" s="203" t="s">
        <v>1358</v>
      </c>
      <c r="F104" s="203" t="s">
        <v>1359</v>
      </c>
      <c r="G104" s="190"/>
      <c r="H104" s="190"/>
      <c r="I104" s="193"/>
      <c r="J104" s="204">
        <f>BK104</f>
        <v>0</v>
      </c>
      <c r="K104" s="190"/>
      <c r="L104" s="195"/>
      <c r="M104" s="196"/>
      <c r="N104" s="197"/>
      <c r="O104" s="197"/>
      <c r="P104" s="198">
        <f>SUM(P105:P107)</f>
        <v>0</v>
      </c>
      <c r="Q104" s="197"/>
      <c r="R104" s="198">
        <f>SUM(R105:R107)</f>
        <v>0</v>
      </c>
      <c r="S104" s="197"/>
      <c r="T104" s="199">
        <f>SUM(T105:T107)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0" t="s">
        <v>163</v>
      </c>
      <c r="AT104" s="201" t="s">
        <v>72</v>
      </c>
      <c r="AU104" s="201" t="s">
        <v>81</v>
      </c>
      <c r="AY104" s="200" t="s">
        <v>132</v>
      </c>
      <c r="BK104" s="202">
        <f>SUM(BK105:BK107)</f>
        <v>0</v>
      </c>
    </row>
    <row r="105" s="2" customFormat="1" ht="16.5" customHeight="1">
      <c r="A105" s="39"/>
      <c r="B105" s="40"/>
      <c r="C105" s="205" t="s">
        <v>169</v>
      </c>
      <c r="D105" s="205" t="s">
        <v>134</v>
      </c>
      <c r="E105" s="206" t="s">
        <v>1360</v>
      </c>
      <c r="F105" s="207" t="s">
        <v>1361</v>
      </c>
      <c r="G105" s="208" t="s">
        <v>1334</v>
      </c>
      <c r="H105" s="209">
        <v>1</v>
      </c>
      <c r="I105" s="210"/>
      <c r="J105" s="211">
        <f>ROUND(I105*H105,2)</f>
        <v>0</v>
      </c>
      <c r="K105" s="207" t="s">
        <v>138</v>
      </c>
      <c r="L105" s="45"/>
      <c r="M105" s="212" t="s">
        <v>19</v>
      </c>
      <c r="N105" s="213" t="s">
        <v>44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1335</v>
      </c>
      <c r="AT105" s="216" t="s">
        <v>134</v>
      </c>
      <c r="AU105" s="216" t="s">
        <v>83</v>
      </c>
      <c r="AY105" s="18" t="s">
        <v>132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81</v>
      </c>
      <c r="BK105" s="217">
        <f>ROUND(I105*H105,2)</f>
        <v>0</v>
      </c>
      <c r="BL105" s="18" t="s">
        <v>1335</v>
      </c>
      <c r="BM105" s="216" t="s">
        <v>1362</v>
      </c>
    </row>
    <row r="106" s="2" customFormat="1">
      <c r="A106" s="39"/>
      <c r="B106" s="40"/>
      <c r="C106" s="41"/>
      <c r="D106" s="218" t="s">
        <v>141</v>
      </c>
      <c r="E106" s="41"/>
      <c r="F106" s="219" t="s">
        <v>1361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141</v>
      </c>
      <c r="AU106" s="18" t="s">
        <v>83</v>
      </c>
    </row>
    <row r="107" s="2" customFormat="1">
      <c r="A107" s="39"/>
      <c r="B107" s="40"/>
      <c r="C107" s="41"/>
      <c r="D107" s="223" t="s">
        <v>143</v>
      </c>
      <c r="E107" s="41"/>
      <c r="F107" s="224" t="s">
        <v>1363</v>
      </c>
      <c r="G107" s="41"/>
      <c r="H107" s="41"/>
      <c r="I107" s="220"/>
      <c r="J107" s="41"/>
      <c r="K107" s="41"/>
      <c r="L107" s="45"/>
      <c r="M107" s="264"/>
      <c r="N107" s="265"/>
      <c r="O107" s="266"/>
      <c r="P107" s="266"/>
      <c r="Q107" s="266"/>
      <c r="R107" s="266"/>
      <c r="S107" s="266"/>
      <c r="T107" s="267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143</v>
      </c>
      <c r="AU107" s="18" t="s">
        <v>83</v>
      </c>
    </row>
    <row r="108" s="2" customFormat="1" ht="6.96" customHeight="1">
      <c r="A108" s="39"/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45"/>
      <c r="M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</sheetData>
  <sheetProtection sheet="1" autoFilter="0" formatColumns="0" formatRows="0" objects="1" scenarios="1" spinCount="100000" saltValue="XdjmAg+qo4LtlMl2VELleu4dPPt8eYArhCqcUCnfGyzzcdBQ36ewpCH4bilgOWpCkr6oF4A6O3EBEpJIxZFttQ==" hashValue="Op59nY1wJHiKBE/wJALNOPsJP63VJHklm0+ZrQTaAiO3+/EhxcuVuPz4AC7cUqP3pAZFMiOFZs2+1fA9cGFtFg==" algorithmName="SHA-512" password="CC35"/>
  <autoFilter ref="C83:K107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9" r:id="rId1" display="https://podminky.urs.cz/item/CS_URS_2024_01/010001000"/>
    <hyperlink ref="F93" r:id="rId2" display="https://podminky.urs.cz/item/CS_URS_2024_01/020001000"/>
    <hyperlink ref="F97" r:id="rId3" display="https://podminky.urs.cz/item/CS_URS_2024_01/030001000"/>
    <hyperlink ref="F100" r:id="rId4" display="https://podminky.urs.cz/item/CS_URS_2024_01/034103000"/>
    <hyperlink ref="F103" r:id="rId5" display="https://podminky.urs.cz/item/CS_URS_2024_01/039203000"/>
    <hyperlink ref="F107" r:id="rId6" display="https://podminky.urs.cz/item/CS_URS_2024_01/04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29"/>
      <c r="C3" s="130"/>
      <c r="D3" s="130"/>
      <c r="E3" s="130"/>
      <c r="F3" s="130"/>
      <c r="G3" s="130"/>
      <c r="H3" s="21"/>
    </row>
    <row r="4" s="1" customFormat="1" ht="24.96" customHeight="1">
      <c r="B4" s="21"/>
      <c r="C4" s="131" t="s">
        <v>1364</v>
      </c>
      <c r="H4" s="21"/>
    </row>
    <row r="5" s="1" customFormat="1" ht="12" customHeight="1">
      <c r="B5" s="21"/>
      <c r="C5" s="268" t="s">
        <v>13</v>
      </c>
      <c r="D5" s="141" t="s">
        <v>14</v>
      </c>
      <c r="E5" s="1"/>
      <c r="F5" s="1"/>
      <c r="H5" s="21"/>
    </row>
    <row r="6" s="1" customFormat="1" ht="36.96" customHeight="1">
      <c r="B6" s="21"/>
      <c r="C6" s="269" t="s">
        <v>16</v>
      </c>
      <c r="D6" s="270" t="s">
        <v>17</v>
      </c>
      <c r="E6" s="1"/>
      <c r="F6" s="1"/>
      <c r="H6" s="21"/>
    </row>
    <row r="7" s="1" customFormat="1" ht="16.5" customHeight="1">
      <c r="B7" s="21"/>
      <c r="C7" s="133" t="s">
        <v>23</v>
      </c>
      <c r="D7" s="138" t="str">
        <f>'Rekapitulace stavby'!AN8</f>
        <v>30. 5. 2024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78"/>
      <c r="B9" s="271"/>
      <c r="C9" s="272" t="s">
        <v>54</v>
      </c>
      <c r="D9" s="273" t="s">
        <v>55</v>
      </c>
      <c r="E9" s="273" t="s">
        <v>119</v>
      </c>
      <c r="F9" s="274" t="s">
        <v>1365</v>
      </c>
      <c r="G9" s="178"/>
      <c r="H9" s="271"/>
    </row>
    <row r="10" s="2" customFormat="1" ht="26.4" customHeight="1">
      <c r="A10" s="39"/>
      <c r="B10" s="45"/>
      <c r="C10" s="275" t="s">
        <v>78</v>
      </c>
      <c r="D10" s="275" t="s">
        <v>79</v>
      </c>
      <c r="E10" s="39"/>
      <c r="F10" s="39"/>
      <c r="G10" s="39"/>
      <c r="H10" s="45"/>
    </row>
    <row r="11" s="2" customFormat="1" ht="16.8" customHeight="1">
      <c r="A11" s="39"/>
      <c r="B11" s="45"/>
      <c r="C11" s="276" t="s">
        <v>1366</v>
      </c>
      <c r="D11" s="277" t="s">
        <v>1367</v>
      </c>
      <c r="E11" s="278" t="s">
        <v>137</v>
      </c>
      <c r="F11" s="279">
        <v>0</v>
      </c>
      <c r="G11" s="39"/>
      <c r="H11" s="45"/>
    </row>
    <row r="12" s="2" customFormat="1" ht="16.8" customHeight="1">
      <c r="A12" s="39"/>
      <c r="B12" s="45"/>
      <c r="C12" s="280" t="s">
        <v>19</v>
      </c>
      <c r="D12" s="280" t="s">
        <v>73</v>
      </c>
      <c r="E12" s="18" t="s">
        <v>19</v>
      </c>
      <c r="F12" s="281">
        <v>0</v>
      </c>
      <c r="G12" s="39"/>
      <c r="H12" s="45"/>
    </row>
    <row r="13" s="2" customFormat="1" ht="7.44" customHeight="1">
      <c r="A13" s="39"/>
      <c r="B13" s="157"/>
      <c r="C13" s="158"/>
      <c r="D13" s="158"/>
      <c r="E13" s="158"/>
      <c r="F13" s="158"/>
      <c r="G13" s="158"/>
      <c r="H13" s="45"/>
    </row>
    <row r="14" s="2" customFormat="1">
      <c r="A14" s="39"/>
      <c r="B14" s="39"/>
      <c r="C14" s="39"/>
      <c r="D14" s="39"/>
      <c r="E14" s="39"/>
      <c r="F14" s="39"/>
      <c r="G14" s="39"/>
      <c r="H14" s="39"/>
    </row>
  </sheetData>
  <sheetProtection sheet="1" formatColumns="0" formatRows="0" objects="1" scenarios="1" spinCount="100000" saltValue="i/eRZnbisJslxVUU8PjChYxEl2/GcEahemt1qGwrFRfstA2a7S84N4SDBlOdosMH461UlnBsZoE7G71x2zYZwA==" hashValue="jonayfUMTHbf7sAA0knSe2Q3rp5WdsxhVklx+mSYGzvjnCHIWOyYKU1wxb5aQHcZ3cugadvV+e9i0kbSOGqoWA==" algorithmName="SHA-512" password="CC35"/>
  <mergeCells count="2">
    <mergeCell ref="D5:F5"/>
    <mergeCell ref="D6:F6"/>
  </mergeCells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82" customWidth="1"/>
    <col min="2" max="2" width="1.667969" style="282" customWidth="1"/>
    <col min="3" max="4" width="5" style="282" customWidth="1"/>
    <col min="5" max="5" width="11.66016" style="282" customWidth="1"/>
    <col min="6" max="6" width="9.160156" style="282" customWidth="1"/>
    <col min="7" max="7" width="5" style="282" customWidth="1"/>
    <col min="8" max="8" width="77.83203" style="282" customWidth="1"/>
    <col min="9" max="10" width="20" style="282" customWidth="1"/>
    <col min="11" max="11" width="1.667969" style="282" customWidth="1"/>
  </cols>
  <sheetData>
    <row r="1" s="1" customFormat="1" ht="37.5" customHeight="1"/>
    <row r="2" s="1" customFormat="1" ht="7.5" customHeight="1">
      <c r="B2" s="283"/>
      <c r="C2" s="284"/>
      <c r="D2" s="284"/>
      <c r="E2" s="284"/>
      <c r="F2" s="284"/>
      <c r="G2" s="284"/>
      <c r="H2" s="284"/>
      <c r="I2" s="284"/>
      <c r="J2" s="284"/>
      <c r="K2" s="285"/>
    </row>
    <row r="3" s="15" customFormat="1" ht="45" customHeight="1">
      <c r="B3" s="286"/>
      <c r="C3" s="287" t="s">
        <v>1368</v>
      </c>
      <c r="D3" s="287"/>
      <c r="E3" s="287"/>
      <c r="F3" s="287"/>
      <c r="G3" s="287"/>
      <c r="H3" s="287"/>
      <c r="I3" s="287"/>
      <c r="J3" s="287"/>
      <c r="K3" s="288"/>
    </row>
    <row r="4" s="1" customFormat="1" ht="25.5" customHeight="1">
      <c r="B4" s="289"/>
      <c r="C4" s="290" t="s">
        <v>1369</v>
      </c>
      <c r="D4" s="290"/>
      <c r="E4" s="290"/>
      <c r="F4" s="290"/>
      <c r="G4" s="290"/>
      <c r="H4" s="290"/>
      <c r="I4" s="290"/>
      <c r="J4" s="290"/>
      <c r="K4" s="291"/>
    </row>
    <row r="5" s="1" customFormat="1" ht="5.25" customHeight="1">
      <c r="B5" s="289"/>
      <c r="C5" s="292"/>
      <c r="D5" s="292"/>
      <c r="E5" s="292"/>
      <c r="F5" s="292"/>
      <c r="G5" s="292"/>
      <c r="H5" s="292"/>
      <c r="I5" s="292"/>
      <c r="J5" s="292"/>
      <c r="K5" s="291"/>
    </row>
    <row r="6" s="1" customFormat="1" ht="15" customHeight="1">
      <c r="B6" s="289"/>
      <c r="C6" s="293" t="s">
        <v>1370</v>
      </c>
      <c r="D6" s="293"/>
      <c r="E6" s="293"/>
      <c r="F6" s="293"/>
      <c r="G6" s="293"/>
      <c r="H6" s="293"/>
      <c r="I6" s="293"/>
      <c r="J6" s="293"/>
      <c r="K6" s="291"/>
    </row>
    <row r="7" s="1" customFormat="1" ht="15" customHeight="1">
      <c r="B7" s="294"/>
      <c r="C7" s="293" t="s">
        <v>1371</v>
      </c>
      <c r="D7" s="293"/>
      <c r="E7" s="293"/>
      <c r="F7" s="293"/>
      <c r="G7" s="293"/>
      <c r="H7" s="293"/>
      <c r="I7" s="293"/>
      <c r="J7" s="293"/>
      <c r="K7" s="291"/>
    </row>
    <row r="8" s="1" customFormat="1" ht="12.75" customHeight="1">
      <c r="B8" s="294"/>
      <c r="C8" s="293"/>
      <c r="D8" s="293"/>
      <c r="E8" s="293"/>
      <c r="F8" s="293"/>
      <c r="G8" s="293"/>
      <c r="H8" s="293"/>
      <c r="I8" s="293"/>
      <c r="J8" s="293"/>
      <c r="K8" s="291"/>
    </row>
    <row r="9" s="1" customFormat="1" ht="15" customHeight="1">
      <c r="B9" s="294"/>
      <c r="C9" s="293" t="s">
        <v>1372</v>
      </c>
      <c r="D9" s="293"/>
      <c r="E9" s="293"/>
      <c r="F9" s="293"/>
      <c r="G9" s="293"/>
      <c r="H9" s="293"/>
      <c r="I9" s="293"/>
      <c r="J9" s="293"/>
      <c r="K9" s="291"/>
    </row>
    <row r="10" s="1" customFormat="1" ht="15" customHeight="1">
      <c r="B10" s="294"/>
      <c r="C10" s="293"/>
      <c r="D10" s="293" t="s">
        <v>1373</v>
      </c>
      <c r="E10" s="293"/>
      <c r="F10" s="293"/>
      <c r="G10" s="293"/>
      <c r="H10" s="293"/>
      <c r="I10" s="293"/>
      <c r="J10" s="293"/>
      <c r="K10" s="291"/>
    </row>
    <row r="11" s="1" customFormat="1" ht="15" customHeight="1">
      <c r="B11" s="294"/>
      <c r="C11" s="295"/>
      <c r="D11" s="293" t="s">
        <v>1374</v>
      </c>
      <c r="E11" s="293"/>
      <c r="F11" s="293"/>
      <c r="G11" s="293"/>
      <c r="H11" s="293"/>
      <c r="I11" s="293"/>
      <c r="J11" s="293"/>
      <c r="K11" s="291"/>
    </row>
    <row r="12" s="1" customFormat="1" ht="15" customHeight="1">
      <c r="B12" s="294"/>
      <c r="C12" s="295"/>
      <c r="D12" s="293"/>
      <c r="E12" s="293"/>
      <c r="F12" s="293"/>
      <c r="G12" s="293"/>
      <c r="H12" s="293"/>
      <c r="I12" s="293"/>
      <c r="J12" s="293"/>
      <c r="K12" s="291"/>
    </row>
    <row r="13" s="1" customFormat="1" ht="15" customHeight="1">
      <c r="B13" s="294"/>
      <c r="C13" s="295"/>
      <c r="D13" s="296" t="s">
        <v>1375</v>
      </c>
      <c r="E13" s="293"/>
      <c r="F13" s="293"/>
      <c r="G13" s="293"/>
      <c r="H13" s="293"/>
      <c r="I13" s="293"/>
      <c r="J13" s="293"/>
      <c r="K13" s="291"/>
    </row>
    <row r="14" s="1" customFormat="1" ht="12.75" customHeight="1">
      <c r="B14" s="294"/>
      <c r="C14" s="295"/>
      <c r="D14" s="295"/>
      <c r="E14" s="295"/>
      <c r="F14" s="295"/>
      <c r="G14" s="295"/>
      <c r="H14" s="295"/>
      <c r="I14" s="295"/>
      <c r="J14" s="295"/>
      <c r="K14" s="291"/>
    </row>
    <row r="15" s="1" customFormat="1" ht="15" customHeight="1">
      <c r="B15" s="294"/>
      <c r="C15" s="295"/>
      <c r="D15" s="293" t="s">
        <v>1376</v>
      </c>
      <c r="E15" s="293"/>
      <c r="F15" s="293"/>
      <c r="G15" s="293"/>
      <c r="H15" s="293"/>
      <c r="I15" s="293"/>
      <c r="J15" s="293"/>
      <c r="K15" s="291"/>
    </row>
    <row r="16" s="1" customFormat="1" ht="15" customHeight="1">
      <c r="B16" s="294"/>
      <c r="C16" s="295"/>
      <c r="D16" s="293" t="s">
        <v>1377</v>
      </c>
      <c r="E16" s="293"/>
      <c r="F16" s="293"/>
      <c r="G16" s="293"/>
      <c r="H16" s="293"/>
      <c r="I16" s="293"/>
      <c r="J16" s="293"/>
      <c r="K16" s="291"/>
    </row>
    <row r="17" s="1" customFormat="1" ht="15" customHeight="1">
      <c r="B17" s="294"/>
      <c r="C17" s="295"/>
      <c r="D17" s="293" t="s">
        <v>1378</v>
      </c>
      <c r="E17" s="293"/>
      <c r="F17" s="293"/>
      <c r="G17" s="293"/>
      <c r="H17" s="293"/>
      <c r="I17" s="293"/>
      <c r="J17" s="293"/>
      <c r="K17" s="291"/>
    </row>
    <row r="18" s="1" customFormat="1" ht="15" customHeight="1">
      <c r="B18" s="294"/>
      <c r="C18" s="295"/>
      <c r="D18" s="295"/>
      <c r="E18" s="297" t="s">
        <v>80</v>
      </c>
      <c r="F18" s="293" t="s">
        <v>1379</v>
      </c>
      <c r="G18" s="293"/>
      <c r="H18" s="293"/>
      <c r="I18" s="293"/>
      <c r="J18" s="293"/>
      <c r="K18" s="291"/>
    </row>
    <row r="19" s="1" customFormat="1" ht="15" customHeight="1">
      <c r="B19" s="294"/>
      <c r="C19" s="295"/>
      <c r="D19" s="295"/>
      <c r="E19" s="297" t="s">
        <v>1380</v>
      </c>
      <c r="F19" s="293" t="s">
        <v>1381</v>
      </c>
      <c r="G19" s="293"/>
      <c r="H19" s="293"/>
      <c r="I19" s="293"/>
      <c r="J19" s="293"/>
      <c r="K19" s="291"/>
    </row>
    <row r="20" s="1" customFormat="1" ht="15" customHeight="1">
      <c r="B20" s="294"/>
      <c r="C20" s="295"/>
      <c r="D20" s="295"/>
      <c r="E20" s="297" t="s">
        <v>1382</v>
      </c>
      <c r="F20" s="293" t="s">
        <v>1383</v>
      </c>
      <c r="G20" s="293"/>
      <c r="H20" s="293"/>
      <c r="I20" s="293"/>
      <c r="J20" s="293"/>
      <c r="K20" s="291"/>
    </row>
    <row r="21" s="1" customFormat="1" ht="15" customHeight="1">
      <c r="B21" s="294"/>
      <c r="C21" s="295"/>
      <c r="D21" s="295"/>
      <c r="E21" s="297" t="s">
        <v>1384</v>
      </c>
      <c r="F21" s="293" t="s">
        <v>1385</v>
      </c>
      <c r="G21" s="293"/>
      <c r="H21" s="293"/>
      <c r="I21" s="293"/>
      <c r="J21" s="293"/>
      <c r="K21" s="291"/>
    </row>
    <row r="22" s="1" customFormat="1" ht="15" customHeight="1">
      <c r="B22" s="294"/>
      <c r="C22" s="295"/>
      <c r="D22" s="295"/>
      <c r="E22" s="297" t="s">
        <v>1386</v>
      </c>
      <c r="F22" s="293" t="s">
        <v>1387</v>
      </c>
      <c r="G22" s="293"/>
      <c r="H22" s="293"/>
      <c r="I22" s="293"/>
      <c r="J22" s="293"/>
      <c r="K22" s="291"/>
    </row>
    <row r="23" s="1" customFormat="1" ht="15" customHeight="1">
      <c r="B23" s="294"/>
      <c r="C23" s="295"/>
      <c r="D23" s="295"/>
      <c r="E23" s="297" t="s">
        <v>1388</v>
      </c>
      <c r="F23" s="293" t="s">
        <v>1389</v>
      </c>
      <c r="G23" s="293"/>
      <c r="H23" s="293"/>
      <c r="I23" s="293"/>
      <c r="J23" s="293"/>
      <c r="K23" s="291"/>
    </row>
    <row r="24" s="1" customFormat="1" ht="12.75" customHeight="1">
      <c r="B24" s="294"/>
      <c r="C24" s="295"/>
      <c r="D24" s="295"/>
      <c r="E24" s="295"/>
      <c r="F24" s="295"/>
      <c r="G24" s="295"/>
      <c r="H24" s="295"/>
      <c r="I24" s="295"/>
      <c r="J24" s="295"/>
      <c r="K24" s="291"/>
    </row>
    <row r="25" s="1" customFormat="1" ht="15" customHeight="1">
      <c r="B25" s="294"/>
      <c r="C25" s="293" t="s">
        <v>1390</v>
      </c>
      <c r="D25" s="293"/>
      <c r="E25" s="293"/>
      <c r="F25" s="293"/>
      <c r="G25" s="293"/>
      <c r="H25" s="293"/>
      <c r="I25" s="293"/>
      <c r="J25" s="293"/>
      <c r="K25" s="291"/>
    </row>
    <row r="26" s="1" customFormat="1" ht="15" customHeight="1">
      <c r="B26" s="294"/>
      <c r="C26" s="293" t="s">
        <v>1391</v>
      </c>
      <c r="D26" s="293"/>
      <c r="E26" s="293"/>
      <c r="F26" s="293"/>
      <c r="G26" s="293"/>
      <c r="H26" s="293"/>
      <c r="I26" s="293"/>
      <c r="J26" s="293"/>
      <c r="K26" s="291"/>
    </row>
    <row r="27" s="1" customFormat="1" ht="15" customHeight="1">
      <c r="B27" s="294"/>
      <c r="C27" s="293"/>
      <c r="D27" s="293" t="s">
        <v>1392</v>
      </c>
      <c r="E27" s="293"/>
      <c r="F27" s="293"/>
      <c r="G27" s="293"/>
      <c r="H27" s="293"/>
      <c r="I27" s="293"/>
      <c r="J27" s="293"/>
      <c r="K27" s="291"/>
    </row>
    <row r="28" s="1" customFormat="1" ht="15" customHeight="1">
      <c r="B28" s="294"/>
      <c r="C28" s="295"/>
      <c r="D28" s="293" t="s">
        <v>1393</v>
      </c>
      <c r="E28" s="293"/>
      <c r="F28" s="293"/>
      <c r="G28" s="293"/>
      <c r="H28" s="293"/>
      <c r="I28" s="293"/>
      <c r="J28" s="293"/>
      <c r="K28" s="291"/>
    </row>
    <row r="29" s="1" customFormat="1" ht="12.75" customHeight="1">
      <c r="B29" s="294"/>
      <c r="C29" s="295"/>
      <c r="D29" s="295"/>
      <c r="E29" s="295"/>
      <c r="F29" s="295"/>
      <c r="G29" s="295"/>
      <c r="H29" s="295"/>
      <c r="I29" s="295"/>
      <c r="J29" s="295"/>
      <c r="K29" s="291"/>
    </row>
    <row r="30" s="1" customFormat="1" ht="15" customHeight="1">
      <c r="B30" s="294"/>
      <c r="C30" s="295"/>
      <c r="D30" s="293" t="s">
        <v>1394</v>
      </c>
      <c r="E30" s="293"/>
      <c r="F30" s="293"/>
      <c r="G30" s="293"/>
      <c r="H30" s="293"/>
      <c r="I30" s="293"/>
      <c r="J30" s="293"/>
      <c r="K30" s="291"/>
    </row>
    <row r="31" s="1" customFormat="1" ht="15" customHeight="1">
      <c r="B31" s="294"/>
      <c r="C31" s="295"/>
      <c r="D31" s="293" t="s">
        <v>1395</v>
      </c>
      <c r="E31" s="293"/>
      <c r="F31" s="293"/>
      <c r="G31" s="293"/>
      <c r="H31" s="293"/>
      <c r="I31" s="293"/>
      <c r="J31" s="293"/>
      <c r="K31" s="291"/>
    </row>
    <row r="32" s="1" customFormat="1" ht="12.75" customHeight="1">
      <c r="B32" s="294"/>
      <c r="C32" s="295"/>
      <c r="D32" s="295"/>
      <c r="E32" s="295"/>
      <c r="F32" s="295"/>
      <c r="G32" s="295"/>
      <c r="H32" s="295"/>
      <c r="I32" s="295"/>
      <c r="J32" s="295"/>
      <c r="K32" s="291"/>
    </row>
    <row r="33" s="1" customFormat="1" ht="15" customHeight="1">
      <c r="B33" s="294"/>
      <c r="C33" s="295"/>
      <c r="D33" s="293" t="s">
        <v>1396</v>
      </c>
      <c r="E33" s="293"/>
      <c r="F33" s="293"/>
      <c r="G33" s="293"/>
      <c r="H33" s="293"/>
      <c r="I33" s="293"/>
      <c r="J33" s="293"/>
      <c r="K33" s="291"/>
    </row>
    <row r="34" s="1" customFormat="1" ht="15" customHeight="1">
      <c r="B34" s="294"/>
      <c r="C34" s="295"/>
      <c r="D34" s="293" t="s">
        <v>1397</v>
      </c>
      <c r="E34" s="293"/>
      <c r="F34" s="293"/>
      <c r="G34" s="293"/>
      <c r="H34" s="293"/>
      <c r="I34" s="293"/>
      <c r="J34" s="293"/>
      <c r="K34" s="291"/>
    </row>
    <row r="35" s="1" customFormat="1" ht="15" customHeight="1">
      <c r="B35" s="294"/>
      <c r="C35" s="295"/>
      <c r="D35" s="293" t="s">
        <v>1398</v>
      </c>
      <c r="E35" s="293"/>
      <c r="F35" s="293"/>
      <c r="G35" s="293"/>
      <c r="H35" s="293"/>
      <c r="I35" s="293"/>
      <c r="J35" s="293"/>
      <c r="K35" s="291"/>
    </row>
    <row r="36" s="1" customFormat="1" ht="15" customHeight="1">
      <c r="B36" s="294"/>
      <c r="C36" s="295"/>
      <c r="D36" s="293"/>
      <c r="E36" s="296" t="s">
        <v>118</v>
      </c>
      <c r="F36" s="293"/>
      <c r="G36" s="293" t="s">
        <v>1399</v>
      </c>
      <c r="H36" s="293"/>
      <c r="I36" s="293"/>
      <c r="J36" s="293"/>
      <c r="K36" s="291"/>
    </row>
    <row r="37" s="1" customFormat="1" ht="30.75" customHeight="1">
      <c r="B37" s="294"/>
      <c r="C37" s="295"/>
      <c r="D37" s="293"/>
      <c r="E37" s="296" t="s">
        <v>1400</v>
      </c>
      <c r="F37" s="293"/>
      <c r="G37" s="293" t="s">
        <v>1401</v>
      </c>
      <c r="H37" s="293"/>
      <c r="I37" s="293"/>
      <c r="J37" s="293"/>
      <c r="K37" s="291"/>
    </row>
    <row r="38" s="1" customFormat="1" ht="15" customHeight="1">
      <c r="B38" s="294"/>
      <c r="C38" s="295"/>
      <c r="D38" s="293"/>
      <c r="E38" s="296" t="s">
        <v>54</v>
      </c>
      <c r="F38" s="293"/>
      <c r="G38" s="293" t="s">
        <v>1402</v>
      </c>
      <c r="H38" s="293"/>
      <c r="I38" s="293"/>
      <c r="J38" s="293"/>
      <c r="K38" s="291"/>
    </row>
    <row r="39" s="1" customFormat="1" ht="15" customHeight="1">
      <c r="B39" s="294"/>
      <c r="C39" s="295"/>
      <c r="D39" s="293"/>
      <c r="E39" s="296" t="s">
        <v>55</v>
      </c>
      <c r="F39" s="293"/>
      <c r="G39" s="293" t="s">
        <v>1403</v>
      </c>
      <c r="H39" s="293"/>
      <c r="I39" s="293"/>
      <c r="J39" s="293"/>
      <c r="K39" s="291"/>
    </row>
    <row r="40" s="1" customFormat="1" ht="15" customHeight="1">
      <c r="B40" s="294"/>
      <c r="C40" s="295"/>
      <c r="D40" s="293"/>
      <c r="E40" s="296" t="s">
        <v>119</v>
      </c>
      <c r="F40" s="293"/>
      <c r="G40" s="293" t="s">
        <v>1404</v>
      </c>
      <c r="H40" s="293"/>
      <c r="I40" s="293"/>
      <c r="J40" s="293"/>
      <c r="K40" s="291"/>
    </row>
    <row r="41" s="1" customFormat="1" ht="15" customHeight="1">
      <c r="B41" s="294"/>
      <c r="C41" s="295"/>
      <c r="D41" s="293"/>
      <c r="E41" s="296" t="s">
        <v>120</v>
      </c>
      <c r="F41" s="293"/>
      <c r="G41" s="293" t="s">
        <v>1405</v>
      </c>
      <c r="H41" s="293"/>
      <c r="I41" s="293"/>
      <c r="J41" s="293"/>
      <c r="K41" s="291"/>
    </row>
    <row r="42" s="1" customFormat="1" ht="15" customHeight="1">
      <c r="B42" s="294"/>
      <c r="C42" s="295"/>
      <c r="D42" s="293"/>
      <c r="E42" s="296" t="s">
        <v>1406</v>
      </c>
      <c r="F42" s="293"/>
      <c r="G42" s="293" t="s">
        <v>1407</v>
      </c>
      <c r="H42" s="293"/>
      <c r="I42" s="293"/>
      <c r="J42" s="293"/>
      <c r="K42" s="291"/>
    </row>
    <row r="43" s="1" customFormat="1" ht="15" customHeight="1">
      <c r="B43" s="294"/>
      <c r="C43" s="295"/>
      <c r="D43" s="293"/>
      <c r="E43" s="296"/>
      <c r="F43" s="293"/>
      <c r="G43" s="293" t="s">
        <v>1408</v>
      </c>
      <c r="H43" s="293"/>
      <c r="I43" s="293"/>
      <c r="J43" s="293"/>
      <c r="K43" s="291"/>
    </row>
    <row r="44" s="1" customFormat="1" ht="15" customHeight="1">
      <c r="B44" s="294"/>
      <c r="C44" s="295"/>
      <c r="D44" s="293"/>
      <c r="E44" s="296" t="s">
        <v>1409</v>
      </c>
      <c r="F44" s="293"/>
      <c r="G44" s="293" t="s">
        <v>1410</v>
      </c>
      <c r="H44" s="293"/>
      <c r="I44" s="293"/>
      <c r="J44" s="293"/>
      <c r="K44" s="291"/>
    </row>
    <row r="45" s="1" customFormat="1" ht="15" customHeight="1">
      <c r="B45" s="294"/>
      <c r="C45" s="295"/>
      <c r="D45" s="293"/>
      <c r="E45" s="296" t="s">
        <v>122</v>
      </c>
      <c r="F45" s="293"/>
      <c r="G45" s="293" t="s">
        <v>1411</v>
      </c>
      <c r="H45" s="293"/>
      <c r="I45" s="293"/>
      <c r="J45" s="293"/>
      <c r="K45" s="291"/>
    </row>
    <row r="46" s="1" customFormat="1" ht="12.75" customHeight="1">
      <c r="B46" s="294"/>
      <c r="C46" s="295"/>
      <c r="D46" s="293"/>
      <c r="E46" s="293"/>
      <c r="F46" s="293"/>
      <c r="G46" s="293"/>
      <c r="H46" s="293"/>
      <c r="I46" s="293"/>
      <c r="J46" s="293"/>
      <c r="K46" s="291"/>
    </row>
    <row r="47" s="1" customFormat="1" ht="15" customHeight="1">
      <c r="B47" s="294"/>
      <c r="C47" s="295"/>
      <c r="D47" s="293" t="s">
        <v>1412</v>
      </c>
      <c r="E47" s="293"/>
      <c r="F47" s="293"/>
      <c r="G47" s="293"/>
      <c r="H47" s="293"/>
      <c r="I47" s="293"/>
      <c r="J47" s="293"/>
      <c r="K47" s="291"/>
    </row>
    <row r="48" s="1" customFormat="1" ht="15" customHeight="1">
      <c r="B48" s="294"/>
      <c r="C48" s="295"/>
      <c r="D48" s="295"/>
      <c r="E48" s="293" t="s">
        <v>1413</v>
      </c>
      <c r="F48" s="293"/>
      <c r="G48" s="293"/>
      <c r="H48" s="293"/>
      <c r="I48" s="293"/>
      <c r="J48" s="293"/>
      <c r="K48" s="291"/>
    </row>
    <row r="49" s="1" customFormat="1" ht="15" customHeight="1">
      <c r="B49" s="294"/>
      <c r="C49" s="295"/>
      <c r="D49" s="295"/>
      <c r="E49" s="293" t="s">
        <v>1414</v>
      </c>
      <c r="F49" s="293"/>
      <c r="G49" s="293"/>
      <c r="H49" s="293"/>
      <c r="I49" s="293"/>
      <c r="J49" s="293"/>
      <c r="K49" s="291"/>
    </row>
    <row r="50" s="1" customFormat="1" ht="15" customHeight="1">
      <c r="B50" s="294"/>
      <c r="C50" s="295"/>
      <c r="D50" s="295"/>
      <c r="E50" s="293" t="s">
        <v>1415</v>
      </c>
      <c r="F50" s="293"/>
      <c r="G50" s="293"/>
      <c r="H50" s="293"/>
      <c r="I50" s="293"/>
      <c r="J50" s="293"/>
      <c r="K50" s="291"/>
    </row>
    <row r="51" s="1" customFormat="1" ht="15" customHeight="1">
      <c r="B51" s="294"/>
      <c r="C51" s="295"/>
      <c r="D51" s="293" t="s">
        <v>1416</v>
      </c>
      <c r="E51" s="293"/>
      <c r="F51" s="293"/>
      <c r="G51" s="293"/>
      <c r="H51" s="293"/>
      <c r="I51" s="293"/>
      <c r="J51" s="293"/>
      <c r="K51" s="291"/>
    </row>
    <row r="52" s="1" customFormat="1" ht="25.5" customHeight="1">
      <c r="B52" s="289"/>
      <c r="C52" s="290" t="s">
        <v>1417</v>
      </c>
      <c r="D52" s="290"/>
      <c r="E52" s="290"/>
      <c r="F52" s="290"/>
      <c r="G52" s="290"/>
      <c r="H52" s="290"/>
      <c r="I52" s="290"/>
      <c r="J52" s="290"/>
      <c r="K52" s="291"/>
    </row>
    <row r="53" s="1" customFormat="1" ht="5.25" customHeight="1">
      <c r="B53" s="289"/>
      <c r="C53" s="292"/>
      <c r="D53" s="292"/>
      <c r="E53" s="292"/>
      <c r="F53" s="292"/>
      <c r="G53" s="292"/>
      <c r="H53" s="292"/>
      <c r="I53" s="292"/>
      <c r="J53" s="292"/>
      <c r="K53" s="291"/>
    </row>
    <row r="54" s="1" customFormat="1" ht="15" customHeight="1">
      <c r="B54" s="289"/>
      <c r="C54" s="293" t="s">
        <v>1418</v>
      </c>
      <c r="D54" s="293"/>
      <c r="E54" s="293"/>
      <c r="F54" s="293"/>
      <c r="G54" s="293"/>
      <c r="H54" s="293"/>
      <c r="I54" s="293"/>
      <c r="J54" s="293"/>
      <c r="K54" s="291"/>
    </row>
    <row r="55" s="1" customFormat="1" ht="15" customHeight="1">
      <c r="B55" s="289"/>
      <c r="C55" s="293" t="s">
        <v>1419</v>
      </c>
      <c r="D55" s="293"/>
      <c r="E55" s="293"/>
      <c r="F55" s="293"/>
      <c r="G55" s="293"/>
      <c r="H55" s="293"/>
      <c r="I55" s="293"/>
      <c r="J55" s="293"/>
      <c r="K55" s="291"/>
    </row>
    <row r="56" s="1" customFormat="1" ht="12.75" customHeight="1">
      <c r="B56" s="289"/>
      <c r="C56" s="293"/>
      <c r="D56" s="293"/>
      <c r="E56" s="293"/>
      <c r="F56" s="293"/>
      <c r="G56" s="293"/>
      <c r="H56" s="293"/>
      <c r="I56" s="293"/>
      <c r="J56" s="293"/>
      <c r="K56" s="291"/>
    </row>
    <row r="57" s="1" customFormat="1" ht="15" customHeight="1">
      <c r="B57" s="289"/>
      <c r="C57" s="293" t="s">
        <v>1420</v>
      </c>
      <c r="D57" s="293"/>
      <c r="E57" s="293"/>
      <c r="F57" s="293"/>
      <c r="G57" s="293"/>
      <c r="H57" s="293"/>
      <c r="I57" s="293"/>
      <c r="J57" s="293"/>
      <c r="K57" s="291"/>
    </row>
    <row r="58" s="1" customFormat="1" ht="15" customHeight="1">
      <c r="B58" s="289"/>
      <c r="C58" s="295"/>
      <c r="D58" s="293" t="s">
        <v>1421</v>
      </c>
      <c r="E58" s="293"/>
      <c r="F58" s="293"/>
      <c r="G58" s="293"/>
      <c r="H58" s="293"/>
      <c r="I58" s="293"/>
      <c r="J58" s="293"/>
      <c r="K58" s="291"/>
    </row>
    <row r="59" s="1" customFormat="1" ht="15" customHeight="1">
      <c r="B59" s="289"/>
      <c r="C59" s="295"/>
      <c r="D59" s="293" t="s">
        <v>1422</v>
      </c>
      <c r="E59" s="293"/>
      <c r="F59" s="293"/>
      <c r="G59" s="293"/>
      <c r="H59" s="293"/>
      <c r="I59" s="293"/>
      <c r="J59" s="293"/>
      <c r="K59" s="291"/>
    </row>
    <row r="60" s="1" customFormat="1" ht="15" customHeight="1">
      <c r="B60" s="289"/>
      <c r="C60" s="295"/>
      <c r="D60" s="293" t="s">
        <v>1423</v>
      </c>
      <c r="E60" s="293"/>
      <c r="F60" s="293"/>
      <c r="G60" s="293"/>
      <c r="H60" s="293"/>
      <c r="I60" s="293"/>
      <c r="J60" s="293"/>
      <c r="K60" s="291"/>
    </row>
    <row r="61" s="1" customFormat="1" ht="15" customHeight="1">
      <c r="B61" s="289"/>
      <c r="C61" s="295"/>
      <c r="D61" s="293" t="s">
        <v>1424</v>
      </c>
      <c r="E61" s="293"/>
      <c r="F61" s="293"/>
      <c r="G61" s="293"/>
      <c r="H61" s="293"/>
      <c r="I61" s="293"/>
      <c r="J61" s="293"/>
      <c r="K61" s="291"/>
    </row>
    <row r="62" s="1" customFormat="1" ht="15" customHeight="1">
      <c r="B62" s="289"/>
      <c r="C62" s="295"/>
      <c r="D62" s="298" t="s">
        <v>1425</v>
      </c>
      <c r="E62" s="298"/>
      <c r="F62" s="298"/>
      <c r="G62" s="298"/>
      <c r="H62" s="298"/>
      <c r="I62" s="298"/>
      <c r="J62" s="298"/>
      <c r="K62" s="291"/>
    </row>
    <row r="63" s="1" customFormat="1" ht="15" customHeight="1">
      <c r="B63" s="289"/>
      <c r="C63" s="295"/>
      <c r="D63" s="293" t="s">
        <v>1426</v>
      </c>
      <c r="E63" s="293"/>
      <c r="F63" s="293"/>
      <c r="G63" s="293"/>
      <c r="H63" s="293"/>
      <c r="I63" s="293"/>
      <c r="J63" s="293"/>
      <c r="K63" s="291"/>
    </row>
    <row r="64" s="1" customFormat="1" ht="12.75" customHeight="1">
      <c r="B64" s="289"/>
      <c r="C64" s="295"/>
      <c r="D64" s="295"/>
      <c r="E64" s="299"/>
      <c r="F64" s="295"/>
      <c r="G64" s="295"/>
      <c r="H64" s="295"/>
      <c r="I64" s="295"/>
      <c r="J64" s="295"/>
      <c r="K64" s="291"/>
    </row>
    <row r="65" s="1" customFormat="1" ht="15" customHeight="1">
      <c r="B65" s="289"/>
      <c r="C65" s="295"/>
      <c r="D65" s="293" t="s">
        <v>1427</v>
      </c>
      <c r="E65" s="293"/>
      <c r="F65" s="293"/>
      <c r="G65" s="293"/>
      <c r="H65" s="293"/>
      <c r="I65" s="293"/>
      <c r="J65" s="293"/>
      <c r="K65" s="291"/>
    </row>
    <row r="66" s="1" customFormat="1" ht="15" customHeight="1">
      <c r="B66" s="289"/>
      <c r="C66" s="295"/>
      <c r="D66" s="298" t="s">
        <v>1428</v>
      </c>
      <c r="E66" s="298"/>
      <c r="F66" s="298"/>
      <c r="G66" s="298"/>
      <c r="H66" s="298"/>
      <c r="I66" s="298"/>
      <c r="J66" s="298"/>
      <c r="K66" s="291"/>
    </row>
    <row r="67" s="1" customFormat="1" ht="15" customHeight="1">
      <c r="B67" s="289"/>
      <c r="C67" s="295"/>
      <c r="D67" s="293" t="s">
        <v>1429</v>
      </c>
      <c r="E67" s="293"/>
      <c r="F67" s="293"/>
      <c r="G67" s="293"/>
      <c r="H67" s="293"/>
      <c r="I67" s="293"/>
      <c r="J67" s="293"/>
      <c r="K67" s="291"/>
    </row>
    <row r="68" s="1" customFormat="1" ht="15" customHeight="1">
      <c r="B68" s="289"/>
      <c r="C68" s="295"/>
      <c r="D68" s="293" t="s">
        <v>1430</v>
      </c>
      <c r="E68" s="293"/>
      <c r="F68" s="293"/>
      <c r="G68" s="293"/>
      <c r="H68" s="293"/>
      <c r="I68" s="293"/>
      <c r="J68" s="293"/>
      <c r="K68" s="291"/>
    </row>
    <row r="69" s="1" customFormat="1" ht="15" customHeight="1">
      <c r="B69" s="289"/>
      <c r="C69" s="295"/>
      <c r="D69" s="293" t="s">
        <v>1431</v>
      </c>
      <c r="E69" s="293"/>
      <c r="F69" s="293"/>
      <c r="G69" s="293"/>
      <c r="H69" s="293"/>
      <c r="I69" s="293"/>
      <c r="J69" s="293"/>
      <c r="K69" s="291"/>
    </row>
    <row r="70" s="1" customFormat="1" ht="15" customHeight="1">
      <c r="B70" s="289"/>
      <c r="C70" s="295"/>
      <c r="D70" s="293" t="s">
        <v>1432</v>
      </c>
      <c r="E70" s="293"/>
      <c r="F70" s="293"/>
      <c r="G70" s="293"/>
      <c r="H70" s="293"/>
      <c r="I70" s="293"/>
      <c r="J70" s="293"/>
      <c r="K70" s="291"/>
    </row>
    <row r="71" s="1" customFormat="1" ht="12.75" customHeight="1">
      <c r="B71" s="300"/>
      <c r="C71" s="301"/>
      <c r="D71" s="301"/>
      <c r="E71" s="301"/>
      <c r="F71" s="301"/>
      <c r="G71" s="301"/>
      <c r="H71" s="301"/>
      <c r="I71" s="301"/>
      <c r="J71" s="301"/>
      <c r="K71" s="302"/>
    </row>
    <row r="72" s="1" customFormat="1" ht="18.75" customHeight="1">
      <c r="B72" s="303"/>
      <c r="C72" s="303"/>
      <c r="D72" s="303"/>
      <c r="E72" s="303"/>
      <c r="F72" s="303"/>
      <c r="G72" s="303"/>
      <c r="H72" s="303"/>
      <c r="I72" s="303"/>
      <c r="J72" s="303"/>
      <c r="K72" s="304"/>
    </row>
    <row r="73" s="1" customFormat="1" ht="18.75" customHeight="1">
      <c r="B73" s="304"/>
      <c r="C73" s="304"/>
      <c r="D73" s="304"/>
      <c r="E73" s="304"/>
      <c r="F73" s="304"/>
      <c r="G73" s="304"/>
      <c r="H73" s="304"/>
      <c r="I73" s="304"/>
      <c r="J73" s="304"/>
      <c r="K73" s="304"/>
    </row>
    <row r="74" s="1" customFormat="1" ht="7.5" customHeight="1">
      <c r="B74" s="305"/>
      <c r="C74" s="306"/>
      <c r="D74" s="306"/>
      <c r="E74" s="306"/>
      <c r="F74" s="306"/>
      <c r="G74" s="306"/>
      <c r="H74" s="306"/>
      <c r="I74" s="306"/>
      <c r="J74" s="306"/>
      <c r="K74" s="307"/>
    </row>
    <row r="75" s="1" customFormat="1" ht="45" customHeight="1">
      <c r="B75" s="308"/>
      <c r="C75" s="309" t="s">
        <v>1433</v>
      </c>
      <c r="D75" s="309"/>
      <c r="E75" s="309"/>
      <c r="F75" s="309"/>
      <c r="G75" s="309"/>
      <c r="H75" s="309"/>
      <c r="I75" s="309"/>
      <c r="J75" s="309"/>
      <c r="K75" s="310"/>
    </row>
    <row r="76" s="1" customFormat="1" ht="17.25" customHeight="1">
      <c r="B76" s="308"/>
      <c r="C76" s="311" t="s">
        <v>1434</v>
      </c>
      <c r="D76" s="311"/>
      <c r="E76" s="311"/>
      <c r="F76" s="311" t="s">
        <v>1435</v>
      </c>
      <c r="G76" s="312"/>
      <c r="H76" s="311" t="s">
        <v>55</v>
      </c>
      <c r="I76" s="311" t="s">
        <v>58</v>
      </c>
      <c r="J76" s="311" t="s">
        <v>1436</v>
      </c>
      <c r="K76" s="310"/>
    </row>
    <row r="77" s="1" customFormat="1" ht="17.25" customHeight="1">
      <c r="B77" s="308"/>
      <c r="C77" s="313" t="s">
        <v>1437</v>
      </c>
      <c r="D77" s="313"/>
      <c r="E77" s="313"/>
      <c r="F77" s="314" t="s">
        <v>1438</v>
      </c>
      <c r="G77" s="315"/>
      <c r="H77" s="313"/>
      <c r="I77" s="313"/>
      <c r="J77" s="313" t="s">
        <v>1439</v>
      </c>
      <c r="K77" s="310"/>
    </row>
    <row r="78" s="1" customFormat="1" ht="5.25" customHeight="1">
      <c r="B78" s="308"/>
      <c r="C78" s="316"/>
      <c r="D78" s="316"/>
      <c r="E78" s="316"/>
      <c r="F78" s="316"/>
      <c r="G78" s="317"/>
      <c r="H78" s="316"/>
      <c r="I78" s="316"/>
      <c r="J78" s="316"/>
      <c r="K78" s="310"/>
    </row>
    <row r="79" s="1" customFormat="1" ht="15" customHeight="1">
      <c r="B79" s="308"/>
      <c r="C79" s="296" t="s">
        <v>54</v>
      </c>
      <c r="D79" s="318"/>
      <c r="E79" s="318"/>
      <c r="F79" s="319" t="s">
        <v>1440</v>
      </c>
      <c r="G79" s="320"/>
      <c r="H79" s="296" t="s">
        <v>1441</v>
      </c>
      <c r="I79" s="296" t="s">
        <v>1442</v>
      </c>
      <c r="J79" s="296">
        <v>20</v>
      </c>
      <c r="K79" s="310"/>
    </row>
    <row r="80" s="1" customFormat="1" ht="15" customHeight="1">
      <c r="B80" s="308"/>
      <c r="C80" s="296" t="s">
        <v>1443</v>
      </c>
      <c r="D80" s="296"/>
      <c r="E80" s="296"/>
      <c r="F80" s="319" t="s">
        <v>1440</v>
      </c>
      <c r="G80" s="320"/>
      <c r="H80" s="296" t="s">
        <v>1444</v>
      </c>
      <c r="I80" s="296" t="s">
        <v>1442</v>
      </c>
      <c r="J80" s="296">
        <v>120</v>
      </c>
      <c r="K80" s="310"/>
    </row>
    <row r="81" s="1" customFormat="1" ht="15" customHeight="1">
      <c r="B81" s="321"/>
      <c r="C81" s="296" t="s">
        <v>1445</v>
      </c>
      <c r="D81" s="296"/>
      <c r="E81" s="296"/>
      <c r="F81" s="319" t="s">
        <v>1446</v>
      </c>
      <c r="G81" s="320"/>
      <c r="H81" s="296" t="s">
        <v>1447</v>
      </c>
      <c r="I81" s="296" t="s">
        <v>1442</v>
      </c>
      <c r="J81" s="296">
        <v>50</v>
      </c>
      <c r="K81" s="310"/>
    </row>
    <row r="82" s="1" customFormat="1" ht="15" customHeight="1">
      <c r="B82" s="321"/>
      <c r="C82" s="296" t="s">
        <v>1448</v>
      </c>
      <c r="D82" s="296"/>
      <c r="E82" s="296"/>
      <c r="F82" s="319" t="s">
        <v>1440</v>
      </c>
      <c r="G82" s="320"/>
      <c r="H82" s="296" t="s">
        <v>1449</v>
      </c>
      <c r="I82" s="296" t="s">
        <v>1450</v>
      </c>
      <c r="J82" s="296"/>
      <c r="K82" s="310"/>
    </row>
    <row r="83" s="1" customFormat="1" ht="15" customHeight="1">
      <c r="B83" s="321"/>
      <c r="C83" s="322" t="s">
        <v>1451</v>
      </c>
      <c r="D83" s="322"/>
      <c r="E83" s="322"/>
      <c r="F83" s="323" t="s">
        <v>1446</v>
      </c>
      <c r="G83" s="322"/>
      <c r="H83" s="322" t="s">
        <v>1452</v>
      </c>
      <c r="I83" s="322" t="s">
        <v>1442</v>
      </c>
      <c r="J83" s="322">
        <v>15</v>
      </c>
      <c r="K83" s="310"/>
    </row>
    <row r="84" s="1" customFormat="1" ht="15" customHeight="1">
      <c r="B84" s="321"/>
      <c r="C84" s="322" t="s">
        <v>1453</v>
      </c>
      <c r="D84" s="322"/>
      <c r="E84" s="322"/>
      <c r="F84" s="323" t="s">
        <v>1446</v>
      </c>
      <c r="G84" s="322"/>
      <c r="H84" s="322" t="s">
        <v>1454</v>
      </c>
      <c r="I84" s="322" t="s">
        <v>1442</v>
      </c>
      <c r="J84" s="322">
        <v>15</v>
      </c>
      <c r="K84" s="310"/>
    </row>
    <row r="85" s="1" customFormat="1" ht="15" customHeight="1">
      <c r="B85" s="321"/>
      <c r="C85" s="322" t="s">
        <v>1455</v>
      </c>
      <c r="D85" s="322"/>
      <c r="E85" s="322"/>
      <c r="F85" s="323" t="s">
        <v>1446</v>
      </c>
      <c r="G85" s="322"/>
      <c r="H85" s="322" t="s">
        <v>1456</v>
      </c>
      <c r="I85" s="322" t="s">
        <v>1442</v>
      </c>
      <c r="J85" s="322">
        <v>20</v>
      </c>
      <c r="K85" s="310"/>
    </row>
    <row r="86" s="1" customFormat="1" ht="15" customHeight="1">
      <c r="B86" s="321"/>
      <c r="C86" s="322" t="s">
        <v>1457</v>
      </c>
      <c r="D86" s="322"/>
      <c r="E86" s="322"/>
      <c r="F86" s="323" t="s">
        <v>1446</v>
      </c>
      <c r="G86" s="322"/>
      <c r="H86" s="322" t="s">
        <v>1458</v>
      </c>
      <c r="I86" s="322" t="s">
        <v>1442</v>
      </c>
      <c r="J86" s="322">
        <v>20</v>
      </c>
      <c r="K86" s="310"/>
    </row>
    <row r="87" s="1" customFormat="1" ht="15" customHeight="1">
      <c r="B87" s="321"/>
      <c r="C87" s="296" t="s">
        <v>1459</v>
      </c>
      <c r="D87" s="296"/>
      <c r="E87" s="296"/>
      <c r="F87" s="319" t="s">
        <v>1446</v>
      </c>
      <c r="G87" s="320"/>
      <c r="H87" s="296" t="s">
        <v>1460</v>
      </c>
      <c r="I87" s="296" t="s">
        <v>1442</v>
      </c>
      <c r="J87" s="296">
        <v>50</v>
      </c>
      <c r="K87" s="310"/>
    </row>
    <row r="88" s="1" customFormat="1" ht="15" customHeight="1">
      <c r="B88" s="321"/>
      <c r="C88" s="296" t="s">
        <v>1461</v>
      </c>
      <c r="D88" s="296"/>
      <c r="E88" s="296"/>
      <c r="F88" s="319" t="s">
        <v>1446</v>
      </c>
      <c r="G88" s="320"/>
      <c r="H88" s="296" t="s">
        <v>1462</v>
      </c>
      <c r="I88" s="296" t="s">
        <v>1442</v>
      </c>
      <c r="J88" s="296">
        <v>20</v>
      </c>
      <c r="K88" s="310"/>
    </row>
    <row r="89" s="1" customFormat="1" ht="15" customHeight="1">
      <c r="B89" s="321"/>
      <c r="C89" s="296" t="s">
        <v>1463</v>
      </c>
      <c r="D89" s="296"/>
      <c r="E89" s="296"/>
      <c r="F89" s="319" t="s">
        <v>1446</v>
      </c>
      <c r="G89" s="320"/>
      <c r="H89" s="296" t="s">
        <v>1464</v>
      </c>
      <c r="I89" s="296" t="s">
        <v>1442</v>
      </c>
      <c r="J89" s="296">
        <v>20</v>
      </c>
      <c r="K89" s="310"/>
    </row>
    <row r="90" s="1" customFormat="1" ht="15" customHeight="1">
      <c r="B90" s="321"/>
      <c r="C90" s="296" t="s">
        <v>1465</v>
      </c>
      <c r="D90" s="296"/>
      <c r="E90" s="296"/>
      <c r="F90" s="319" t="s">
        <v>1446</v>
      </c>
      <c r="G90" s="320"/>
      <c r="H90" s="296" t="s">
        <v>1466</v>
      </c>
      <c r="I90" s="296" t="s">
        <v>1442</v>
      </c>
      <c r="J90" s="296">
        <v>50</v>
      </c>
      <c r="K90" s="310"/>
    </row>
    <row r="91" s="1" customFormat="1" ht="15" customHeight="1">
      <c r="B91" s="321"/>
      <c r="C91" s="296" t="s">
        <v>1467</v>
      </c>
      <c r="D91" s="296"/>
      <c r="E91" s="296"/>
      <c r="F91" s="319" t="s">
        <v>1446</v>
      </c>
      <c r="G91" s="320"/>
      <c r="H91" s="296" t="s">
        <v>1467</v>
      </c>
      <c r="I91" s="296" t="s">
        <v>1442</v>
      </c>
      <c r="J91" s="296">
        <v>50</v>
      </c>
      <c r="K91" s="310"/>
    </row>
    <row r="92" s="1" customFormat="1" ht="15" customHeight="1">
      <c r="B92" s="321"/>
      <c r="C92" s="296" t="s">
        <v>1468</v>
      </c>
      <c r="D92" s="296"/>
      <c r="E92" s="296"/>
      <c r="F92" s="319" t="s">
        <v>1446</v>
      </c>
      <c r="G92" s="320"/>
      <c r="H92" s="296" t="s">
        <v>1469</v>
      </c>
      <c r="I92" s="296" t="s">
        <v>1442</v>
      </c>
      <c r="J92" s="296">
        <v>255</v>
      </c>
      <c r="K92" s="310"/>
    </row>
    <row r="93" s="1" customFormat="1" ht="15" customHeight="1">
      <c r="B93" s="321"/>
      <c r="C93" s="296" t="s">
        <v>1470</v>
      </c>
      <c r="D93" s="296"/>
      <c r="E93" s="296"/>
      <c r="F93" s="319" t="s">
        <v>1440</v>
      </c>
      <c r="G93" s="320"/>
      <c r="H93" s="296" t="s">
        <v>1471</v>
      </c>
      <c r="I93" s="296" t="s">
        <v>1472</v>
      </c>
      <c r="J93" s="296"/>
      <c r="K93" s="310"/>
    </row>
    <row r="94" s="1" customFormat="1" ht="15" customHeight="1">
      <c r="B94" s="321"/>
      <c r="C94" s="296" t="s">
        <v>1473</v>
      </c>
      <c r="D94" s="296"/>
      <c r="E94" s="296"/>
      <c r="F94" s="319" t="s">
        <v>1440</v>
      </c>
      <c r="G94" s="320"/>
      <c r="H94" s="296" t="s">
        <v>1474</v>
      </c>
      <c r="I94" s="296" t="s">
        <v>1475</v>
      </c>
      <c r="J94" s="296"/>
      <c r="K94" s="310"/>
    </row>
    <row r="95" s="1" customFormat="1" ht="15" customHeight="1">
      <c r="B95" s="321"/>
      <c r="C95" s="296" t="s">
        <v>1476</v>
      </c>
      <c r="D95" s="296"/>
      <c r="E95" s="296"/>
      <c r="F95" s="319" t="s">
        <v>1440</v>
      </c>
      <c r="G95" s="320"/>
      <c r="H95" s="296" t="s">
        <v>1476</v>
      </c>
      <c r="I95" s="296" t="s">
        <v>1475</v>
      </c>
      <c r="J95" s="296"/>
      <c r="K95" s="310"/>
    </row>
    <row r="96" s="1" customFormat="1" ht="15" customHeight="1">
      <c r="B96" s="321"/>
      <c r="C96" s="296" t="s">
        <v>39</v>
      </c>
      <c r="D96" s="296"/>
      <c r="E96" s="296"/>
      <c r="F96" s="319" t="s">
        <v>1440</v>
      </c>
      <c r="G96" s="320"/>
      <c r="H96" s="296" t="s">
        <v>1477</v>
      </c>
      <c r="I96" s="296" t="s">
        <v>1475</v>
      </c>
      <c r="J96" s="296"/>
      <c r="K96" s="310"/>
    </row>
    <row r="97" s="1" customFormat="1" ht="15" customHeight="1">
      <c r="B97" s="321"/>
      <c r="C97" s="296" t="s">
        <v>49</v>
      </c>
      <c r="D97" s="296"/>
      <c r="E97" s="296"/>
      <c r="F97" s="319" t="s">
        <v>1440</v>
      </c>
      <c r="G97" s="320"/>
      <c r="H97" s="296" t="s">
        <v>1478</v>
      </c>
      <c r="I97" s="296" t="s">
        <v>1475</v>
      </c>
      <c r="J97" s="296"/>
      <c r="K97" s="310"/>
    </row>
    <row r="98" s="1" customFormat="1" ht="15" customHeight="1">
      <c r="B98" s="324"/>
      <c r="C98" s="325"/>
      <c r="D98" s="325"/>
      <c r="E98" s="325"/>
      <c r="F98" s="325"/>
      <c r="G98" s="325"/>
      <c r="H98" s="325"/>
      <c r="I98" s="325"/>
      <c r="J98" s="325"/>
      <c r="K98" s="326"/>
    </row>
    <row r="99" s="1" customFormat="1" ht="18.75" customHeight="1">
      <c r="B99" s="327"/>
      <c r="C99" s="328"/>
      <c r="D99" s="328"/>
      <c r="E99" s="328"/>
      <c r="F99" s="328"/>
      <c r="G99" s="328"/>
      <c r="H99" s="328"/>
      <c r="I99" s="328"/>
      <c r="J99" s="328"/>
      <c r="K99" s="327"/>
    </row>
    <row r="100" s="1" customFormat="1" ht="18.75" customHeight="1">
      <c r="B100" s="304"/>
      <c r="C100" s="304"/>
      <c r="D100" s="304"/>
      <c r="E100" s="304"/>
      <c r="F100" s="304"/>
      <c r="G100" s="304"/>
      <c r="H100" s="304"/>
      <c r="I100" s="304"/>
      <c r="J100" s="304"/>
      <c r="K100" s="304"/>
    </row>
    <row r="101" s="1" customFormat="1" ht="7.5" customHeight="1">
      <c r="B101" s="305"/>
      <c r="C101" s="306"/>
      <c r="D101" s="306"/>
      <c r="E101" s="306"/>
      <c r="F101" s="306"/>
      <c r="G101" s="306"/>
      <c r="H101" s="306"/>
      <c r="I101" s="306"/>
      <c r="J101" s="306"/>
      <c r="K101" s="307"/>
    </row>
    <row r="102" s="1" customFormat="1" ht="45" customHeight="1">
      <c r="B102" s="308"/>
      <c r="C102" s="309" t="s">
        <v>1479</v>
      </c>
      <c r="D102" s="309"/>
      <c r="E102" s="309"/>
      <c r="F102" s="309"/>
      <c r="G102" s="309"/>
      <c r="H102" s="309"/>
      <c r="I102" s="309"/>
      <c r="J102" s="309"/>
      <c r="K102" s="310"/>
    </row>
    <row r="103" s="1" customFormat="1" ht="17.25" customHeight="1">
      <c r="B103" s="308"/>
      <c r="C103" s="311" t="s">
        <v>1434</v>
      </c>
      <c r="D103" s="311"/>
      <c r="E103" s="311"/>
      <c r="F103" s="311" t="s">
        <v>1435</v>
      </c>
      <c r="G103" s="312"/>
      <c r="H103" s="311" t="s">
        <v>55</v>
      </c>
      <c r="I103" s="311" t="s">
        <v>58</v>
      </c>
      <c r="J103" s="311" t="s">
        <v>1436</v>
      </c>
      <c r="K103" s="310"/>
    </row>
    <row r="104" s="1" customFormat="1" ht="17.25" customHeight="1">
      <c r="B104" s="308"/>
      <c r="C104" s="313" t="s">
        <v>1437</v>
      </c>
      <c r="D104" s="313"/>
      <c r="E104" s="313"/>
      <c r="F104" s="314" t="s">
        <v>1438</v>
      </c>
      <c r="G104" s="315"/>
      <c r="H104" s="313"/>
      <c r="I104" s="313"/>
      <c r="J104" s="313" t="s">
        <v>1439</v>
      </c>
      <c r="K104" s="310"/>
    </row>
    <row r="105" s="1" customFormat="1" ht="5.25" customHeight="1">
      <c r="B105" s="308"/>
      <c r="C105" s="311"/>
      <c r="D105" s="311"/>
      <c r="E105" s="311"/>
      <c r="F105" s="311"/>
      <c r="G105" s="329"/>
      <c r="H105" s="311"/>
      <c r="I105" s="311"/>
      <c r="J105" s="311"/>
      <c r="K105" s="310"/>
    </row>
    <row r="106" s="1" customFormat="1" ht="15" customHeight="1">
      <c r="B106" s="308"/>
      <c r="C106" s="296" t="s">
        <v>54</v>
      </c>
      <c r="D106" s="318"/>
      <c r="E106" s="318"/>
      <c r="F106" s="319" t="s">
        <v>1440</v>
      </c>
      <c r="G106" s="296"/>
      <c r="H106" s="296" t="s">
        <v>1480</v>
      </c>
      <c r="I106" s="296" t="s">
        <v>1442</v>
      </c>
      <c r="J106" s="296">
        <v>20</v>
      </c>
      <c r="K106" s="310"/>
    </row>
    <row r="107" s="1" customFormat="1" ht="15" customHeight="1">
      <c r="B107" s="308"/>
      <c r="C107" s="296" t="s">
        <v>1443</v>
      </c>
      <c r="D107" s="296"/>
      <c r="E107" s="296"/>
      <c r="F107" s="319" t="s">
        <v>1440</v>
      </c>
      <c r="G107" s="296"/>
      <c r="H107" s="296" t="s">
        <v>1480</v>
      </c>
      <c r="I107" s="296" t="s">
        <v>1442</v>
      </c>
      <c r="J107" s="296">
        <v>120</v>
      </c>
      <c r="K107" s="310"/>
    </row>
    <row r="108" s="1" customFormat="1" ht="15" customHeight="1">
      <c r="B108" s="321"/>
      <c r="C108" s="296" t="s">
        <v>1445</v>
      </c>
      <c r="D108" s="296"/>
      <c r="E108" s="296"/>
      <c r="F108" s="319" t="s">
        <v>1446</v>
      </c>
      <c r="G108" s="296"/>
      <c r="H108" s="296" t="s">
        <v>1480</v>
      </c>
      <c r="I108" s="296" t="s">
        <v>1442</v>
      </c>
      <c r="J108" s="296">
        <v>50</v>
      </c>
      <c r="K108" s="310"/>
    </row>
    <row r="109" s="1" customFormat="1" ht="15" customHeight="1">
      <c r="B109" s="321"/>
      <c r="C109" s="296" t="s">
        <v>1448</v>
      </c>
      <c r="D109" s="296"/>
      <c r="E109" s="296"/>
      <c r="F109" s="319" t="s">
        <v>1440</v>
      </c>
      <c r="G109" s="296"/>
      <c r="H109" s="296" t="s">
        <v>1480</v>
      </c>
      <c r="I109" s="296" t="s">
        <v>1450</v>
      </c>
      <c r="J109" s="296"/>
      <c r="K109" s="310"/>
    </row>
    <row r="110" s="1" customFormat="1" ht="15" customHeight="1">
      <c r="B110" s="321"/>
      <c r="C110" s="296" t="s">
        <v>1459</v>
      </c>
      <c r="D110" s="296"/>
      <c r="E110" s="296"/>
      <c r="F110" s="319" t="s">
        <v>1446</v>
      </c>
      <c r="G110" s="296"/>
      <c r="H110" s="296" t="s">
        <v>1480</v>
      </c>
      <c r="I110" s="296" t="s">
        <v>1442</v>
      </c>
      <c r="J110" s="296">
        <v>50</v>
      </c>
      <c r="K110" s="310"/>
    </row>
    <row r="111" s="1" customFormat="1" ht="15" customHeight="1">
      <c r="B111" s="321"/>
      <c r="C111" s="296" t="s">
        <v>1467</v>
      </c>
      <c r="D111" s="296"/>
      <c r="E111" s="296"/>
      <c r="F111" s="319" t="s">
        <v>1446</v>
      </c>
      <c r="G111" s="296"/>
      <c r="H111" s="296" t="s">
        <v>1480</v>
      </c>
      <c r="I111" s="296" t="s">
        <v>1442</v>
      </c>
      <c r="J111" s="296">
        <v>50</v>
      </c>
      <c r="K111" s="310"/>
    </row>
    <row r="112" s="1" customFormat="1" ht="15" customHeight="1">
      <c r="B112" s="321"/>
      <c r="C112" s="296" t="s">
        <v>1465</v>
      </c>
      <c r="D112" s="296"/>
      <c r="E112" s="296"/>
      <c r="F112" s="319" t="s">
        <v>1446</v>
      </c>
      <c r="G112" s="296"/>
      <c r="H112" s="296" t="s">
        <v>1480</v>
      </c>
      <c r="I112" s="296" t="s">
        <v>1442</v>
      </c>
      <c r="J112" s="296">
        <v>50</v>
      </c>
      <c r="K112" s="310"/>
    </row>
    <row r="113" s="1" customFormat="1" ht="15" customHeight="1">
      <c r="B113" s="321"/>
      <c r="C113" s="296" t="s">
        <v>54</v>
      </c>
      <c r="D113" s="296"/>
      <c r="E113" s="296"/>
      <c r="F113" s="319" t="s">
        <v>1440</v>
      </c>
      <c r="G113" s="296"/>
      <c r="H113" s="296" t="s">
        <v>1481</v>
      </c>
      <c r="I113" s="296" t="s">
        <v>1442</v>
      </c>
      <c r="J113" s="296">
        <v>20</v>
      </c>
      <c r="K113" s="310"/>
    </row>
    <row r="114" s="1" customFormat="1" ht="15" customHeight="1">
      <c r="B114" s="321"/>
      <c r="C114" s="296" t="s">
        <v>1482</v>
      </c>
      <c r="D114" s="296"/>
      <c r="E114" s="296"/>
      <c r="F114" s="319" t="s">
        <v>1440</v>
      </c>
      <c r="G114" s="296"/>
      <c r="H114" s="296" t="s">
        <v>1483</v>
      </c>
      <c r="I114" s="296" t="s">
        <v>1442</v>
      </c>
      <c r="J114" s="296">
        <v>120</v>
      </c>
      <c r="K114" s="310"/>
    </row>
    <row r="115" s="1" customFormat="1" ht="15" customHeight="1">
      <c r="B115" s="321"/>
      <c r="C115" s="296" t="s">
        <v>39</v>
      </c>
      <c r="D115" s="296"/>
      <c r="E115" s="296"/>
      <c r="F115" s="319" t="s">
        <v>1440</v>
      </c>
      <c r="G115" s="296"/>
      <c r="H115" s="296" t="s">
        <v>1484</v>
      </c>
      <c r="I115" s="296" t="s">
        <v>1475</v>
      </c>
      <c r="J115" s="296"/>
      <c r="K115" s="310"/>
    </row>
    <row r="116" s="1" customFormat="1" ht="15" customHeight="1">
      <c r="B116" s="321"/>
      <c r="C116" s="296" t="s">
        <v>49</v>
      </c>
      <c r="D116" s="296"/>
      <c r="E116" s="296"/>
      <c r="F116" s="319" t="s">
        <v>1440</v>
      </c>
      <c r="G116" s="296"/>
      <c r="H116" s="296" t="s">
        <v>1485</v>
      </c>
      <c r="I116" s="296" t="s">
        <v>1475</v>
      </c>
      <c r="J116" s="296"/>
      <c r="K116" s="310"/>
    </row>
    <row r="117" s="1" customFormat="1" ht="15" customHeight="1">
      <c r="B117" s="321"/>
      <c r="C117" s="296" t="s">
        <v>58</v>
      </c>
      <c r="D117" s="296"/>
      <c r="E117" s="296"/>
      <c r="F117" s="319" t="s">
        <v>1440</v>
      </c>
      <c r="G117" s="296"/>
      <c r="H117" s="296" t="s">
        <v>1486</v>
      </c>
      <c r="I117" s="296" t="s">
        <v>1487</v>
      </c>
      <c r="J117" s="296"/>
      <c r="K117" s="310"/>
    </row>
    <row r="118" s="1" customFormat="1" ht="15" customHeight="1">
      <c r="B118" s="324"/>
      <c r="C118" s="330"/>
      <c r="D118" s="330"/>
      <c r="E118" s="330"/>
      <c r="F118" s="330"/>
      <c r="G118" s="330"/>
      <c r="H118" s="330"/>
      <c r="I118" s="330"/>
      <c r="J118" s="330"/>
      <c r="K118" s="326"/>
    </row>
    <row r="119" s="1" customFormat="1" ht="18.75" customHeight="1">
      <c r="B119" s="331"/>
      <c r="C119" s="332"/>
      <c r="D119" s="332"/>
      <c r="E119" s="332"/>
      <c r="F119" s="333"/>
      <c r="G119" s="332"/>
      <c r="H119" s="332"/>
      <c r="I119" s="332"/>
      <c r="J119" s="332"/>
      <c r="K119" s="331"/>
    </row>
    <row r="120" s="1" customFormat="1" ht="18.75" customHeight="1">
      <c r="B120" s="304"/>
      <c r="C120" s="304"/>
      <c r="D120" s="304"/>
      <c r="E120" s="304"/>
      <c r="F120" s="304"/>
      <c r="G120" s="304"/>
      <c r="H120" s="304"/>
      <c r="I120" s="304"/>
      <c r="J120" s="304"/>
      <c r="K120" s="304"/>
    </row>
    <row r="121" s="1" customFormat="1" ht="7.5" customHeight="1">
      <c r="B121" s="334"/>
      <c r="C121" s="335"/>
      <c r="D121" s="335"/>
      <c r="E121" s="335"/>
      <c r="F121" s="335"/>
      <c r="G121" s="335"/>
      <c r="H121" s="335"/>
      <c r="I121" s="335"/>
      <c r="J121" s="335"/>
      <c r="K121" s="336"/>
    </row>
    <row r="122" s="1" customFormat="1" ht="45" customHeight="1">
      <c r="B122" s="337"/>
      <c r="C122" s="287" t="s">
        <v>1488</v>
      </c>
      <c r="D122" s="287"/>
      <c r="E122" s="287"/>
      <c r="F122" s="287"/>
      <c r="G122" s="287"/>
      <c r="H122" s="287"/>
      <c r="I122" s="287"/>
      <c r="J122" s="287"/>
      <c r="K122" s="338"/>
    </row>
    <row r="123" s="1" customFormat="1" ht="17.25" customHeight="1">
      <c r="B123" s="339"/>
      <c r="C123" s="311" t="s">
        <v>1434</v>
      </c>
      <c r="D123" s="311"/>
      <c r="E123" s="311"/>
      <c r="F123" s="311" t="s">
        <v>1435</v>
      </c>
      <c r="G123" s="312"/>
      <c r="H123" s="311" t="s">
        <v>55</v>
      </c>
      <c r="I123" s="311" t="s">
        <v>58</v>
      </c>
      <c r="J123" s="311" t="s">
        <v>1436</v>
      </c>
      <c r="K123" s="340"/>
    </row>
    <row r="124" s="1" customFormat="1" ht="17.25" customHeight="1">
      <c r="B124" s="339"/>
      <c r="C124" s="313" t="s">
        <v>1437</v>
      </c>
      <c r="D124" s="313"/>
      <c r="E124" s="313"/>
      <c r="F124" s="314" t="s">
        <v>1438</v>
      </c>
      <c r="G124" s="315"/>
      <c r="H124" s="313"/>
      <c r="I124" s="313"/>
      <c r="J124" s="313" t="s">
        <v>1439</v>
      </c>
      <c r="K124" s="340"/>
    </row>
    <row r="125" s="1" customFormat="1" ht="5.25" customHeight="1">
      <c r="B125" s="341"/>
      <c r="C125" s="316"/>
      <c r="D125" s="316"/>
      <c r="E125" s="316"/>
      <c r="F125" s="316"/>
      <c r="G125" s="342"/>
      <c r="H125" s="316"/>
      <c r="I125" s="316"/>
      <c r="J125" s="316"/>
      <c r="K125" s="343"/>
    </row>
    <row r="126" s="1" customFormat="1" ht="15" customHeight="1">
      <c r="B126" s="341"/>
      <c r="C126" s="296" t="s">
        <v>1443</v>
      </c>
      <c r="D126" s="318"/>
      <c r="E126" s="318"/>
      <c r="F126" s="319" t="s">
        <v>1440</v>
      </c>
      <c r="G126" s="296"/>
      <c r="H126" s="296" t="s">
        <v>1480</v>
      </c>
      <c r="I126" s="296" t="s">
        <v>1442</v>
      </c>
      <c r="J126" s="296">
        <v>120</v>
      </c>
      <c r="K126" s="344"/>
    </row>
    <row r="127" s="1" customFormat="1" ht="15" customHeight="1">
      <c r="B127" s="341"/>
      <c r="C127" s="296" t="s">
        <v>1489</v>
      </c>
      <c r="D127" s="296"/>
      <c r="E127" s="296"/>
      <c r="F127" s="319" t="s">
        <v>1440</v>
      </c>
      <c r="G127" s="296"/>
      <c r="H127" s="296" t="s">
        <v>1490</v>
      </c>
      <c r="I127" s="296" t="s">
        <v>1442</v>
      </c>
      <c r="J127" s="296" t="s">
        <v>1491</v>
      </c>
      <c r="K127" s="344"/>
    </row>
    <row r="128" s="1" customFormat="1" ht="15" customHeight="1">
      <c r="B128" s="341"/>
      <c r="C128" s="296" t="s">
        <v>1388</v>
      </c>
      <c r="D128" s="296"/>
      <c r="E128" s="296"/>
      <c r="F128" s="319" t="s">
        <v>1440</v>
      </c>
      <c r="G128" s="296"/>
      <c r="H128" s="296" t="s">
        <v>1492</v>
      </c>
      <c r="I128" s="296" t="s">
        <v>1442</v>
      </c>
      <c r="J128" s="296" t="s">
        <v>1491</v>
      </c>
      <c r="K128" s="344"/>
    </row>
    <row r="129" s="1" customFormat="1" ht="15" customHeight="1">
      <c r="B129" s="341"/>
      <c r="C129" s="296" t="s">
        <v>1451</v>
      </c>
      <c r="D129" s="296"/>
      <c r="E129" s="296"/>
      <c r="F129" s="319" t="s">
        <v>1446</v>
      </c>
      <c r="G129" s="296"/>
      <c r="H129" s="296" t="s">
        <v>1452</v>
      </c>
      <c r="I129" s="296" t="s">
        <v>1442</v>
      </c>
      <c r="J129" s="296">
        <v>15</v>
      </c>
      <c r="K129" s="344"/>
    </row>
    <row r="130" s="1" customFormat="1" ht="15" customHeight="1">
      <c r="B130" s="341"/>
      <c r="C130" s="322" t="s">
        <v>1453</v>
      </c>
      <c r="D130" s="322"/>
      <c r="E130" s="322"/>
      <c r="F130" s="323" t="s">
        <v>1446</v>
      </c>
      <c r="G130" s="322"/>
      <c r="H130" s="322" t="s">
        <v>1454</v>
      </c>
      <c r="I130" s="322" t="s">
        <v>1442</v>
      </c>
      <c r="J130" s="322">
        <v>15</v>
      </c>
      <c r="K130" s="344"/>
    </row>
    <row r="131" s="1" customFormat="1" ht="15" customHeight="1">
      <c r="B131" s="341"/>
      <c r="C131" s="322" t="s">
        <v>1455</v>
      </c>
      <c r="D131" s="322"/>
      <c r="E131" s="322"/>
      <c r="F131" s="323" t="s">
        <v>1446</v>
      </c>
      <c r="G131" s="322"/>
      <c r="H131" s="322" t="s">
        <v>1456</v>
      </c>
      <c r="I131" s="322" t="s">
        <v>1442</v>
      </c>
      <c r="J131" s="322">
        <v>20</v>
      </c>
      <c r="K131" s="344"/>
    </row>
    <row r="132" s="1" customFormat="1" ht="15" customHeight="1">
      <c r="B132" s="341"/>
      <c r="C132" s="322" t="s">
        <v>1457</v>
      </c>
      <c r="D132" s="322"/>
      <c r="E132" s="322"/>
      <c r="F132" s="323" t="s">
        <v>1446</v>
      </c>
      <c r="G132" s="322"/>
      <c r="H132" s="322" t="s">
        <v>1458</v>
      </c>
      <c r="I132" s="322" t="s">
        <v>1442</v>
      </c>
      <c r="J132" s="322">
        <v>20</v>
      </c>
      <c r="K132" s="344"/>
    </row>
    <row r="133" s="1" customFormat="1" ht="15" customHeight="1">
      <c r="B133" s="341"/>
      <c r="C133" s="296" t="s">
        <v>1445</v>
      </c>
      <c r="D133" s="296"/>
      <c r="E133" s="296"/>
      <c r="F133" s="319" t="s">
        <v>1446</v>
      </c>
      <c r="G133" s="296"/>
      <c r="H133" s="296" t="s">
        <v>1480</v>
      </c>
      <c r="I133" s="296" t="s">
        <v>1442</v>
      </c>
      <c r="J133" s="296">
        <v>50</v>
      </c>
      <c r="K133" s="344"/>
    </row>
    <row r="134" s="1" customFormat="1" ht="15" customHeight="1">
      <c r="B134" s="341"/>
      <c r="C134" s="296" t="s">
        <v>1459</v>
      </c>
      <c r="D134" s="296"/>
      <c r="E134" s="296"/>
      <c r="F134" s="319" t="s">
        <v>1446</v>
      </c>
      <c r="G134" s="296"/>
      <c r="H134" s="296" t="s">
        <v>1480</v>
      </c>
      <c r="I134" s="296" t="s">
        <v>1442</v>
      </c>
      <c r="J134" s="296">
        <v>50</v>
      </c>
      <c r="K134" s="344"/>
    </row>
    <row r="135" s="1" customFormat="1" ht="15" customHeight="1">
      <c r="B135" s="341"/>
      <c r="C135" s="296" t="s">
        <v>1465</v>
      </c>
      <c r="D135" s="296"/>
      <c r="E135" s="296"/>
      <c r="F135" s="319" t="s">
        <v>1446</v>
      </c>
      <c r="G135" s="296"/>
      <c r="H135" s="296" t="s">
        <v>1480</v>
      </c>
      <c r="I135" s="296" t="s">
        <v>1442</v>
      </c>
      <c r="J135" s="296">
        <v>50</v>
      </c>
      <c r="K135" s="344"/>
    </row>
    <row r="136" s="1" customFormat="1" ht="15" customHeight="1">
      <c r="B136" s="341"/>
      <c r="C136" s="296" t="s">
        <v>1467</v>
      </c>
      <c r="D136" s="296"/>
      <c r="E136" s="296"/>
      <c r="F136" s="319" t="s">
        <v>1446</v>
      </c>
      <c r="G136" s="296"/>
      <c r="H136" s="296" t="s">
        <v>1480</v>
      </c>
      <c r="I136" s="296" t="s">
        <v>1442</v>
      </c>
      <c r="J136" s="296">
        <v>50</v>
      </c>
      <c r="K136" s="344"/>
    </row>
    <row r="137" s="1" customFormat="1" ht="15" customHeight="1">
      <c r="B137" s="341"/>
      <c r="C137" s="296" t="s">
        <v>1468</v>
      </c>
      <c r="D137" s="296"/>
      <c r="E137" s="296"/>
      <c r="F137" s="319" t="s">
        <v>1446</v>
      </c>
      <c r="G137" s="296"/>
      <c r="H137" s="296" t="s">
        <v>1493</v>
      </c>
      <c r="I137" s="296" t="s">
        <v>1442</v>
      </c>
      <c r="J137" s="296">
        <v>255</v>
      </c>
      <c r="K137" s="344"/>
    </row>
    <row r="138" s="1" customFormat="1" ht="15" customHeight="1">
      <c r="B138" s="341"/>
      <c r="C138" s="296" t="s">
        <v>1470</v>
      </c>
      <c r="D138" s="296"/>
      <c r="E138" s="296"/>
      <c r="F138" s="319" t="s">
        <v>1440</v>
      </c>
      <c r="G138" s="296"/>
      <c r="H138" s="296" t="s">
        <v>1494</v>
      </c>
      <c r="I138" s="296" t="s">
        <v>1472</v>
      </c>
      <c r="J138" s="296"/>
      <c r="K138" s="344"/>
    </row>
    <row r="139" s="1" customFormat="1" ht="15" customHeight="1">
      <c r="B139" s="341"/>
      <c r="C139" s="296" t="s">
        <v>1473</v>
      </c>
      <c r="D139" s="296"/>
      <c r="E139" s="296"/>
      <c r="F139" s="319" t="s">
        <v>1440</v>
      </c>
      <c r="G139" s="296"/>
      <c r="H139" s="296" t="s">
        <v>1495</v>
      </c>
      <c r="I139" s="296" t="s">
        <v>1475</v>
      </c>
      <c r="J139" s="296"/>
      <c r="K139" s="344"/>
    </row>
    <row r="140" s="1" customFormat="1" ht="15" customHeight="1">
      <c r="B140" s="341"/>
      <c r="C140" s="296" t="s">
        <v>1476</v>
      </c>
      <c r="D140" s="296"/>
      <c r="E140" s="296"/>
      <c r="F140" s="319" t="s">
        <v>1440</v>
      </c>
      <c r="G140" s="296"/>
      <c r="H140" s="296" t="s">
        <v>1476</v>
      </c>
      <c r="I140" s="296" t="s">
        <v>1475</v>
      </c>
      <c r="J140" s="296"/>
      <c r="K140" s="344"/>
    </row>
    <row r="141" s="1" customFormat="1" ht="15" customHeight="1">
      <c r="B141" s="341"/>
      <c r="C141" s="296" t="s">
        <v>39</v>
      </c>
      <c r="D141" s="296"/>
      <c r="E141" s="296"/>
      <c r="F141" s="319" t="s">
        <v>1440</v>
      </c>
      <c r="G141" s="296"/>
      <c r="H141" s="296" t="s">
        <v>1496</v>
      </c>
      <c r="I141" s="296" t="s">
        <v>1475</v>
      </c>
      <c r="J141" s="296"/>
      <c r="K141" s="344"/>
    </row>
    <row r="142" s="1" customFormat="1" ht="15" customHeight="1">
      <c r="B142" s="341"/>
      <c r="C142" s="296" t="s">
        <v>1497</v>
      </c>
      <c r="D142" s="296"/>
      <c r="E142" s="296"/>
      <c r="F142" s="319" t="s">
        <v>1440</v>
      </c>
      <c r="G142" s="296"/>
      <c r="H142" s="296" t="s">
        <v>1498</v>
      </c>
      <c r="I142" s="296" t="s">
        <v>1475</v>
      </c>
      <c r="J142" s="296"/>
      <c r="K142" s="344"/>
    </row>
    <row r="143" s="1" customFormat="1" ht="15" customHeight="1">
      <c r="B143" s="345"/>
      <c r="C143" s="346"/>
      <c r="D143" s="346"/>
      <c r="E143" s="346"/>
      <c r="F143" s="346"/>
      <c r="G143" s="346"/>
      <c r="H143" s="346"/>
      <c r="I143" s="346"/>
      <c r="J143" s="346"/>
      <c r="K143" s="347"/>
    </row>
    <row r="144" s="1" customFormat="1" ht="18.75" customHeight="1">
      <c r="B144" s="332"/>
      <c r="C144" s="332"/>
      <c r="D144" s="332"/>
      <c r="E144" s="332"/>
      <c r="F144" s="333"/>
      <c r="G144" s="332"/>
      <c r="H144" s="332"/>
      <c r="I144" s="332"/>
      <c r="J144" s="332"/>
      <c r="K144" s="332"/>
    </row>
    <row r="145" s="1" customFormat="1" ht="18.75" customHeight="1">
      <c r="B145" s="304"/>
      <c r="C145" s="304"/>
      <c r="D145" s="304"/>
      <c r="E145" s="304"/>
      <c r="F145" s="304"/>
      <c r="G145" s="304"/>
      <c r="H145" s="304"/>
      <c r="I145" s="304"/>
      <c r="J145" s="304"/>
      <c r="K145" s="304"/>
    </row>
    <row r="146" s="1" customFormat="1" ht="7.5" customHeight="1">
      <c r="B146" s="305"/>
      <c r="C146" s="306"/>
      <c r="D146" s="306"/>
      <c r="E146" s="306"/>
      <c r="F146" s="306"/>
      <c r="G146" s="306"/>
      <c r="H146" s="306"/>
      <c r="I146" s="306"/>
      <c r="J146" s="306"/>
      <c r="K146" s="307"/>
    </row>
    <row r="147" s="1" customFormat="1" ht="45" customHeight="1">
      <c r="B147" s="308"/>
      <c r="C147" s="309" t="s">
        <v>1499</v>
      </c>
      <c r="D147" s="309"/>
      <c r="E147" s="309"/>
      <c r="F147" s="309"/>
      <c r="G147" s="309"/>
      <c r="H147" s="309"/>
      <c r="I147" s="309"/>
      <c r="J147" s="309"/>
      <c r="K147" s="310"/>
    </row>
    <row r="148" s="1" customFormat="1" ht="17.25" customHeight="1">
      <c r="B148" s="308"/>
      <c r="C148" s="311" t="s">
        <v>1434</v>
      </c>
      <c r="D148" s="311"/>
      <c r="E148" s="311"/>
      <c r="F148" s="311" t="s">
        <v>1435</v>
      </c>
      <c r="G148" s="312"/>
      <c r="H148" s="311" t="s">
        <v>55</v>
      </c>
      <c r="I148" s="311" t="s">
        <v>58</v>
      </c>
      <c r="J148" s="311" t="s">
        <v>1436</v>
      </c>
      <c r="K148" s="310"/>
    </row>
    <row r="149" s="1" customFormat="1" ht="17.25" customHeight="1">
      <c r="B149" s="308"/>
      <c r="C149" s="313" t="s">
        <v>1437</v>
      </c>
      <c r="D149" s="313"/>
      <c r="E149" s="313"/>
      <c r="F149" s="314" t="s">
        <v>1438</v>
      </c>
      <c r="G149" s="315"/>
      <c r="H149" s="313"/>
      <c r="I149" s="313"/>
      <c r="J149" s="313" t="s">
        <v>1439</v>
      </c>
      <c r="K149" s="310"/>
    </row>
    <row r="150" s="1" customFormat="1" ht="5.25" customHeight="1">
      <c r="B150" s="321"/>
      <c r="C150" s="316"/>
      <c r="D150" s="316"/>
      <c r="E150" s="316"/>
      <c r="F150" s="316"/>
      <c r="G150" s="317"/>
      <c r="H150" s="316"/>
      <c r="I150" s="316"/>
      <c r="J150" s="316"/>
      <c r="K150" s="344"/>
    </row>
    <row r="151" s="1" customFormat="1" ht="15" customHeight="1">
      <c r="B151" s="321"/>
      <c r="C151" s="348" t="s">
        <v>1443</v>
      </c>
      <c r="D151" s="296"/>
      <c r="E151" s="296"/>
      <c r="F151" s="349" t="s">
        <v>1440</v>
      </c>
      <c r="G151" s="296"/>
      <c r="H151" s="348" t="s">
        <v>1480</v>
      </c>
      <c r="I151" s="348" t="s">
        <v>1442</v>
      </c>
      <c r="J151" s="348">
        <v>120</v>
      </c>
      <c r="K151" s="344"/>
    </row>
    <row r="152" s="1" customFormat="1" ht="15" customHeight="1">
      <c r="B152" s="321"/>
      <c r="C152" s="348" t="s">
        <v>1489</v>
      </c>
      <c r="D152" s="296"/>
      <c r="E152" s="296"/>
      <c r="F152" s="349" t="s">
        <v>1440</v>
      </c>
      <c r="G152" s="296"/>
      <c r="H152" s="348" t="s">
        <v>1500</v>
      </c>
      <c r="I152" s="348" t="s">
        <v>1442</v>
      </c>
      <c r="J152" s="348" t="s">
        <v>1491</v>
      </c>
      <c r="K152" s="344"/>
    </row>
    <row r="153" s="1" customFormat="1" ht="15" customHeight="1">
      <c r="B153" s="321"/>
      <c r="C153" s="348" t="s">
        <v>1388</v>
      </c>
      <c r="D153" s="296"/>
      <c r="E153" s="296"/>
      <c r="F153" s="349" t="s">
        <v>1440</v>
      </c>
      <c r="G153" s="296"/>
      <c r="H153" s="348" t="s">
        <v>1501</v>
      </c>
      <c r="I153" s="348" t="s">
        <v>1442</v>
      </c>
      <c r="J153" s="348" t="s">
        <v>1491</v>
      </c>
      <c r="K153" s="344"/>
    </row>
    <row r="154" s="1" customFormat="1" ht="15" customHeight="1">
      <c r="B154" s="321"/>
      <c r="C154" s="348" t="s">
        <v>1445</v>
      </c>
      <c r="D154" s="296"/>
      <c r="E154" s="296"/>
      <c r="F154" s="349" t="s">
        <v>1446</v>
      </c>
      <c r="G154" s="296"/>
      <c r="H154" s="348" t="s">
        <v>1480</v>
      </c>
      <c r="I154" s="348" t="s">
        <v>1442</v>
      </c>
      <c r="J154" s="348">
        <v>50</v>
      </c>
      <c r="K154" s="344"/>
    </row>
    <row r="155" s="1" customFormat="1" ht="15" customHeight="1">
      <c r="B155" s="321"/>
      <c r="C155" s="348" t="s">
        <v>1448</v>
      </c>
      <c r="D155" s="296"/>
      <c r="E155" s="296"/>
      <c r="F155" s="349" t="s">
        <v>1440</v>
      </c>
      <c r="G155" s="296"/>
      <c r="H155" s="348" t="s">
        <v>1480</v>
      </c>
      <c r="I155" s="348" t="s">
        <v>1450</v>
      </c>
      <c r="J155" s="348"/>
      <c r="K155" s="344"/>
    </row>
    <row r="156" s="1" customFormat="1" ht="15" customHeight="1">
      <c r="B156" s="321"/>
      <c r="C156" s="348" t="s">
        <v>1459</v>
      </c>
      <c r="D156" s="296"/>
      <c r="E156" s="296"/>
      <c r="F156" s="349" t="s">
        <v>1446</v>
      </c>
      <c r="G156" s="296"/>
      <c r="H156" s="348" t="s">
        <v>1480</v>
      </c>
      <c r="I156" s="348" t="s">
        <v>1442</v>
      </c>
      <c r="J156" s="348">
        <v>50</v>
      </c>
      <c r="K156" s="344"/>
    </row>
    <row r="157" s="1" customFormat="1" ht="15" customHeight="1">
      <c r="B157" s="321"/>
      <c r="C157" s="348" t="s">
        <v>1467</v>
      </c>
      <c r="D157" s="296"/>
      <c r="E157" s="296"/>
      <c r="F157" s="349" t="s">
        <v>1446</v>
      </c>
      <c r="G157" s="296"/>
      <c r="H157" s="348" t="s">
        <v>1480</v>
      </c>
      <c r="I157" s="348" t="s">
        <v>1442</v>
      </c>
      <c r="J157" s="348">
        <v>50</v>
      </c>
      <c r="K157" s="344"/>
    </row>
    <row r="158" s="1" customFormat="1" ht="15" customHeight="1">
      <c r="B158" s="321"/>
      <c r="C158" s="348" t="s">
        <v>1465</v>
      </c>
      <c r="D158" s="296"/>
      <c r="E158" s="296"/>
      <c r="F158" s="349" t="s">
        <v>1446</v>
      </c>
      <c r="G158" s="296"/>
      <c r="H158" s="348" t="s">
        <v>1480</v>
      </c>
      <c r="I158" s="348" t="s">
        <v>1442</v>
      </c>
      <c r="J158" s="348">
        <v>50</v>
      </c>
      <c r="K158" s="344"/>
    </row>
    <row r="159" s="1" customFormat="1" ht="15" customHeight="1">
      <c r="B159" s="321"/>
      <c r="C159" s="348" t="s">
        <v>97</v>
      </c>
      <c r="D159" s="296"/>
      <c r="E159" s="296"/>
      <c r="F159" s="349" t="s">
        <v>1440</v>
      </c>
      <c r="G159" s="296"/>
      <c r="H159" s="348" t="s">
        <v>1502</v>
      </c>
      <c r="I159" s="348" t="s">
        <v>1442</v>
      </c>
      <c r="J159" s="348" t="s">
        <v>1503</v>
      </c>
      <c r="K159" s="344"/>
    </row>
    <row r="160" s="1" customFormat="1" ht="15" customHeight="1">
      <c r="B160" s="321"/>
      <c r="C160" s="348" t="s">
        <v>1504</v>
      </c>
      <c r="D160" s="296"/>
      <c r="E160" s="296"/>
      <c r="F160" s="349" t="s">
        <v>1440</v>
      </c>
      <c r="G160" s="296"/>
      <c r="H160" s="348" t="s">
        <v>1505</v>
      </c>
      <c r="I160" s="348" t="s">
        <v>1475</v>
      </c>
      <c r="J160" s="348"/>
      <c r="K160" s="344"/>
    </row>
    <row r="161" s="1" customFormat="1" ht="15" customHeight="1">
      <c r="B161" s="350"/>
      <c r="C161" s="330"/>
      <c r="D161" s="330"/>
      <c r="E161" s="330"/>
      <c r="F161" s="330"/>
      <c r="G161" s="330"/>
      <c r="H161" s="330"/>
      <c r="I161" s="330"/>
      <c r="J161" s="330"/>
      <c r="K161" s="351"/>
    </row>
    <row r="162" s="1" customFormat="1" ht="18.75" customHeight="1">
      <c r="B162" s="332"/>
      <c r="C162" s="342"/>
      <c r="D162" s="342"/>
      <c r="E162" s="342"/>
      <c r="F162" s="352"/>
      <c r="G162" s="342"/>
      <c r="H162" s="342"/>
      <c r="I162" s="342"/>
      <c r="J162" s="342"/>
      <c r="K162" s="332"/>
    </row>
    <row r="163" s="1" customFormat="1" ht="18.75" customHeight="1">
      <c r="B163" s="304"/>
      <c r="C163" s="304"/>
      <c r="D163" s="304"/>
      <c r="E163" s="304"/>
      <c r="F163" s="304"/>
      <c r="G163" s="304"/>
      <c r="H163" s="304"/>
      <c r="I163" s="304"/>
      <c r="J163" s="304"/>
      <c r="K163" s="304"/>
    </row>
    <row r="164" s="1" customFormat="1" ht="7.5" customHeight="1">
      <c r="B164" s="283"/>
      <c r="C164" s="284"/>
      <c r="D164" s="284"/>
      <c r="E164" s="284"/>
      <c r="F164" s="284"/>
      <c r="G164" s="284"/>
      <c r="H164" s="284"/>
      <c r="I164" s="284"/>
      <c r="J164" s="284"/>
      <c r="K164" s="285"/>
    </row>
    <row r="165" s="1" customFormat="1" ht="45" customHeight="1">
      <c r="B165" s="286"/>
      <c r="C165" s="287" t="s">
        <v>1506</v>
      </c>
      <c r="D165" s="287"/>
      <c r="E165" s="287"/>
      <c r="F165" s="287"/>
      <c r="G165" s="287"/>
      <c r="H165" s="287"/>
      <c r="I165" s="287"/>
      <c r="J165" s="287"/>
      <c r="K165" s="288"/>
    </row>
    <row r="166" s="1" customFormat="1" ht="17.25" customHeight="1">
      <c r="B166" s="286"/>
      <c r="C166" s="311" t="s">
        <v>1434</v>
      </c>
      <c r="D166" s="311"/>
      <c r="E166" s="311"/>
      <c r="F166" s="311" t="s">
        <v>1435</v>
      </c>
      <c r="G166" s="353"/>
      <c r="H166" s="354" t="s">
        <v>55</v>
      </c>
      <c r="I166" s="354" t="s">
        <v>58</v>
      </c>
      <c r="J166" s="311" t="s">
        <v>1436</v>
      </c>
      <c r="K166" s="288"/>
    </row>
    <row r="167" s="1" customFormat="1" ht="17.25" customHeight="1">
      <c r="B167" s="289"/>
      <c r="C167" s="313" t="s">
        <v>1437</v>
      </c>
      <c r="D167" s="313"/>
      <c r="E167" s="313"/>
      <c r="F167" s="314" t="s">
        <v>1438</v>
      </c>
      <c r="G167" s="355"/>
      <c r="H167" s="356"/>
      <c r="I167" s="356"/>
      <c r="J167" s="313" t="s">
        <v>1439</v>
      </c>
      <c r="K167" s="291"/>
    </row>
    <row r="168" s="1" customFormat="1" ht="5.25" customHeight="1">
      <c r="B168" s="321"/>
      <c r="C168" s="316"/>
      <c r="D168" s="316"/>
      <c r="E168" s="316"/>
      <c r="F168" s="316"/>
      <c r="G168" s="317"/>
      <c r="H168" s="316"/>
      <c r="I168" s="316"/>
      <c r="J168" s="316"/>
      <c r="K168" s="344"/>
    </row>
    <row r="169" s="1" customFormat="1" ht="15" customHeight="1">
      <c r="B169" s="321"/>
      <c r="C169" s="296" t="s">
        <v>1443</v>
      </c>
      <c r="D169" s="296"/>
      <c r="E169" s="296"/>
      <c r="F169" s="319" t="s">
        <v>1440</v>
      </c>
      <c r="G169" s="296"/>
      <c r="H169" s="296" t="s">
        <v>1480</v>
      </c>
      <c r="I169" s="296" t="s">
        <v>1442</v>
      </c>
      <c r="J169" s="296">
        <v>120</v>
      </c>
      <c r="K169" s="344"/>
    </row>
    <row r="170" s="1" customFormat="1" ht="15" customHeight="1">
      <c r="B170" s="321"/>
      <c r="C170" s="296" t="s">
        <v>1489</v>
      </c>
      <c r="D170" s="296"/>
      <c r="E170" s="296"/>
      <c r="F170" s="319" t="s">
        <v>1440</v>
      </c>
      <c r="G170" s="296"/>
      <c r="H170" s="296" t="s">
        <v>1490</v>
      </c>
      <c r="I170" s="296" t="s">
        <v>1442</v>
      </c>
      <c r="J170" s="296" t="s">
        <v>1491</v>
      </c>
      <c r="K170" s="344"/>
    </row>
    <row r="171" s="1" customFormat="1" ht="15" customHeight="1">
      <c r="B171" s="321"/>
      <c r="C171" s="296" t="s">
        <v>1388</v>
      </c>
      <c r="D171" s="296"/>
      <c r="E171" s="296"/>
      <c r="F171" s="319" t="s">
        <v>1440</v>
      </c>
      <c r="G171" s="296"/>
      <c r="H171" s="296" t="s">
        <v>1507</v>
      </c>
      <c r="I171" s="296" t="s">
        <v>1442</v>
      </c>
      <c r="J171" s="296" t="s">
        <v>1491</v>
      </c>
      <c r="K171" s="344"/>
    </row>
    <row r="172" s="1" customFormat="1" ht="15" customHeight="1">
      <c r="B172" s="321"/>
      <c r="C172" s="296" t="s">
        <v>1445</v>
      </c>
      <c r="D172" s="296"/>
      <c r="E172" s="296"/>
      <c r="F172" s="319" t="s">
        <v>1446</v>
      </c>
      <c r="G172" s="296"/>
      <c r="H172" s="296" t="s">
        <v>1507</v>
      </c>
      <c r="I172" s="296" t="s">
        <v>1442</v>
      </c>
      <c r="J172" s="296">
        <v>50</v>
      </c>
      <c r="K172" s="344"/>
    </row>
    <row r="173" s="1" customFormat="1" ht="15" customHeight="1">
      <c r="B173" s="321"/>
      <c r="C173" s="296" t="s">
        <v>1448</v>
      </c>
      <c r="D173" s="296"/>
      <c r="E173" s="296"/>
      <c r="F173" s="319" t="s">
        <v>1440</v>
      </c>
      <c r="G173" s="296"/>
      <c r="H173" s="296" t="s">
        <v>1507</v>
      </c>
      <c r="I173" s="296" t="s">
        <v>1450</v>
      </c>
      <c r="J173" s="296"/>
      <c r="K173" s="344"/>
    </row>
    <row r="174" s="1" customFormat="1" ht="15" customHeight="1">
      <c r="B174" s="321"/>
      <c r="C174" s="296" t="s">
        <v>1459</v>
      </c>
      <c r="D174" s="296"/>
      <c r="E174" s="296"/>
      <c r="F174" s="319" t="s">
        <v>1446</v>
      </c>
      <c r="G174" s="296"/>
      <c r="H174" s="296" t="s">
        <v>1507</v>
      </c>
      <c r="I174" s="296" t="s">
        <v>1442</v>
      </c>
      <c r="J174" s="296">
        <v>50</v>
      </c>
      <c r="K174" s="344"/>
    </row>
    <row r="175" s="1" customFormat="1" ht="15" customHeight="1">
      <c r="B175" s="321"/>
      <c r="C175" s="296" t="s">
        <v>1467</v>
      </c>
      <c r="D175" s="296"/>
      <c r="E175" s="296"/>
      <c r="F175" s="319" t="s">
        <v>1446</v>
      </c>
      <c r="G175" s="296"/>
      <c r="H175" s="296" t="s">
        <v>1507</v>
      </c>
      <c r="I175" s="296" t="s">
        <v>1442</v>
      </c>
      <c r="J175" s="296">
        <v>50</v>
      </c>
      <c r="K175" s="344"/>
    </row>
    <row r="176" s="1" customFormat="1" ht="15" customHeight="1">
      <c r="B176" s="321"/>
      <c r="C176" s="296" t="s">
        <v>1465</v>
      </c>
      <c r="D176" s="296"/>
      <c r="E176" s="296"/>
      <c r="F176" s="319" t="s">
        <v>1446</v>
      </c>
      <c r="G176" s="296"/>
      <c r="H176" s="296" t="s">
        <v>1507</v>
      </c>
      <c r="I176" s="296" t="s">
        <v>1442</v>
      </c>
      <c r="J176" s="296">
        <v>50</v>
      </c>
      <c r="K176" s="344"/>
    </row>
    <row r="177" s="1" customFormat="1" ht="15" customHeight="1">
      <c r="B177" s="321"/>
      <c r="C177" s="296" t="s">
        <v>118</v>
      </c>
      <c r="D177" s="296"/>
      <c r="E177" s="296"/>
      <c r="F177" s="319" t="s">
        <v>1440</v>
      </c>
      <c r="G177" s="296"/>
      <c r="H177" s="296" t="s">
        <v>1508</v>
      </c>
      <c r="I177" s="296" t="s">
        <v>1509</v>
      </c>
      <c r="J177" s="296"/>
      <c r="K177" s="344"/>
    </row>
    <row r="178" s="1" customFormat="1" ht="15" customHeight="1">
      <c r="B178" s="321"/>
      <c r="C178" s="296" t="s">
        <v>58</v>
      </c>
      <c r="D178" s="296"/>
      <c r="E178" s="296"/>
      <c r="F178" s="319" t="s">
        <v>1440</v>
      </c>
      <c r="G178" s="296"/>
      <c r="H178" s="296" t="s">
        <v>1510</v>
      </c>
      <c r="I178" s="296" t="s">
        <v>1511</v>
      </c>
      <c r="J178" s="296">
        <v>1</v>
      </c>
      <c r="K178" s="344"/>
    </row>
    <row r="179" s="1" customFormat="1" ht="15" customHeight="1">
      <c r="B179" s="321"/>
      <c r="C179" s="296" t="s">
        <v>54</v>
      </c>
      <c r="D179" s="296"/>
      <c r="E179" s="296"/>
      <c r="F179" s="319" t="s">
        <v>1440</v>
      </c>
      <c r="G179" s="296"/>
      <c r="H179" s="296" t="s">
        <v>1512</v>
      </c>
      <c r="I179" s="296" t="s">
        <v>1442</v>
      </c>
      <c r="J179" s="296">
        <v>20</v>
      </c>
      <c r="K179" s="344"/>
    </row>
    <row r="180" s="1" customFormat="1" ht="15" customHeight="1">
      <c r="B180" s="321"/>
      <c r="C180" s="296" t="s">
        <v>55</v>
      </c>
      <c r="D180" s="296"/>
      <c r="E180" s="296"/>
      <c r="F180" s="319" t="s">
        <v>1440</v>
      </c>
      <c r="G180" s="296"/>
      <c r="H180" s="296" t="s">
        <v>1513</v>
      </c>
      <c r="I180" s="296" t="s">
        <v>1442</v>
      </c>
      <c r="J180" s="296">
        <v>255</v>
      </c>
      <c r="K180" s="344"/>
    </row>
    <row r="181" s="1" customFormat="1" ht="15" customHeight="1">
      <c r="B181" s="321"/>
      <c r="C181" s="296" t="s">
        <v>119</v>
      </c>
      <c r="D181" s="296"/>
      <c r="E181" s="296"/>
      <c r="F181" s="319" t="s">
        <v>1440</v>
      </c>
      <c r="G181" s="296"/>
      <c r="H181" s="296" t="s">
        <v>1404</v>
      </c>
      <c r="I181" s="296" t="s">
        <v>1442</v>
      </c>
      <c r="J181" s="296">
        <v>10</v>
      </c>
      <c r="K181" s="344"/>
    </row>
    <row r="182" s="1" customFormat="1" ht="15" customHeight="1">
      <c r="B182" s="321"/>
      <c r="C182" s="296" t="s">
        <v>120</v>
      </c>
      <c r="D182" s="296"/>
      <c r="E182" s="296"/>
      <c r="F182" s="319" t="s">
        <v>1440</v>
      </c>
      <c r="G182" s="296"/>
      <c r="H182" s="296" t="s">
        <v>1514</v>
      </c>
      <c r="I182" s="296" t="s">
        <v>1475</v>
      </c>
      <c r="J182" s="296"/>
      <c r="K182" s="344"/>
    </row>
    <row r="183" s="1" customFormat="1" ht="15" customHeight="1">
      <c r="B183" s="321"/>
      <c r="C183" s="296" t="s">
        <v>1515</v>
      </c>
      <c r="D183" s="296"/>
      <c r="E183" s="296"/>
      <c r="F183" s="319" t="s">
        <v>1440</v>
      </c>
      <c r="G183" s="296"/>
      <c r="H183" s="296" t="s">
        <v>1516</v>
      </c>
      <c r="I183" s="296" t="s">
        <v>1475</v>
      </c>
      <c r="J183" s="296"/>
      <c r="K183" s="344"/>
    </row>
    <row r="184" s="1" customFormat="1" ht="15" customHeight="1">
      <c r="B184" s="321"/>
      <c r="C184" s="296" t="s">
        <v>1504</v>
      </c>
      <c r="D184" s="296"/>
      <c r="E184" s="296"/>
      <c r="F184" s="319" t="s">
        <v>1440</v>
      </c>
      <c r="G184" s="296"/>
      <c r="H184" s="296" t="s">
        <v>1517</v>
      </c>
      <c r="I184" s="296" t="s">
        <v>1475</v>
      </c>
      <c r="J184" s="296"/>
      <c r="K184" s="344"/>
    </row>
    <row r="185" s="1" customFormat="1" ht="15" customHeight="1">
      <c r="B185" s="321"/>
      <c r="C185" s="296" t="s">
        <v>122</v>
      </c>
      <c r="D185" s="296"/>
      <c r="E185" s="296"/>
      <c r="F185" s="319" t="s">
        <v>1446</v>
      </c>
      <c r="G185" s="296"/>
      <c r="H185" s="296" t="s">
        <v>1518</v>
      </c>
      <c r="I185" s="296" t="s">
        <v>1442</v>
      </c>
      <c r="J185" s="296">
        <v>50</v>
      </c>
      <c r="K185" s="344"/>
    </row>
    <row r="186" s="1" customFormat="1" ht="15" customHeight="1">
      <c r="B186" s="321"/>
      <c r="C186" s="296" t="s">
        <v>1519</v>
      </c>
      <c r="D186" s="296"/>
      <c r="E186" s="296"/>
      <c r="F186" s="319" t="s">
        <v>1446</v>
      </c>
      <c r="G186" s="296"/>
      <c r="H186" s="296" t="s">
        <v>1520</v>
      </c>
      <c r="I186" s="296" t="s">
        <v>1521</v>
      </c>
      <c r="J186" s="296"/>
      <c r="K186" s="344"/>
    </row>
    <row r="187" s="1" customFormat="1" ht="15" customHeight="1">
      <c r="B187" s="321"/>
      <c r="C187" s="296" t="s">
        <v>1522</v>
      </c>
      <c r="D187" s="296"/>
      <c r="E187" s="296"/>
      <c r="F187" s="319" t="s">
        <v>1446</v>
      </c>
      <c r="G187" s="296"/>
      <c r="H187" s="296" t="s">
        <v>1523</v>
      </c>
      <c r="I187" s="296" t="s">
        <v>1521</v>
      </c>
      <c r="J187" s="296"/>
      <c r="K187" s="344"/>
    </row>
    <row r="188" s="1" customFormat="1" ht="15" customHeight="1">
      <c r="B188" s="321"/>
      <c r="C188" s="296" t="s">
        <v>1524</v>
      </c>
      <c r="D188" s="296"/>
      <c r="E188" s="296"/>
      <c r="F188" s="319" t="s">
        <v>1446</v>
      </c>
      <c r="G188" s="296"/>
      <c r="H188" s="296" t="s">
        <v>1525</v>
      </c>
      <c r="I188" s="296" t="s">
        <v>1521</v>
      </c>
      <c r="J188" s="296"/>
      <c r="K188" s="344"/>
    </row>
    <row r="189" s="1" customFormat="1" ht="15" customHeight="1">
      <c r="B189" s="321"/>
      <c r="C189" s="357" t="s">
        <v>1526</v>
      </c>
      <c r="D189" s="296"/>
      <c r="E189" s="296"/>
      <c r="F189" s="319" t="s">
        <v>1446</v>
      </c>
      <c r="G189" s="296"/>
      <c r="H189" s="296" t="s">
        <v>1527</v>
      </c>
      <c r="I189" s="296" t="s">
        <v>1528</v>
      </c>
      <c r="J189" s="358" t="s">
        <v>1529</v>
      </c>
      <c r="K189" s="344"/>
    </row>
    <row r="190" s="16" customFormat="1" ht="15" customHeight="1">
      <c r="B190" s="359"/>
      <c r="C190" s="360" t="s">
        <v>1530</v>
      </c>
      <c r="D190" s="361"/>
      <c r="E190" s="361"/>
      <c r="F190" s="362" t="s">
        <v>1446</v>
      </c>
      <c r="G190" s="361"/>
      <c r="H190" s="361" t="s">
        <v>1531</v>
      </c>
      <c r="I190" s="361" t="s">
        <v>1528</v>
      </c>
      <c r="J190" s="363" t="s">
        <v>1529</v>
      </c>
      <c r="K190" s="364"/>
    </row>
    <row r="191" s="1" customFormat="1" ht="15" customHeight="1">
      <c r="B191" s="321"/>
      <c r="C191" s="357" t="s">
        <v>43</v>
      </c>
      <c r="D191" s="296"/>
      <c r="E191" s="296"/>
      <c r="F191" s="319" t="s">
        <v>1440</v>
      </c>
      <c r="G191" s="296"/>
      <c r="H191" s="293" t="s">
        <v>1532</v>
      </c>
      <c r="I191" s="296" t="s">
        <v>1533</v>
      </c>
      <c r="J191" s="296"/>
      <c r="K191" s="344"/>
    </row>
    <row r="192" s="1" customFormat="1" ht="15" customHeight="1">
      <c r="B192" s="321"/>
      <c r="C192" s="357" t="s">
        <v>1534</v>
      </c>
      <c r="D192" s="296"/>
      <c r="E192" s="296"/>
      <c r="F192" s="319" t="s">
        <v>1440</v>
      </c>
      <c r="G192" s="296"/>
      <c r="H192" s="296" t="s">
        <v>1535</v>
      </c>
      <c r="I192" s="296" t="s">
        <v>1475</v>
      </c>
      <c r="J192" s="296"/>
      <c r="K192" s="344"/>
    </row>
    <row r="193" s="1" customFormat="1" ht="15" customHeight="1">
      <c r="B193" s="321"/>
      <c r="C193" s="357" t="s">
        <v>1536</v>
      </c>
      <c r="D193" s="296"/>
      <c r="E193" s="296"/>
      <c r="F193" s="319" t="s">
        <v>1440</v>
      </c>
      <c r="G193" s="296"/>
      <c r="H193" s="296" t="s">
        <v>1537</v>
      </c>
      <c r="I193" s="296" t="s">
        <v>1475</v>
      </c>
      <c r="J193" s="296"/>
      <c r="K193" s="344"/>
    </row>
    <row r="194" s="1" customFormat="1" ht="15" customHeight="1">
      <c r="B194" s="321"/>
      <c r="C194" s="357" t="s">
        <v>1538</v>
      </c>
      <c r="D194" s="296"/>
      <c r="E194" s="296"/>
      <c r="F194" s="319" t="s">
        <v>1446</v>
      </c>
      <c r="G194" s="296"/>
      <c r="H194" s="296" t="s">
        <v>1539</v>
      </c>
      <c r="I194" s="296" t="s">
        <v>1475</v>
      </c>
      <c r="J194" s="296"/>
      <c r="K194" s="344"/>
    </row>
    <row r="195" s="1" customFormat="1" ht="15" customHeight="1">
      <c r="B195" s="350"/>
      <c r="C195" s="365"/>
      <c r="D195" s="330"/>
      <c r="E195" s="330"/>
      <c r="F195" s="330"/>
      <c r="G195" s="330"/>
      <c r="H195" s="330"/>
      <c r="I195" s="330"/>
      <c r="J195" s="330"/>
      <c r="K195" s="351"/>
    </row>
    <row r="196" s="1" customFormat="1" ht="18.75" customHeight="1">
      <c r="B196" s="332"/>
      <c r="C196" s="342"/>
      <c r="D196" s="342"/>
      <c r="E196" s="342"/>
      <c r="F196" s="352"/>
      <c r="G196" s="342"/>
      <c r="H196" s="342"/>
      <c r="I196" s="342"/>
      <c r="J196" s="342"/>
      <c r="K196" s="332"/>
    </row>
    <row r="197" s="1" customFormat="1" ht="18.75" customHeight="1">
      <c r="B197" s="332"/>
      <c r="C197" s="342"/>
      <c r="D197" s="342"/>
      <c r="E197" s="342"/>
      <c r="F197" s="352"/>
      <c r="G197" s="342"/>
      <c r="H197" s="342"/>
      <c r="I197" s="342"/>
      <c r="J197" s="342"/>
      <c r="K197" s="332"/>
    </row>
    <row r="198" s="1" customFormat="1" ht="18.75" customHeight="1">
      <c r="B198" s="304"/>
      <c r="C198" s="304"/>
      <c r="D198" s="304"/>
      <c r="E198" s="304"/>
      <c r="F198" s="304"/>
      <c r="G198" s="304"/>
      <c r="H198" s="304"/>
      <c r="I198" s="304"/>
      <c r="J198" s="304"/>
      <c r="K198" s="304"/>
    </row>
    <row r="199" s="1" customFormat="1" ht="13.5">
      <c r="B199" s="283"/>
      <c r="C199" s="284"/>
      <c r="D199" s="284"/>
      <c r="E199" s="284"/>
      <c r="F199" s="284"/>
      <c r="G199" s="284"/>
      <c r="H199" s="284"/>
      <c r="I199" s="284"/>
      <c r="J199" s="284"/>
      <c r="K199" s="285"/>
    </row>
    <row r="200" s="1" customFormat="1" ht="21">
      <c r="B200" s="286"/>
      <c r="C200" s="287" t="s">
        <v>1540</v>
      </c>
      <c r="D200" s="287"/>
      <c r="E200" s="287"/>
      <c r="F200" s="287"/>
      <c r="G200" s="287"/>
      <c r="H200" s="287"/>
      <c r="I200" s="287"/>
      <c r="J200" s="287"/>
      <c r="K200" s="288"/>
    </row>
    <row r="201" s="1" customFormat="1" ht="25.5" customHeight="1">
      <c r="B201" s="286"/>
      <c r="C201" s="366" t="s">
        <v>1541</v>
      </c>
      <c r="D201" s="366"/>
      <c r="E201" s="366"/>
      <c r="F201" s="366" t="s">
        <v>1542</v>
      </c>
      <c r="G201" s="367"/>
      <c r="H201" s="366" t="s">
        <v>1543</v>
      </c>
      <c r="I201" s="366"/>
      <c r="J201" s="366"/>
      <c r="K201" s="288"/>
    </row>
    <row r="202" s="1" customFormat="1" ht="5.25" customHeight="1">
      <c r="B202" s="321"/>
      <c r="C202" s="316"/>
      <c r="D202" s="316"/>
      <c r="E202" s="316"/>
      <c r="F202" s="316"/>
      <c r="G202" s="342"/>
      <c r="H202" s="316"/>
      <c r="I202" s="316"/>
      <c r="J202" s="316"/>
      <c r="K202" s="344"/>
    </row>
    <row r="203" s="1" customFormat="1" ht="15" customHeight="1">
      <c r="B203" s="321"/>
      <c r="C203" s="296" t="s">
        <v>1533</v>
      </c>
      <c r="D203" s="296"/>
      <c r="E203" s="296"/>
      <c r="F203" s="319" t="s">
        <v>44</v>
      </c>
      <c r="G203" s="296"/>
      <c r="H203" s="296" t="s">
        <v>1544</v>
      </c>
      <c r="I203" s="296"/>
      <c r="J203" s="296"/>
      <c r="K203" s="344"/>
    </row>
    <row r="204" s="1" customFormat="1" ht="15" customHeight="1">
      <c r="B204" s="321"/>
      <c r="C204" s="296"/>
      <c r="D204" s="296"/>
      <c r="E204" s="296"/>
      <c r="F204" s="319" t="s">
        <v>45</v>
      </c>
      <c r="G204" s="296"/>
      <c r="H204" s="296" t="s">
        <v>1545</v>
      </c>
      <c r="I204" s="296"/>
      <c r="J204" s="296"/>
      <c r="K204" s="344"/>
    </row>
    <row r="205" s="1" customFormat="1" ht="15" customHeight="1">
      <c r="B205" s="321"/>
      <c r="C205" s="296"/>
      <c r="D205" s="296"/>
      <c r="E205" s="296"/>
      <c r="F205" s="319" t="s">
        <v>48</v>
      </c>
      <c r="G205" s="296"/>
      <c r="H205" s="296" t="s">
        <v>1546</v>
      </c>
      <c r="I205" s="296"/>
      <c r="J205" s="296"/>
      <c r="K205" s="344"/>
    </row>
    <row r="206" s="1" customFormat="1" ht="15" customHeight="1">
      <c r="B206" s="321"/>
      <c r="C206" s="296"/>
      <c r="D206" s="296"/>
      <c r="E206" s="296"/>
      <c r="F206" s="319" t="s">
        <v>46</v>
      </c>
      <c r="G206" s="296"/>
      <c r="H206" s="296" t="s">
        <v>1547</v>
      </c>
      <c r="I206" s="296"/>
      <c r="J206" s="296"/>
      <c r="K206" s="344"/>
    </row>
    <row r="207" s="1" customFormat="1" ht="15" customHeight="1">
      <c r="B207" s="321"/>
      <c r="C207" s="296"/>
      <c r="D207" s="296"/>
      <c r="E207" s="296"/>
      <c r="F207" s="319" t="s">
        <v>47</v>
      </c>
      <c r="G207" s="296"/>
      <c r="H207" s="296" t="s">
        <v>1548</v>
      </c>
      <c r="I207" s="296"/>
      <c r="J207" s="296"/>
      <c r="K207" s="344"/>
    </row>
    <row r="208" s="1" customFormat="1" ht="15" customHeight="1">
      <c r="B208" s="321"/>
      <c r="C208" s="296"/>
      <c r="D208" s="296"/>
      <c r="E208" s="296"/>
      <c r="F208" s="319"/>
      <c r="G208" s="296"/>
      <c r="H208" s="296"/>
      <c r="I208" s="296"/>
      <c r="J208" s="296"/>
      <c r="K208" s="344"/>
    </row>
    <row r="209" s="1" customFormat="1" ht="15" customHeight="1">
      <c r="B209" s="321"/>
      <c r="C209" s="296" t="s">
        <v>1487</v>
      </c>
      <c r="D209" s="296"/>
      <c r="E209" s="296"/>
      <c r="F209" s="319" t="s">
        <v>80</v>
      </c>
      <c r="G209" s="296"/>
      <c r="H209" s="296" t="s">
        <v>1549</v>
      </c>
      <c r="I209" s="296"/>
      <c r="J209" s="296"/>
      <c r="K209" s="344"/>
    </row>
    <row r="210" s="1" customFormat="1" ht="15" customHeight="1">
      <c r="B210" s="321"/>
      <c r="C210" s="296"/>
      <c r="D210" s="296"/>
      <c r="E210" s="296"/>
      <c r="F210" s="319" t="s">
        <v>1382</v>
      </c>
      <c r="G210" s="296"/>
      <c r="H210" s="296" t="s">
        <v>1383</v>
      </c>
      <c r="I210" s="296"/>
      <c r="J210" s="296"/>
      <c r="K210" s="344"/>
    </row>
    <row r="211" s="1" customFormat="1" ht="15" customHeight="1">
      <c r="B211" s="321"/>
      <c r="C211" s="296"/>
      <c r="D211" s="296"/>
      <c r="E211" s="296"/>
      <c r="F211" s="319" t="s">
        <v>1380</v>
      </c>
      <c r="G211" s="296"/>
      <c r="H211" s="296" t="s">
        <v>1550</v>
      </c>
      <c r="I211" s="296"/>
      <c r="J211" s="296"/>
      <c r="K211" s="344"/>
    </row>
    <row r="212" s="1" customFormat="1" ht="15" customHeight="1">
      <c r="B212" s="368"/>
      <c r="C212" s="296"/>
      <c r="D212" s="296"/>
      <c r="E212" s="296"/>
      <c r="F212" s="319" t="s">
        <v>1384</v>
      </c>
      <c r="G212" s="357"/>
      <c r="H212" s="348" t="s">
        <v>1385</v>
      </c>
      <c r="I212" s="348"/>
      <c r="J212" s="348"/>
      <c r="K212" s="369"/>
    </row>
    <row r="213" s="1" customFormat="1" ht="15" customHeight="1">
      <c r="B213" s="368"/>
      <c r="C213" s="296"/>
      <c r="D213" s="296"/>
      <c r="E213" s="296"/>
      <c r="F213" s="319" t="s">
        <v>1386</v>
      </c>
      <c r="G213" s="357"/>
      <c r="H213" s="348" t="s">
        <v>1551</v>
      </c>
      <c r="I213" s="348"/>
      <c r="J213" s="348"/>
      <c r="K213" s="369"/>
    </row>
    <row r="214" s="1" customFormat="1" ht="15" customHeight="1">
      <c r="B214" s="368"/>
      <c r="C214" s="296"/>
      <c r="D214" s="296"/>
      <c r="E214" s="296"/>
      <c r="F214" s="319"/>
      <c r="G214" s="357"/>
      <c r="H214" s="348"/>
      <c r="I214" s="348"/>
      <c r="J214" s="348"/>
      <c r="K214" s="369"/>
    </row>
    <row r="215" s="1" customFormat="1" ht="15" customHeight="1">
      <c r="B215" s="368"/>
      <c r="C215" s="296" t="s">
        <v>1511</v>
      </c>
      <c r="D215" s="296"/>
      <c r="E215" s="296"/>
      <c r="F215" s="319">
        <v>1</v>
      </c>
      <c r="G215" s="357"/>
      <c r="H215" s="348" t="s">
        <v>1552</v>
      </c>
      <c r="I215" s="348"/>
      <c r="J215" s="348"/>
      <c r="K215" s="369"/>
    </row>
    <row r="216" s="1" customFormat="1" ht="15" customHeight="1">
      <c r="B216" s="368"/>
      <c r="C216" s="296"/>
      <c r="D216" s="296"/>
      <c r="E216" s="296"/>
      <c r="F216" s="319">
        <v>2</v>
      </c>
      <c r="G216" s="357"/>
      <c r="H216" s="348" t="s">
        <v>1553</v>
      </c>
      <c r="I216" s="348"/>
      <c r="J216" s="348"/>
      <c r="K216" s="369"/>
    </row>
    <row r="217" s="1" customFormat="1" ht="15" customHeight="1">
      <c r="B217" s="368"/>
      <c r="C217" s="296"/>
      <c r="D217" s="296"/>
      <c r="E217" s="296"/>
      <c r="F217" s="319">
        <v>3</v>
      </c>
      <c r="G217" s="357"/>
      <c r="H217" s="348" t="s">
        <v>1554</v>
      </c>
      <c r="I217" s="348"/>
      <c r="J217" s="348"/>
      <c r="K217" s="369"/>
    </row>
    <row r="218" s="1" customFormat="1" ht="15" customHeight="1">
      <c r="B218" s="368"/>
      <c r="C218" s="296"/>
      <c r="D218" s="296"/>
      <c r="E218" s="296"/>
      <c r="F218" s="319">
        <v>4</v>
      </c>
      <c r="G218" s="357"/>
      <c r="H218" s="348" t="s">
        <v>1555</v>
      </c>
      <c r="I218" s="348"/>
      <c r="J218" s="348"/>
      <c r="K218" s="369"/>
    </row>
    <row r="219" s="1" customFormat="1" ht="12.75" customHeight="1">
      <c r="B219" s="370"/>
      <c r="C219" s="371"/>
      <c r="D219" s="371"/>
      <c r="E219" s="371"/>
      <c r="F219" s="371"/>
      <c r="G219" s="371"/>
      <c r="H219" s="371"/>
      <c r="I219" s="371"/>
      <c r="J219" s="371"/>
      <c r="K219" s="37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Michal Klimša</dc:creator>
  <cp:lastModifiedBy>Michal Klimša</cp:lastModifiedBy>
  <dcterms:created xsi:type="dcterms:W3CDTF">2024-10-07T10:57:32Z</dcterms:created>
  <dcterms:modified xsi:type="dcterms:W3CDTF">2024-10-07T10:57:38Z</dcterms:modified>
</cp:coreProperties>
</file>