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30-272-v3_EPDM - Oprava s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'30-272-v3_EPDM - Oprava s...'!$C$137:$K$352</definedName>
    <definedName name="_xlnm.Print_Area" localSheetId="1">'30-272-v3_EPDM - Oprava s...'!$C$4:$J$76,'30-272-v3_EPDM - Oprava s...'!$C$82:$J$121,'30-272-v3_EPDM - Oprava s...'!$C$127:$K$352</definedName>
    <definedName name="_xlnm.Print_Titles" localSheetId="1">'30-272-v3_EPDM - Oprava s...'!$137:$137</definedName>
    <definedName name="_xlnm.Print_Area" localSheetId="2">'Seznam figur'!$C$4:$G$19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351"/>
  <c r="BH351"/>
  <c r="BG351"/>
  <c r="BE351"/>
  <c r="T351"/>
  <c r="T350"/>
  <c r="R351"/>
  <c r="R350"/>
  <c r="P351"/>
  <c r="P350"/>
  <c r="BI349"/>
  <c r="BH349"/>
  <c r="BG349"/>
  <c r="BE349"/>
  <c r="T349"/>
  <c r="T348"/>
  <c r="R349"/>
  <c r="R348"/>
  <c r="P349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3"/>
  <c r="BH343"/>
  <c r="BG343"/>
  <c r="BE343"/>
  <c r="T343"/>
  <c r="T342"/>
  <c r="R343"/>
  <c r="R342"/>
  <c r="P343"/>
  <c r="P342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4"/>
  <c r="BH334"/>
  <c r="BG334"/>
  <c r="BE334"/>
  <c r="T334"/>
  <c r="R334"/>
  <c r="P334"/>
  <c r="BI333"/>
  <c r="BH333"/>
  <c r="BG333"/>
  <c r="BE333"/>
  <c r="T333"/>
  <c r="R333"/>
  <c r="P333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3"/>
  <c r="BH313"/>
  <c r="BG313"/>
  <c r="BE313"/>
  <c r="T313"/>
  <c r="R313"/>
  <c r="P313"/>
  <c r="BI312"/>
  <c r="BH312"/>
  <c r="BG312"/>
  <c r="BE312"/>
  <c r="T312"/>
  <c r="R312"/>
  <c r="P312"/>
  <c r="BI310"/>
  <c r="BH310"/>
  <c r="BG310"/>
  <c r="BE310"/>
  <c r="T310"/>
  <c r="R310"/>
  <c r="P310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2"/>
  <c r="BH302"/>
  <c r="BG302"/>
  <c r="BE302"/>
  <c r="T302"/>
  <c r="T301"/>
  <c r="R302"/>
  <c r="R301"/>
  <c r="P302"/>
  <c r="P301"/>
  <c r="BI300"/>
  <c r="BH300"/>
  <c r="BG300"/>
  <c r="BE300"/>
  <c r="T300"/>
  <c r="R300"/>
  <c r="P300"/>
  <c r="BI298"/>
  <c r="BH298"/>
  <c r="BG298"/>
  <c r="BE298"/>
  <c r="T298"/>
  <c r="R298"/>
  <c r="P298"/>
  <c r="BI295"/>
  <c r="BH295"/>
  <c r="BG295"/>
  <c r="BE295"/>
  <c r="T295"/>
  <c r="R295"/>
  <c r="P295"/>
  <c r="BI292"/>
  <c r="BH292"/>
  <c r="BG292"/>
  <c r="BE292"/>
  <c r="T292"/>
  <c r="R292"/>
  <c r="P292"/>
  <c r="BI288"/>
  <c r="BH288"/>
  <c r="BG288"/>
  <c r="BE288"/>
  <c r="T288"/>
  <c r="R288"/>
  <c r="P288"/>
  <c r="BI285"/>
  <c r="BH285"/>
  <c r="BG285"/>
  <c r="BE285"/>
  <c r="T285"/>
  <c r="R285"/>
  <c r="P285"/>
  <c r="BI283"/>
  <c r="BH283"/>
  <c r="BG283"/>
  <c r="BE283"/>
  <c r="T283"/>
  <c r="R283"/>
  <c r="P283"/>
  <c r="BI280"/>
  <c r="BH280"/>
  <c r="BG280"/>
  <c r="BE280"/>
  <c r="T280"/>
  <c r="R280"/>
  <c r="P280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59"/>
  <c r="BH259"/>
  <c r="BG259"/>
  <c r="BE259"/>
  <c r="T259"/>
  <c r="R259"/>
  <c r="P259"/>
  <c r="BI255"/>
  <c r="BH255"/>
  <c r="BG255"/>
  <c r="BE255"/>
  <c r="T255"/>
  <c r="R255"/>
  <c r="P255"/>
  <c r="BI253"/>
  <c r="BH253"/>
  <c r="BG253"/>
  <c r="BE253"/>
  <c r="T253"/>
  <c r="R253"/>
  <c r="P253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7"/>
  <c r="BH247"/>
  <c r="BG247"/>
  <c r="BE247"/>
  <c r="T247"/>
  <c r="R247"/>
  <c r="P247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7"/>
  <c r="BH237"/>
  <c r="BG237"/>
  <c r="BE237"/>
  <c r="T237"/>
  <c r="R237"/>
  <c r="P237"/>
  <c r="BI234"/>
  <c r="BH234"/>
  <c r="BG234"/>
  <c r="BE234"/>
  <c r="T234"/>
  <c r="R234"/>
  <c r="P234"/>
  <c r="BI231"/>
  <c r="BH231"/>
  <c r="BG231"/>
  <c r="BE231"/>
  <c r="T231"/>
  <c r="R231"/>
  <c r="P231"/>
  <c r="BI229"/>
  <c r="BH229"/>
  <c r="BG229"/>
  <c r="BE229"/>
  <c r="T229"/>
  <c r="R229"/>
  <c r="P229"/>
  <c r="BI221"/>
  <c r="BH221"/>
  <c r="BG221"/>
  <c r="BE221"/>
  <c r="T221"/>
  <c r="R221"/>
  <c r="P221"/>
  <c r="BI217"/>
  <c r="BH217"/>
  <c r="BG217"/>
  <c r="BE217"/>
  <c r="T217"/>
  <c r="R217"/>
  <c r="P217"/>
  <c r="BI215"/>
  <c r="BH215"/>
  <c r="BG215"/>
  <c r="BE215"/>
  <c r="T215"/>
  <c r="R215"/>
  <c r="P215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199"/>
  <c r="BH199"/>
  <c r="BG199"/>
  <c r="BE199"/>
  <c r="T199"/>
  <c r="R199"/>
  <c r="P199"/>
  <c r="BI197"/>
  <c r="BH197"/>
  <c r="BG197"/>
  <c r="BE197"/>
  <c r="T197"/>
  <c r="R197"/>
  <c r="P197"/>
  <c r="BI190"/>
  <c r="BH190"/>
  <c r="BG190"/>
  <c r="BE190"/>
  <c r="T190"/>
  <c r="R190"/>
  <c r="P190"/>
  <c r="BI188"/>
  <c r="BH188"/>
  <c r="BG188"/>
  <c r="BE188"/>
  <c r="T188"/>
  <c r="R188"/>
  <c r="P188"/>
  <c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8"/>
  <c r="BH168"/>
  <c r="BG168"/>
  <c r="BE168"/>
  <c r="T168"/>
  <c r="R168"/>
  <c r="P168"/>
  <c r="BI164"/>
  <c r="BH164"/>
  <c r="BG164"/>
  <c r="BE164"/>
  <c r="T164"/>
  <c r="R164"/>
  <c r="P164"/>
  <c r="BI161"/>
  <c r="BH161"/>
  <c r="BG161"/>
  <c r="BE161"/>
  <c r="T161"/>
  <c r="R161"/>
  <c r="P161"/>
  <c r="BI157"/>
  <c r="BH157"/>
  <c r="BG157"/>
  <c r="BE157"/>
  <c r="T157"/>
  <c r="R157"/>
  <c r="P157"/>
  <c r="BI156"/>
  <c r="BH156"/>
  <c r="BG156"/>
  <c r="BE156"/>
  <c r="T156"/>
  <c r="R156"/>
  <c r="P156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2"/>
  <c r="BH142"/>
  <c r="BG142"/>
  <c r="BE142"/>
  <c r="T142"/>
  <c r="T141"/>
  <c r="T140"/>
  <c r="R142"/>
  <c r="R141"/>
  <c r="R140"/>
  <c r="P142"/>
  <c r="P141"/>
  <c r="P140"/>
  <c r="J134"/>
  <c r="F134"/>
  <c r="F132"/>
  <c r="E130"/>
  <c r="J89"/>
  <c r="F89"/>
  <c r="F87"/>
  <c r="E85"/>
  <c r="J22"/>
  <c r="E22"/>
  <c r="J135"/>
  <c r="J21"/>
  <c r="J16"/>
  <c r="E16"/>
  <c r="F90"/>
  <c r="J15"/>
  <c r="J10"/>
  <c r="J132"/>
  <c i="1" r="L90"/>
  <c r="AM90"/>
  <c r="AM89"/>
  <c r="L89"/>
  <c r="AM87"/>
  <c r="L87"/>
  <c r="L85"/>
  <c r="L84"/>
  <c i="2" r="J322"/>
  <c r="BK255"/>
  <c r="J351"/>
  <c r="J331"/>
  <c r="BK313"/>
  <c r="J283"/>
  <c r="J164"/>
  <c r="BK330"/>
  <c r="J302"/>
  <c r="BK168"/>
  <c r="J247"/>
  <c r="J249"/>
  <c r="J183"/>
  <c r="BK323"/>
  <c r="J295"/>
  <c r="J156"/>
  <c r="J324"/>
  <c r="BK307"/>
  <c r="J253"/>
  <c r="BK337"/>
  <c r="J326"/>
  <c r="J285"/>
  <c r="J168"/>
  <c r="BK234"/>
  <c r="BK161"/>
  <c r="J175"/>
  <c r="BK142"/>
  <c r="BK336"/>
  <c r="BK317"/>
  <c r="J221"/>
  <c r="BK343"/>
  <c r="BK318"/>
  <c r="BK298"/>
  <c r="BK229"/>
  <c r="BK346"/>
  <c r="J310"/>
  <c r="BK215"/>
  <c r="BK251"/>
  <c r="BK221"/>
  <c r="BK164"/>
  <c r="BK183"/>
  <c r="J330"/>
  <c r="J313"/>
  <c r="J259"/>
  <c r="J161"/>
  <c r="J334"/>
  <c r="BK310"/>
  <c r="J255"/>
  <c r="J345"/>
  <c r="BK316"/>
  <c r="BK217"/>
  <c r="J245"/>
  <c r="J149"/>
  <c r="J190"/>
  <c r="J234"/>
  <c r="J179"/>
  <c r="BK319"/>
  <c r="BK239"/>
  <c r="J346"/>
  <c r="BK325"/>
  <c r="J305"/>
  <c r="BK259"/>
  <c r="BK349"/>
  <c r="J327"/>
  <c r="J250"/>
  <c r="J142"/>
  <c r="J172"/>
  <c r="BK147"/>
  <c r="J347"/>
  <c r="BK280"/>
  <c r="J199"/>
  <c r="BK339"/>
  <c r="J312"/>
  <c r="BK278"/>
  <c r="BK351"/>
  <c r="BK333"/>
  <c r="J288"/>
  <c r="J157"/>
  <c r="BK247"/>
  <c r="BK199"/>
  <c r="J217"/>
  <c r="BK242"/>
  <c r="BK180"/>
  <c r="J318"/>
  <c r="BK275"/>
  <c r="J197"/>
  <c r="J337"/>
  <c r="J308"/>
  <c r="BK250"/>
  <c r="J152"/>
  <c r="BK334"/>
  <c r="BK295"/>
  <c r="BK197"/>
  <c r="J292"/>
  <c r="BK283"/>
  <c r="J278"/>
  <c r="BK190"/>
  <c r="J338"/>
  <c r="BK312"/>
  <c r="J237"/>
  <c r="J349"/>
  <c r="J333"/>
  <c r="J316"/>
  <c r="BK292"/>
  <c r="BK249"/>
  <c r="J336"/>
  <c r="J323"/>
  <c r="J231"/>
  <c r="J242"/>
  <c r="BK326"/>
  <c r="J180"/>
  <c r="J147"/>
  <c r="BK152"/>
  <c r="J325"/>
  <c r="J307"/>
  <c r="J229"/>
  <c r="BK179"/>
  <c r="BK322"/>
  <c r="BK288"/>
  <c r="J208"/>
  <c r="J339"/>
  <c r="BK324"/>
  <c r="BK188"/>
  <c r="BK245"/>
  <c i="1" r="AS94"/>
  <c i="2" r="J210"/>
  <c r="J239"/>
  <c r="BK172"/>
  <c r="BK308"/>
  <c r="J185"/>
  <c r="J319"/>
  <c r="J300"/>
  <c r="BK347"/>
  <c r="BK329"/>
  <c r="J251"/>
  <c r="BK237"/>
  <c r="J275"/>
  <c r="BK185"/>
  <c r="BK149"/>
  <c r="J329"/>
  <c r="J298"/>
  <c r="J215"/>
  <c r="BK345"/>
  <c r="BK327"/>
  <c r="BK302"/>
  <c r="BK271"/>
  <c r="BK156"/>
  <c r="BK331"/>
  <c r="BK305"/>
  <c r="BK175"/>
  <c r="BK253"/>
  <c r="BK212"/>
  <c r="J178"/>
  <c r="J212"/>
  <c r="BK321"/>
  <c r="BK300"/>
  <c r="BK210"/>
  <c r="BK338"/>
  <c r="J317"/>
  <c r="BK285"/>
  <c r="J188"/>
  <c r="J343"/>
  <c r="J321"/>
  <c r="BK208"/>
  <c r="J280"/>
  <c r="BK231"/>
  <c r="J271"/>
  <c r="BK178"/>
  <c r="BK157"/>
  <c l="1" r="BK146"/>
  <c r="J146"/>
  <c r="J99"/>
  <c r="T177"/>
  <c r="R167"/>
  <c r="P238"/>
  <c r="BK160"/>
  <c r="P177"/>
  <c r="BK254"/>
  <c r="J254"/>
  <c r="J110"/>
  <c r="P155"/>
  <c r="T167"/>
  <c r="BK216"/>
  <c r="J216"/>
  <c r="J108"/>
  <c r="R238"/>
  <c r="P160"/>
  <c r="R187"/>
  <c r="T254"/>
  <c r="P315"/>
  <c r="P314"/>
  <c r="T155"/>
  <c r="T187"/>
  <c r="P254"/>
  <c r="P304"/>
  <c r="T146"/>
  <c r="T145"/>
  <c r="T139"/>
  <c r="R160"/>
  <c r="R159"/>
  <c r="BK187"/>
  <c r="J187"/>
  <c r="J107"/>
  <c r="R254"/>
  <c r="BK315"/>
  <c r="J315"/>
  <c r="J115"/>
  <c r="R344"/>
  <c r="R341"/>
  <c r="P146"/>
  <c r="P145"/>
  <c r="R177"/>
  <c r="T216"/>
  <c r="BK279"/>
  <c r="J279"/>
  <c r="J111"/>
  <c r="T304"/>
  <c r="R146"/>
  <c r="P167"/>
  <c r="R216"/>
  <c r="T279"/>
  <c r="R304"/>
  <c r="P344"/>
  <c r="P341"/>
  <c r="BK155"/>
  <c r="J155"/>
  <c r="J100"/>
  <c r="BK177"/>
  <c r="J177"/>
  <c r="J104"/>
  <c r="P216"/>
  <c r="R279"/>
  <c r="R315"/>
  <c r="R314"/>
  <c r="R155"/>
  <c r="T160"/>
  <c r="T159"/>
  <c r="P187"/>
  <c r="T238"/>
  <c r="BK304"/>
  <c r="J304"/>
  <c r="J113"/>
  <c r="BK344"/>
  <c r="J344"/>
  <c r="J118"/>
  <c r="BK167"/>
  <c r="J167"/>
  <c r="J103"/>
  <c r="BK238"/>
  <c r="J238"/>
  <c r="J109"/>
  <c r="P279"/>
  <c r="T315"/>
  <c r="T314"/>
  <c r="T344"/>
  <c r="T341"/>
  <c r="BK184"/>
  <c r="J184"/>
  <c r="J105"/>
  <c r="BK342"/>
  <c r="J342"/>
  <c r="J117"/>
  <c r="BK350"/>
  <c r="J350"/>
  <c r="J120"/>
  <c r="BK141"/>
  <c r="J141"/>
  <c r="J97"/>
  <c r="BK301"/>
  <c r="J301"/>
  <c r="J112"/>
  <c r="BK348"/>
  <c r="J348"/>
  <c r="J119"/>
  <c r="BF156"/>
  <c r="BF157"/>
  <c r="BF283"/>
  <c r="F135"/>
  <c r="BF175"/>
  <c r="BF208"/>
  <c r="BF215"/>
  <c r="BF221"/>
  <c r="J87"/>
  <c r="BF161"/>
  <c r="BF164"/>
  <c r="BF168"/>
  <c r="BF197"/>
  <c r="BF199"/>
  <c r="BF245"/>
  <c r="BF259"/>
  <c r="BF149"/>
  <c r="BF212"/>
  <c r="BF229"/>
  <c r="BF285"/>
  <c r="BF152"/>
  <c r="BF179"/>
  <c r="BF183"/>
  <c r="BF188"/>
  <c r="BF234"/>
  <c r="BF242"/>
  <c r="BF250"/>
  <c r="BF251"/>
  <c r="BF278"/>
  <c r="BF288"/>
  <c r="BF185"/>
  <c r="BF210"/>
  <c r="BF239"/>
  <c r="BF253"/>
  <c r="BF255"/>
  <c r="BF292"/>
  <c r="BF298"/>
  <c r="BF308"/>
  <c r="BF319"/>
  <c r="BF337"/>
  <c r="BF339"/>
  <c r="BF345"/>
  <c r="BF346"/>
  <c r="BF349"/>
  <c r="J90"/>
  <c r="BF172"/>
  <c r="BF178"/>
  <c r="BF180"/>
  <c r="BF190"/>
  <c r="BF217"/>
  <c r="BF231"/>
  <c r="BF237"/>
  <c r="BF249"/>
  <c r="BF271"/>
  <c r="BF275"/>
  <c r="BF280"/>
  <c r="BF300"/>
  <c r="BF305"/>
  <c r="BF312"/>
  <c r="BF321"/>
  <c r="BF322"/>
  <c r="BF325"/>
  <c r="BF327"/>
  <c r="BF333"/>
  <c r="BF334"/>
  <c r="BF336"/>
  <c r="BF338"/>
  <c r="BF343"/>
  <c r="BF351"/>
  <c r="BF142"/>
  <c r="BF147"/>
  <c r="BF247"/>
  <c r="BF295"/>
  <c r="BF302"/>
  <c r="BF307"/>
  <c r="BF310"/>
  <c r="BF313"/>
  <c r="BF316"/>
  <c r="BF317"/>
  <c r="BF318"/>
  <c r="BF323"/>
  <c r="BF324"/>
  <c r="BF326"/>
  <c r="BF329"/>
  <c r="BF330"/>
  <c r="BF331"/>
  <c r="BF347"/>
  <c r="F33"/>
  <c i="1" r="BB95"/>
  <c r="BB94"/>
  <c r="W31"/>
  <c i="2" r="F31"/>
  <c i="1" r="AZ95"/>
  <c r="AZ94"/>
  <c r="AV94"/>
  <c r="AK29"/>
  <c i="2" r="J31"/>
  <c i="1" r="AV95"/>
  <c i="2" r="F35"/>
  <c i="1" r="BD95"/>
  <c r="BD94"/>
  <c r="W33"/>
  <c i="2" r="F34"/>
  <c i="1" r="BC95"/>
  <c r="BC94"/>
  <c r="AY94"/>
  <c i="2" l="1" r="R145"/>
  <c r="R139"/>
  <c r="P186"/>
  <c r="T186"/>
  <c r="T138"/>
  <c r="P159"/>
  <c r="P139"/>
  <c r="P138"/>
  <c i="1" r="AU95"/>
  <c i="2" r="R186"/>
  <c r="BK159"/>
  <c r="J159"/>
  <c r="J101"/>
  <c r="BK140"/>
  <c r="BK139"/>
  <c r="BK186"/>
  <c r="J186"/>
  <c r="J106"/>
  <c r="BK145"/>
  <c r="J145"/>
  <c r="J98"/>
  <c r="J160"/>
  <c r="J102"/>
  <c r="BK314"/>
  <c r="J314"/>
  <c r="J114"/>
  <c r="BK341"/>
  <c r="J341"/>
  <c r="J116"/>
  <c i="1" r="W29"/>
  <c r="AX94"/>
  <c i="2" r="F32"/>
  <c i="1" r="BA95"/>
  <c r="BA94"/>
  <c r="W30"/>
  <c i="2" r="J32"/>
  <c i="1" r="AW95"/>
  <c r="AT95"/>
  <c r="W32"/>
  <c r="AU94"/>
  <c i="2" l="1" r="BK138"/>
  <c r="J138"/>
  <c r="R138"/>
  <c r="J140"/>
  <c r="J96"/>
  <c r="J139"/>
  <c r="J95"/>
  <c r="J28"/>
  <c i="1" r="AG95"/>
  <c r="AG94"/>
  <c r="AK26"/>
  <c r="AW94"/>
  <c r="AK30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<sst xmlns="http://schemas.openxmlformats.org/spreadsheetml/2006/main">
  <si>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</si>
  <si>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</si>
  <si>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</si>
  <si>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</si>
  <si>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</si>
  <si>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{5e23e357-dabf-44e7-8da9-c9b200ce556b}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</si>
  <si>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</si>
  <si>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</si>
  <si>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</si>
  <si>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</si>
  <si>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</si>
  <si>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</si>
  <si>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</si>
  <si>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</si>
  <si>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30-272-v3_EPDM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</si>
  <si>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</si>
  <si>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</si>
  <si>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střechy bytového domu na ulici K. H. Borovského 1496/5, Havířov - Podlesí (EPDM)</t>
  </si>
  <si>
    <t>KSO:</t>
  </si>
  <si>
    <t>803 3</t>
  </si>
  <si>
    <t>CC-CZ:</t>
  </si>
  <si>
    <t>Místo:</t>
  </si>
  <si>
    <t>Havířov-Podlesí</t>
  </si>
  <si>
    <t>Datum:</t>
  </si>
  <si>
    <t>18. 10. 2024</t>
  </si>
  <si>
    <t>Zadavatel:</t>
  </si>
  <si>
    <t>IČ:</t>
  </si>
  <si>
    <t>10976256</t>
  </si>
  <si>
    <t>Společenství vlastníků K.H.Borovského 1496/5, Haví</t>
  </si>
  <si>
    <t>DIČ:</t>
  </si>
  <si>
    <t>Uchazeč:</t>
  </si>
  <si>
    <t>Vyplň údaj</t>
  </si>
  <si>
    <t>Projektant:</t>
  </si>
  <si>
    <t>27841634</t>
  </si>
  <si>
    <t>PENTIGA s.r.o.</t>
  </si>
  <si>
    <t>CZ27841634</t>
  </si>
  <si>
    <t>True</t>
  </si>
  <si>
    <t>Zpracovatel:</t>
  </si>
  <si>
    <t xml:space="preserve"> </t>
  </si>
  <si>
    <t>Poznámka:</t>
  </si>
  <si>
    <t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ÚRS._x000d_
_x000d_
HSV - do cen prací a dodávek nutno zahrnout náklady na použití pomocného lešení._x000d_
PSV a Montáže - do cen prací a dodávek nutno zahrnout náklady na mimostaveništní dopravu, použití pomocného lešení a veškerý ostatní pomocný materiál.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</si>
  <si>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</si>
  <si>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</si>
  <si>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</si>
  <si>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</si>
  <si>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</si>
  <si>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</si>
  <si>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</si>
  <si>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</si>
  <si>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</si>
  <si>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</si>
  <si>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</si>
  <si>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</si>
  <si>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</si>
  <si>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</si>
  <si>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</si>
  <si>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</si>
  <si>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</si>
  <si>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</si>
  <si>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</si>
  <si>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</si>
  <si>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</si>
  <si>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</si>
  <si>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</si>
  <si>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</si>
  <si>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</si>
  <si>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</si>
  <si>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</si>
  <si>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</si>
  <si>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</si>
  <si>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</si>
  <si>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</si>
  <si>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</si>
  <si>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</si>
  <si>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</si>
  <si>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</si>
  <si>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</si>
  <si>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</si>
  <si>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</si>
  <si>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</si>
  <si>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</si>
  <si>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</si>
  <si>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</si>
  <si>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</si>
  <si>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</si>
  <si>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</si>
  <si>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</si>
  <si>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</si>
  <si>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pl_iz</t>
  </si>
  <si>
    <t>plocha izolace</t>
  </si>
  <si>
    <t>270,09</t>
  </si>
  <si>
    <t>2</t>
  </si>
  <si>
    <t>KRYCÍ LIST SOUPISU PRACÍ</t>
  </si>
  <si>
    <t xml:space="preserve"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  HSV - do cen prací a dodávek nutno zahrnout náklady na použití pomocného lešení. PSV a Montáže - do cen prací a dodávek nutno zahrnout náklady na mimostaveništní dopravu, použití pomocného lešení a veškerý ostatní pomocný materiál.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</si>
  <si>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</si>
  <si>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</si>
  <si>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</si>
  <si>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</si>
  <si>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</si>
  <si>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</si>
  <si>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</si>
  <si>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  41 - Stropy a stropní konstrukce pozemních staveb</t>
  </si>
  <si>
    <t xml:space="preserve">    6 - Úpravy povrchů, podlahy a osazování výplní</t>
  </si>
  <si>
    <t xml:space="preserve">      61 - Úprava povrchů vnitřní</t>
  </si>
  <si>
    <t xml:space="preserve">      62 - Úprava povrchů vnějších</t>
  </si>
  <si>
    <t xml:space="preserve">    9 - Ostatní konstrukce a práce-bourání</t>
  </si>
  <si>
    <t xml:space="preserve">      95 - Různé dokončovací konstrukce a práce pozemních staveb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</si>
  <si>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</si>
  <si>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</si>
  <si>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</si>
  <si>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</si>
  <si>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</si>
  <si>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</si>
  <si>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</si>
  <si>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</si>
  <si>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</si>
  <si>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</si>
  <si>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784 - Dokončovací práce - malby</t>
  </si>
  <si>
    <t>M - Práce a dodávky M</t>
  </si>
  <si>
    <t xml:space="preserve">    21-M - Elektromontáže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</si>
  <si>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</si>
  <si>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</si>
  <si>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</si>
  <si>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</si>
  <si>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</si>
  <si>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</si>
  <si>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</si>
  <si>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</si>
  <si>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</si>
  <si>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</si>
  <si>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</si>
  <si>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</si>
  <si>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</si>
  <si>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</si>
  <si>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</si>
  <si>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</si>
  <si>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</si>
  <si>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</si>
  <si>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</si>
  <si>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</si>
  <si>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</si>
  <si>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</si>
  <si>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</si>
  <si>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41</t>
  </si>
  <si>
    <t>Stropy a stropní konstrukce pozemních staveb</t>
  </si>
  <si>
    <t>K</t>
  </si>
  <si>
    <t>411386611</t>
  </si>
  <si>
    <t>Zabetonování prostupů v instalačních šachtách ze suchých směsí pl do 0,09 m2 ve stropech</t>
  </si>
  <si>
    <t>kus</t>
  </si>
  <si>
    <t>CS ÚRS 2024 02</t>
  </si>
  <si>
    <t>3</t>
  </si>
  <si>
    <t>-658421800</t>
  </si>
  <si>
    <t>VV</t>
  </si>
  <si>
    <t>1 "výměna střešních vpustí</t>
  </si>
  <si>
    <t>Součet</t>
  </si>
  <si>
    <t>6</t>
  </si>
  <si>
    <t>Úpravy povrchů, podlahy a osazování výplní</t>
  </si>
  <si>
    <t>61</t>
  </si>
  <si>
    <t>Úprava povrchů vnitřní</t>
  </si>
  <si>
    <t>611325223</t>
  </si>
  <si>
    <t>Vápenocementová štuková omítka malých ploch přes 0,25 do 1 m2 na stropech</t>
  </si>
  <si>
    <t>-1776937556</t>
  </si>
  <si>
    <t>1 "výměna potrubí odvětrání kanalizace stropem posl. podlaží</t>
  </si>
  <si>
    <t>612325223</t>
  </si>
  <si>
    <t>Vápenocementová štuková omítka malých ploch přes 0,25 do 1 m2 na stěnách</t>
  </si>
  <si>
    <t>-1826473429</t>
  </si>
  <si>
    <t>1 "zákrytí potrubí od střešní vpusti ve schodišti pod stropem posledního podlaží</t>
  </si>
  <si>
    <t>613142001</t>
  </si>
  <si>
    <t>Pletivo sklovláknité vnitřních pilířů nebo sloupů vtlačené do tmelu</t>
  </si>
  <si>
    <t>m2</t>
  </si>
  <si>
    <t>-1090211203</t>
  </si>
  <si>
    <t>P</t>
  </si>
  <si>
    <t>Poznámka k položce:_x000d_
odhad - dle rozsahu nezbytně nutného pro výměnu potrubí v průchodu střešním pláštěm</t>
  </si>
  <si>
    <t>1*1,00*0,50 "zakrytí potrubí od střešní vpusti ve schodišti pod stropem posledního podlaží</t>
  </si>
  <si>
    <t>62</t>
  </si>
  <si>
    <t>Úprava povrchů vnějších</t>
  </si>
  <si>
    <t>97</t>
  </si>
  <si>
    <t>623131121</t>
  </si>
  <si>
    <t>Penetrační nátěr vnějších pilířů nebo sloupů nanášený ručně</t>
  </si>
  <si>
    <t>161894469</t>
  </si>
  <si>
    <t>5</t>
  </si>
  <si>
    <t>622335103</t>
  </si>
  <si>
    <t>Oprava cementové hladké omítky vnějších stěn v rozsahu přes 30 do 50 %</t>
  </si>
  <si>
    <t>944337631</t>
  </si>
  <si>
    <t>2*(0,50+0,50)*1,00+0,50*0,50 "větrací komín</t>
  </si>
  <si>
    <t>9</t>
  </si>
  <si>
    <t>Ostatní konstrukce a práce-bourání</t>
  </si>
  <si>
    <t>95</t>
  </si>
  <si>
    <t>Různé dokončovací konstrukce a práce pozemních staveb</t>
  </si>
  <si>
    <t>952901111</t>
  </si>
  <si>
    <t>Vyčištění budov bytové a občanské výstavby při výšce podlaží do 4 m</t>
  </si>
  <si>
    <t>1691098824</t>
  </si>
  <si>
    <t>6 "schodiště posl. podlaží</t>
  </si>
  <si>
    <t>7</t>
  </si>
  <si>
    <t>952902121</t>
  </si>
  <si>
    <t>Čištění budov zametení drsných podlah</t>
  </si>
  <si>
    <t>815908333</t>
  </si>
  <si>
    <t>320,5 "půdorys. plocha střechy</t>
  </si>
  <si>
    <t>Prorážení otvorů a ostatní bourací práce</t>
  </si>
  <si>
    <t>8</t>
  </si>
  <si>
    <t>972055241</t>
  </si>
  <si>
    <t>Vybourání otvorů ve stropech z ŽB prefabrikátů pl do 0,09 m2 tl přes 120 mm</t>
  </si>
  <si>
    <t>1196659747</t>
  </si>
  <si>
    <t>Poznámka k položce:_x000d_
uvolnění stoupačky kanalizace v průchodu stropní konstrukcí</t>
  </si>
  <si>
    <t>1 "výměna střešních vpustí - uvolnění potrubí</t>
  </si>
  <si>
    <t>978036161</t>
  </si>
  <si>
    <t>Otlučení (osekání) cementových omítek vnějších ploch v rozsahu přes 40 do 50 %</t>
  </si>
  <si>
    <t>1547384873</t>
  </si>
  <si>
    <t>10</t>
  </si>
  <si>
    <t>978071311</t>
  </si>
  <si>
    <t>Otlučení omítky a odstranění izolace z desek hmotnosti přes 120 kg/m3 tl do 50 mm pl do 1 m2</t>
  </si>
  <si>
    <t>1139713008</t>
  </si>
  <si>
    <t>1,00*0,50 "zakrytí potrubí od střešních vpustí ve schodišti v posledním podlaží</t>
  </si>
  <si>
    <t>997</t>
  </si>
  <si>
    <t>Přesun sutě</t>
  </si>
  <si>
    <t>11</t>
  </si>
  <si>
    <t>997013156</t>
  </si>
  <si>
    <t>Vnitrostaveništní doprava suti a vybouraných hmot pro budovy v přes 18 do 21 m s omezením mechanizace</t>
  </si>
  <si>
    <t>t</t>
  </si>
  <si>
    <t>-1467023726</t>
  </si>
  <si>
    <t>12</t>
  </si>
  <si>
    <t>997013501</t>
  </si>
  <si>
    <t>Odvoz suti a vybouraných hmot na skládku nebo meziskládku do 1 km se složením</t>
  </si>
  <si>
    <t>858647762</t>
  </si>
  <si>
    <t>13</t>
  </si>
  <si>
    <t>997013509</t>
  </si>
  <si>
    <t>Příplatek k odvozu suti a vybouraných hmot na skládku ZKD 1 km přes 1 km</t>
  </si>
  <si>
    <t>-1741025965</t>
  </si>
  <si>
    <t>Poznámka k položce:_x000d_
skládka Horní Suchá (9 km)</t>
  </si>
  <si>
    <t>1,876*8 'Přepočtené koeficientem množství</t>
  </si>
  <si>
    <t>14</t>
  </si>
  <si>
    <t>997013631</t>
  </si>
  <si>
    <t>Poplatek za uložení na skládce (skládkovné) stavebního odpadu směsného kód odpadu 17 09 04</t>
  </si>
  <si>
    <t>-1841939389</t>
  </si>
  <si>
    <t>998</t>
  </si>
  <si>
    <t>Přesun hmot</t>
  </si>
  <si>
    <t>998011010</t>
  </si>
  <si>
    <t>Přesun hmot pro budovy zděné s omezením mechanizace pro budovy v přes 12 do 24 m</t>
  </si>
  <si>
    <t>-1965039877</t>
  </si>
  <si>
    <t>PSV</t>
  </si>
  <si>
    <t>Práce a dodávky PSV</t>
  </si>
  <si>
    <t>712</t>
  </si>
  <si>
    <t>Povlakové krytiny</t>
  </si>
  <si>
    <t>92</t>
  </si>
  <si>
    <t>712340832</t>
  </si>
  <si>
    <t>Odstranění povlakové krytiny střech do 10° z pásů NAIP přitavených v plné ploše dvouvrstvé</t>
  </si>
  <si>
    <t>16</t>
  </si>
  <si>
    <t>981777498</t>
  </si>
  <si>
    <t>86,89*1,0 "atiky a atikové klíny</t>
  </si>
  <si>
    <t>93</t>
  </si>
  <si>
    <t>712841559</t>
  </si>
  <si>
    <t>Provedení povlakové krytiny vytažením na konstrukce pásy přitavením NAIP</t>
  </si>
  <si>
    <t>29440522</t>
  </si>
  <si>
    <t>Poznámka k položce:_x000d_
atika, výztužný pás</t>
  </si>
  <si>
    <t>15,15*1,00</t>
  </si>
  <si>
    <t>(20,375+2,075+4,575+0,375*2)*1,00</t>
  </si>
  <si>
    <t>(17,65+0,75*2+0,375*2)*1,00</t>
  </si>
  <si>
    <t>(20,375+1,47*2+0,375*2)*1,00</t>
  </si>
  <si>
    <t>94</t>
  </si>
  <si>
    <t>M</t>
  </si>
  <si>
    <t>62853004</t>
  </si>
  <si>
    <t>pás asfaltový natavitelný modifikovaný SBS s vložkou ze skleněné tkaniny a spalitelnou PE fólií nebo jemnozrnným minerálním posypem na horním povrchu tl 4,0mm</t>
  </si>
  <si>
    <t>32</t>
  </si>
  <si>
    <t>-591908456</t>
  </si>
  <si>
    <t>86,89*1,2 'Přepočtené koeficientem množství</t>
  </si>
  <si>
    <t>18</t>
  </si>
  <si>
    <t>71299901R</t>
  </si>
  <si>
    <t>Montáž hydroizolace střešní systém EPDM membrány kotvený do 10° sklonu vč. celoplošně lepených detailů</t>
  </si>
  <si>
    <t>1484108041</t>
  </si>
  <si>
    <t>Poznámka k položce:_x000d_
- vč. návhu počtu kotev dle konkrétního použitého typu_x000d_
- vč. celoplošného přilepení k podkladu na atikách, střešního výlezu, komorách a dalších detailů_x000d_
- vč. provedení veškerých detailů dle technolog. postupu a doporučení dodavatele_x000d_
- provedení dle technologických postupů dodavatele systému_x000d_
- Pozor! Jedná se o čistou plochu střechy - při nacenění proto nutno v ceně dodávky zohlednit prořez (ztratné) dle způsobu provedení, zohlednění složitosti střechy, členitosti ploch, překážek apod._x000d_
Provedení veškerých detailů a dodávky veškerého potřebného doplňkového materiálu (kotvící lišty, kotvy, geotextílie, tmely, lepidla, atd.) pro montáž dle podmínek dodavatele střešního systému a doporučeného provedení detailů.</t>
  </si>
  <si>
    <t>320,50 "půdorysná plocha střechy vč. atik, tl. komor a výlezu</t>
  </si>
  <si>
    <t>82,2*0,15 "vnitřní obvod atik svisle</t>
  </si>
  <si>
    <t>2*2*(1,12+1,00)*0,50+1*2*(2,24+1,00)*0,50 "vytažení na stěny tl. komor</t>
  </si>
  <si>
    <t>2*(0,50+0,50)*1,00 "vytažení na stěny komína</t>
  </si>
  <si>
    <t>2*(1,20+0,90)*1,00 "vytažení na stěny výlezu</t>
  </si>
  <si>
    <t>Mezisoučet</t>
  </si>
  <si>
    <t>19</t>
  </si>
  <si>
    <t>střešní systém EPDM membrány vč. příslušenství</t>
  </si>
  <si>
    <t>-168563016</t>
  </si>
  <si>
    <t>Poznámka k položce:_x000d_
- vč. příslušenství střešního systému (výztužné pásky a ukončovací lišty, apod.) pro provedení veškerých detailů a dodávky veškerého doplňkového materiálu_x000d_
- POZOR! Jedná se o čistou plochu střechy - při nacenění proto nutno v ceně dodávky zohlednit prořez (ztratné) dle způsobu provedení, zohlednění složitosti střechy, členitosti ploch, překážek apod._x000d_
Provedení veškerých detailů a dodávky veškerého potřebného doplňkového materiálu (kotvící lišty, kotvy, geotextílie, tmely, lepidla, atd.) pro montáž dle podmínek dodavatele střešního systému a doporučeného provedení detailů.</t>
  </si>
  <si>
    <t>20</t>
  </si>
  <si>
    <t>71299902R</t>
  </si>
  <si>
    <t>ostatní materiál střešní systém EPDM - kotvy, kotvící lišty, lepidla, tmely, atd.</t>
  </si>
  <si>
    <t>-341317079</t>
  </si>
  <si>
    <t>Poznámka k položce:_x000d_
- dodávka kotev a kotvících lišt (kotvení do dřevěného bednění)_x000d_
- dodávka veškerého potřebného doplňkového materiálu (lepidla, tmely, apod.)_x000d_
- dle specifikace dodavatele systému_x000d_
- Pozor! Jedná se o čistou plochu střechy - při nacenění proto nutno v ceně dodávky zohlednit prořez (ztratné) dle způsobu provedení, zohlednění složitosti střechy, členitosti ploch, překážek apod._x000d_
Provedení veškerých detailů a dodávky veškerého potřebného doplňkového materiálu (kotvící lišty, kotvy, geotextílie, tmely, lepidla, atd.) pro montáž dle podmínek dodavatele střešního systému a doporučeného provedení detailů.</t>
  </si>
  <si>
    <t>7129990R8</t>
  </si>
  <si>
    <t>Oprava poškozené lepenky, odstranění bublin, očištění a urovnání povrchu a lokální vysprávky vč. dodávky asfalt. pásu</t>
  </si>
  <si>
    <t>-1568614354</t>
  </si>
  <si>
    <t>Poznámka k položce:_x000d_
předpoklad vysprávek stávající krytiny (bude upřesněno dle zjištěného stavu při realizaci a dle skutečného provedení)</t>
  </si>
  <si>
    <t>70 "předpoklad</t>
  </si>
  <si>
    <t>24</t>
  </si>
  <si>
    <t>998712203</t>
  </si>
  <si>
    <t>Přesun hmot procentní pro krytiny povlakové v objektech v přes 12 do 24 m</t>
  </si>
  <si>
    <t>%</t>
  </si>
  <si>
    <t>-814355630</t>
  </si>
  <si>
    <t>713</t>
  </si>
  <si>
    <t>Izolace tepelné</t>
  </si>
  <si>
    <t>25</t>
  </si>
  <si>
    <t>713141136</t>
  </si>
  <si>
    <t>Montáž izolace tepelné střech plochých lepené za studena nízkoexpanzní (PUR) pěnou 1 vrstva rohoží, pásů, dílců, desek</t>
  </si>
  <si>
    <t>908130315</t>
  </si>
  <si>
    <t>2,2/0,10 "úprava spádu (předpoklad)</t>
  </si>
  <si>
    <t>26</t>
  </si>
  <si>
    <t>28372305</t>
  </si>
  <si>
    <t>deska EPS 100 pro konstrukce s běžným zatížením λ=0,037 tl 50mm</t>
  </si>
  <si>
    <t>1052317636</t>
  </si>
  <si>
    <t>Poznámka k položce:_x000d_
EPS 100 S Stabil</t>
  </si>
  <si>
    <t>275,9 "plocha střechy bez atik</t>
  </si>
  <si>
    <t>-(2*(1,12*1,00)+(2,24*1,00)) "odpočet tl. komor</t>
  </si>
  <si>
    <t>-(1,20*0,90) "odpočet výlezu</t>
  </si>
  <si>
    <t>-(0,50*0,50) "odpočet komínu</t>
  </si>
  <si>
    <t>270,09*1,02 'Přepočtené koeficientem množství</t>
  </si>
  <si>
    <t>27</t>
  </si>
  <si>
    <t>28376141</t>
  </si>
  <si>
    <t>klín izolační spád do 5% EPS 100</t>
  </si>
  <si>
    <t>m3</t>
  </si>
  <si>
    <t>1052716531</t>
  </si>
  <si>
    <t>2,2 "úprava spádu u vystupujících objektů (tl. komory, výlez, komín)</t>
  </si>
  <si>
    <t>28</t>
  </si>
  <si>
    <t>713421311</t>
  </si>
  <si>
    <t>Montáž izolace tepelné potrubí pásy s úpravou pletivem spojenými drátem 1x</t>
  </si>
  <si>
    <t>-214430165</t>
  </si>
  <si>
    <t>3*1,00*(pi*0,15) "izolace potrubí od střešní vpusti pod stropem posledního podlaží</t>
  </si>
  <si>
    <t>29</t>
  </si>
  <si>
    <t>63151671</t>
  </si>
  <si>
    <t>rohož izolační z minerální vlny lamelová s Al fólií 50-60kg/m3 tl 40mm</t>
  </si>
  <si>
    <t>-49654225</t>
  </si>
  <si>
    <t>Poznámka k položce:_x000d_
vč. pletiva</t>
  </si>
  <si>
    <t>1,414*1,02 'Přepočtené koeficientem množství</t>
  </si>
  <si>
    <t>30</t>
  </si>
  <si>
    <t>998713203</t>
  </si>
  <si>
    <t>Přesun hmot procentní pro izolace tepelné v objektech v přes 12 do 24 m</t>
  </si>
  <si>
    <t>-1005742431</t>
  </si>
  <si>
    <t>721</t>
  </si>
  <si>
    <t>Zdravotechnika - vnitřní kanalizace</t>
  </si>
  <si>
    <t>31</t>
  </si>
  <si>
    <t>721140806</t>
  </si>
  <si>
    <t>Demontáž potrubí litinové DN přes 100 do 200</t>
  </si>
  <si>
    <t>m</t>
  </si>
  <si>
    <t>766011622</t>
  </si>
  <si>
    <t>1,50 "dešť. kanalizace - průchod stropem</t>
  </si>
  <si>
    <t>721171808</t>
  </si>
  <si>
    <t>Demontáž potrubí z PVC D přes 75 do 114</t>
  </si>
  <si>
    <t>-501553978</t>
  </si>
  <si>
    <t>Poznámka k položce:_x000d_
vč. ventilačních hlavic</t>
  </si>
  <si>
    <t>4*1,0 "odvětrání kanalizace - výměna potrubí nad tlum. komorami</t>
  </si>
  <si>
    <t>33</t>
  </si>
  <si>
    <t>721174056</t>
  </si>
  <si>
    <t>Potrubí kanalizační z PP dešťové DN 125</t>
  </si>
  <si>
    <t>-374914738</t>
  </si>
  <si>
    <t>1,5 "výměna stř. vpustí a potrubí pod strop posledního podlaží</t>
  </si>
  <si>
    <t>34</t>
  </si>
  <si>
    <t>721174064</t>
  </si>
  <si>
    <t>Potrubí kanalizační z PP větrací DN 125</t>
  </si>
  <si>
    <t>594392814</t>
  </si>
  <si>
    <t>721210823</t>
  </si>
  <si>
    <t>Demontáž vpustí střešních DN 125</t>
  </si>
  <si>
    <t>1337879754</t>
  </si>
  <si>
    <t>96</t>
  </si>
  <si>
    <t>7212332R1</t>
  </si>
  <si>
    <t>Střešní vtok pro pochůzné střechy svislý odtok DN 125 (krytina EPDM) vč. lapače listí (HL 62 + HL 65)</t>
  </si>
  <si>
    <t>-1302664513</t>
  </si>
  <si>
    <t>35</t>
  </si>
  <si>
    <t>721273153</t>
  </si>
  <si>
    <t>Hlavice ventilační polypropylen PP DN 110</t>
  </si>
  <si>
    <t>1896485412</t>
  </si>
  <si>
    <t>4 "tlumící komory - odvětrání kanalizace</t>
  </si>
  <si>
    <t>36</t>
  </si>
  <si>
    <t>998721203</t>
  </si>
  <si>
    <t>Přesun hmot procentní pro vnitřní kanalizaci v objektech v přes 12 do 24 m</t>
  </si>
  <si>
    <t>-558127659</t>
  </si>
  <si>
    <t>762</t>
  </si>
  <si>
    <t>Konstrukce tesařské</t>
  </si>
  <si>
    <t>75</t>
  </si>
  <si>
    <t>762341014</t>
  </si>
  <si>
    <t>Bednění střech rovných sklon do 60° z desek OSB tl 18 mm na sraz šroubovaných na krokve</t>
  </si>
  <si>
    <t>-333933522</t>
  </si>
  <si>
    <t>doplnění skladby po odstranění náběhového klínu atik:</t>
  </si>
  <si>
    <t>(5,50+2,075+5,90+4,575+8,225+5,325+1,025+6,25+1,025+5,325+8,225+1,47+5,90+1,47+5,90+14,40)*0,30 "vnitřní obvod atik</t>
  </si>
  <si>
    <t>72</t>
  </si>
  <si>
    <t>762361311</t>
  </si>
  <si>
    <t>Konstrukční a vyrovnávací vrstva pod klempířské prvky (atiky) z desek dřevoštěpkových tl 18 mm</t>
  </si>
  <si>
    <t>597982579</t>
  </si>
  <si>
    <t>Poznámka k položce:_x000d_
vč. provedení kotvení a dodání OSB desek a veškerého kotevního a spojovacího materiálu</t>
  </si>
  <si>
    <t>86,5*0,60 "atiky vodorovně</t>
  </si>
  <si>
    <t>(2*2*(1,12+1,00)*0,50+1,12*1,00)+(2*(2,24+1,00)*0,50+2,24*1,00) "tl. komory</t>
  </si>
  <si>
    <t>2*(0,50+0,50)*1,00+0,50*0,50 "komín</t>
  </si>
  <si>
    <t>2*(1,20+0,90)*1,00+1,20*0,90 "výlez</t>
  </si>
  <si>
    <t>74</t>
  </si>
  <si>
    <t>762361810</t>
  </si>
  <si>
    <t>Demontáž spádových klínů z prken fošen průřezové pl do 120 cm2</t>
  </si>
  <si>
    <t>-1176641206</t>
  </si>
  <si>
    <t>odstranění náběhového klínu atik:</t>
  </si>
  <si>
    <t>5,50+2,075+5,90+4,575+8,225+5,325+1,025+6,25+1,025+5,325+8,225+1,47+5,90+1,47+5,90+14,40 "vnitřní obvod atik</t>
  </si>
  <si>
    <t>73</t>
  </si>
  <si>
    <t>762R01</t>
  </si>
  <si>
    <t>Vyplnění spáry pod obložením atiky PUR pěnou</t>
  </si>
  <si>
    <t>-1231074093</t>
  </si>
  <si>
    <t>((20,375+2*0,10+2,075+4,575)+(17,65+2*0,10+2*1,025)+(20,375+2*0,10+2*1,470)+(15,15+2*0,10))*0,48 "obvod. atiky</t>
  </si>
  <si>
    <t>38</t>
  </si>
  <si>
    <t>998762203</t>
  </si>
  <si>
    <t>Přesun hmot procentní pro kce tesařské v objektech v přes 12 do 24 m</t>
  </si>
  <si>
    <t>-806778496</t>
  </si>
  <si>
    <t>764</t>
  </si>
  <si>
    <t>Konstrukce klempířské</t>
  </si>
  <si>
    <t>39</t>
  </si>
  <si>
    <t>764001811</t>
  </si>
  <si>
    <t>Demontáž dilatační lišty do suti</t>
  </si>
  <si>
    <t>530228218</t>
  </si>
  <si>
    <t>2*(1,20+0,90) "rám poklopu výlezu</t>
  </si>
  <si>
    <t>40</t>
  </si>
  <si>
    <t>764002827</t>
  </si>
  <si>
    <t>Demontáž ventilační turbíny k dalšímu použití</t>
  </si>
  <si>
    <t>-1131522355</t>
  </si>
  <si>
    <t>4 "stávající vent. turbíny</t>
  </si>
  <si>
    <t>764002841</t>
  </si>
  <si>
    <t>Demontáž oplechování horních ploch zdí a nadezdívek do suti</t>
  </si>
  <si>
    <t>-586342272</t>
  </si>
  <si>
    <t>86,5 "střecha - obvodové atiky</t>
  </si>
  <si>
    <t>42</t>
  </si>
  <si>
    <t>764011624</t>
  </si>
  <si>
    <t>Dilatační připojovací lišta z Pz s povrchovou úpravou včetně tmelení rš 200 mm</t>
  </si>
  <si>
    <t>-1360207152</t>
  </si>
  <si>
    <t>Poznámka k položce:_x000d_
vč. ukotvení, zaříznutí pod omítku</t>
  </si>
  <si>
    <t>43</t>
  </si>
  <si>
    <t>764212631</t>
  </si>
  <si>
    <t>Oplechování štítu závětrnou lištou z Pz s povrchovou úpravou rš 160 mm</t>
  </si>
  <si>
    <t>-836040372</t>
  </si>
  <si>
    <t>87,0 "ozn. K1 - závětrná lišta - krycí lišta na fasádu pod závětrnou lištu</t>
  </si>
  <si>
    <t>44</t>
  </si>
  <si>
    <t>764212635</t>
  </si>
  <si>
    <t>Oplechování štítu závětrnou lištou z Pz s povrchovou úpravou rš 400 mm</t>
  </si>
  <si>
    <t>-1774195131</t>
  </si>
  <si>
    <t>87,0 "ozn. K1 - závětrná lišta</t>
  </si>
  <si>
    <t>45</t>
  </si>
  <si>
    <t>764306132</t>
  </si>
  <si>
    <t>Montáž ventilační turbíny na prejzové nebo vlnité krytině průměru do 350 mm</t>
  </si>
  <si>
    <t>944798538</t>
  </si>
  <si>
    <t>4 "zpětná montáž vent. turbín</t>
  </si>
  <si>
    <t>46</t>
  </si>
  <si>
    <t>998764203</t>
  </si>
  <si>
    <t>Přesun hmot procentní pro konstrukce klempířské v objektech v přes 12 do 24 m</t>
  </si>
  <si>
    <t>556536501</t>
  </si>
  <si>
    <t>767</t>
  </si>
  <si>
    <t>Konstrukce zámečnické</t>
  </si>
  <si>
    <t>47</t>
  </si>
  <si>
    <t>767996701</t>
  </si>
  <si>
    <t>Demontáž atypických zámečnických konstrukcí řezáním hm jednotlivých dílů do 50 kg</t>
  </si>
  <si>
    <t>kg</t>
  </si>
  <si>
    <t>-867658520</t>
  </si>
  <si>
    <t>2 "demontáž úhelníku na stěně výlezu</t>
  </si>
  <si>
    <t>784</t>
  </si>
  <si>
    <t>Dokončovací práce - malby</t>
  </si>
  <si>
    <t>86</t>
  </si>
  <si>
    <t>784121007</t>
  </si>
  <si>
    <t>Oškrabání malby na schodišti podlaží v do 3,80 m</t>
  </si>
  <si>
    <t>876589599</t>
  </si>
  <si>
    <t>10,0 "výměna stř. vtoků - schodiště v posl. podlaží (odhad rozsahu nutných výmaleb)</t>
  </si>
  <si>
    <t>87</t>
  </si>
  <si>
    <t>784121017</t>
  </si>
  <si>
    <t>Rozmývání podkladu po oškrabání malby na schodišti podlaží v do 3,80 m</t>
  </si>
  <si>
    <t>-1612395841</t>
  </si>
  <si>
    <t>88</t>
  </si>
  <si>
    <t>784161007</t>
  </si>
  <si>
    <t>Tmelení spar a rohů do 3 mm akrylátovým tmelem na schodišti podlaží v do 3,80 m</t>
  </si>
  <si>
    <t>-703497586</t>
  </si>
  <si>
    <t>3 "předpoklad</t>
  </si>
  <si>
    <t>89</t>
  </si>
  <si>
    <t>784161207</t>
  </si>
  <si>
    <t>Lokální vyrovnání podkladu sádrovou stěrkou pl do 0,1 m2 na schodišti podlaží v do 3,80 m</t>
  </si>
  <si>
    <t>1182248978</t>
  </si>
  <si>
    <t>5 "předpoklad</t>
  </si>
  <si>
    <t>90</t>
  </si>
  <si>
    <t>784181127</t>
  </si>
  <si>
    <t>Hloubková jednonásobná bezbarvá penetrace podkladu na schodišti podlaží v do 3,80 m</t>
  </si>
  <si>
    <t>1856734634</t>
  </si>
  <si>
    <t>91</t>
  </si>
  <si>
    <t>784221107</t>
  </si>
  <si>
    <t>Dvojnásobné bílé malby ze směsí za sucha dobře otěruvzdorných na schodišti do 3,80 m</t>
  </si>
  <si>
    <t>1110779795</t>
  </si>
  <si>
    <t>Práce a dodávky M</t>
  </si>
  <si>
    <t>21-M</t>
  </si>
  <si>
    <t>Elektromontáže</t>
  </si>
  <si>
    <t>49</t>
  </si>
  <si>
    <t>21000010R</t>
  </si>
  <si>
    <t>Demontáž hromosvodného vedení svodových vodičů s podpěrami průměru do 10 mm</t>
  </si>
  <si>
    <t>64</t>
  </si>
  <si>
    <t>-1143863124</t>
  </si>
  <si>
    <t>50</t>
  </si>
  <si>
    <t>210220101</t>
  </si>
  <si>
    <t>Montáž hromosvodného vedení svodových vodičů s podpěrami průměru do 10 mm</t>
  </si>
  <si>
    <t>-612034826</t>
  </si>
  <si>
    <t>51</t>
  </si>
  <si>
    <t>35441077</t>
  </si>
  <si>
    <t>drát D 8mm AlMgSi</t>
  </si>
  <si>
    <t>128</t>
  </si>
  <si>
    <t>-732882989</t>
  </si>
  <si>
    <t>52</t>
  </si>
  <si>
    <t>35442270</t>
  </si>
  <si>
    <t>podpěra vedení na ploché střechy pr. 140mm, plastový zámek, výška vedení 100mm, plast s betonem, 1 kg</t>
  </si>
  <si>
    <t>-1920046934</t>
  </si>
  <si>
    <t>98 "PV</t>
  </si>
  <si>
    <t>81</t>
  </si>
  <si>
    <t>210220221</t>
  </si>
  <si>
    <t>Montáž tyčí jímacích délky do 3 m na konstrukci ocelovou</t>
  </si>
  <si>
    <t>-500244147</t>
  </si>
  <si>
    <t>82</t>
  </si>
  <si>
    <t>354410610R</t>
  </si>
  <si>
    <t>tyč jímací JP30, dl. 3000 mm, FeZn, závit M16</t>
  </si>
  <si>
    <t>596926481</t>
  </si>
  <si>
    <t>83</t>
  </si>
  <si>
    <t>592124150R</t>
  </si>
  <si>
    <t>podstavec betonový 14 kg, závit M16, PVC podložka</t>
  </si>
  <si>
    <t>-1674048334</t>
  </si>
  <si>
    <t>84</t>
  </si>
  <si>
    <t>-1157425083</t>
  </si>
  <si>
    <t>85</t>
  </si>
  <si>
    <t>35441040</t>
  </si>
  <si>
    <t>tyč jímací se vrutem do dřeva 2000mm FeZn</t>
  </si>
  <si>
    <t>-1292429796</t>
  </si>
  <si>
    <t>53</t>
  </si>
  <si>
    <t>210220301</t>
  </si>
  <si>
    <t>Montáž svorek hromosvodných se 2 šrouby</t>
  </si>
  <si>
    <t>1121898831</t>
  </si>
  <si>
    <t>54</t>
  </si>
  <si>
    <t>35441885</t>
  </si>
  <si>
    <t>svorka spojovací pro lano D 8-10mm</t>
  </si>
  <si>
    <t>-513766461</t>
  </si>
  <si>
    <t>30 "SS</t>
  </si>
  <si>
    <t>77</t>
  </si>
  <si>
    <t>35441895</t>
  </si>
  <si>
    <t>svorka připojovací k připojení kovových částí</t>
  </si>
  <si>
    <t>1874530587</t>
  </si>
  <si>
    <t>57</t>
  </si>
  <si>
    <t>21022037R</t>
  </si>
  <si>
    <t>Montáž dist. držáku oddáleného vedení na trubku</t>
  </si>
  <si>
    <t>537333230</t>
  </si>
  <si>
    <t>58</t>
  </si>
  <si>
    <t>35442216</t>
  </si>
  <si>
    <t>tyč izolační GFK pro vodič, příložky a spoj. mat. nerez 680mm</t>
  </si>
  <si>
    <t>-591970420</t>
  </si>
  <si>
    <t>4*2 "izol tyč IZT-V680</t>
  </si>
  <si>
    <t>21022039R</t>
  </si>
  <si>
    <t>Montáž izolační tyče oddáleného vedení</t>
  </si>
  <si>
    <t>-1606191810</t>
  </si>
  <si>
    <t>35442205R</t>
  </si>
  <si>
    <t>držák izolační tyče na trubku D-OH-ST s páskem</t>
  </si>
  <si>
    <t>626742313</t>
  </si>
  <si>
    <t>8 "tlumící komory</t>
  </si>
  <si>
    <t>63</t>
  </si>
  <si>
    <t>PM</t>
  </si>
  <si>
    <t>Přidružený materiál</t>
  </si>
  <si>
    <t>-51298554</t>
  </si>
  <si>
    <t>PPV</t>
  </si>
  <si>
    <t>Podíl přidružených výkonů</t>
  </si>
  <si>
    <t>-747094384</t>
  </si>
  <si>
    <t>65</t>
  </si>
  <si>
    <t>ZV</t>
  </si>
  <si>
    <t>Zednické výpomoci</t>
  </si>
  <si>
    <t>-2145802505</t>
  </si>
  <si>
    <t>66</t>
  </si>
  <si>
    <t>REV1</t>
  </si>
  <si>
    <t>Elektromontáže - revize, měření</t>
  </si>
  <si>
    <t>-1082762308</t>
  </si>
  <si>
    <t>1 "revize bleskosvodu</t>
  </si>
  <si>
    <t>VRN</t>
  </si>
  <si>
    <t>Vedlejší rozpočtové náklady</t>
  </si>
  <si>
    <t>VRN1</t>
  </si>
  <si>
    <t>Průzkumné, geodetické a projektové práce</t>
  </si>
  <si>
    <t>67</t>
  </si>
  <si>
    <t>013254000</t>
  </si>
  <si>
    <t>Dokumentace skutečného provedení stavby</t>
  </si>
  <si>
    <t>1024</t>
  </si>
  <si>
    <t>906226137</t>
  </si>
  <si>
    <t>VRN3</t>
  </si>
  <si>
    <t>Zařízení staveniště</t>
  </si>
  <si>
    <t>68</t>
  </si>
  <si>
    <t>030001000</t>
  </si>
  <si>
    <t>1560328057</t>
  </si>
  <si>
    <t>69</t>
  </si>
  <si>
    <t>034002000</t>
  </si>
  <si>
    <t>Zabezpečení staveniště</t>
  </si>
  <si>
    <t>-1897284523</t>
  </si>
  <si>
    <t>70</t>
  </si>
  <si>
    <t>039002000</t>
  </si>
  <si>
    <t>Zrušení zařízení staveniště</t>
  </si>
  <si>
    <t>622845877</t>
  </si>
  <si>
    <t>VRN7</t>
  </si>
  <si>
    <t>Provozní vlivy</t>
  </si>
  <si>
    <t>71</t>
  </si>
  <si>
    <t>071002000</t>
  </si>
  <si>
    <t>Provoz investora, třetích osob</t>
  </si>
  <si>
    <t>-925605384</t>
  </si>
  <si>
    <t>VRN9</t>
  </si>
  <si>
    <t>Ostatní náklady</t>
  </si>
  <si>
    <t>98</t>
  </si>
  <si>
    <t>091103000</t>
  </si>
  <si>
    <t>Stroje a zařízení nevyžadující montáž</t>
  </si>
  <si>
    <t>278361665</t>
  </si>
  <si>
    <t>Poznámka k položce:_x000d_
potřebná mechanizace pro návoz materiálů a odvoz suti (např. jeřáb)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</si>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</sst>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35</v>
      </c>
      <c r="AO17" s="23"/>
      <c r="AP17" s="23"/>
      <c r="AQ17" s="23"/>
      <c r="AR17" s="21"/>
      <c r="BE17" s="32"/>
      <c r="BS17" s="18" t="s">
        <v>36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37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36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95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55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56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57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56</v>
      </c>
      <c r="AI60" s="43"/>
      <c r="AJ60" s="43"/>
      <c r="AK60" s="43"/>
      <c r="AL60" s="43"/>
      <c r="AM60" s="65" t="s">
        <v>57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58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59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56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57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56</v>
      </c>
      <c r="AI75" s="43"/>
      <c r="AJ75" s="43"/>
      <c r="AK75" s="43"/>
      <c r="AL75" s="43"/>
      <c r="AM75" s="65" t="s">
        <v>57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60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30-272-v3_EPDM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střechy bytového domu na ulici K. H. Borovského 1496/5, Havířov - Podlesí (EPDM)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Havířov-Podlesí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18. 10. 2024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Společenství vlastníků K.H.Borovského 1496/5, Haví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PENTIGA s.r.o.</v>
      </c>
      <c r="AN89" s="72"/>
      <c r="AO89" s="72"/>
      <c r="AP89" s="72"/>
      <c r="AQ89" s="41"/>
      <c r="AR89" s="45"/>
      <c r="AS89" s="82" t="s">
        <v>61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37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62</v>
      </c>
      <c r="D92" s="95"/>
      <c r="E92" s="95"/>
      <c r="F92" s="95"/>
      <c r="G92" s="95"/>
      <c r="H92" s="96"/>
      <c r="I92" s="97" t="s">
        <v>63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64</v>
      </c>
      <c r="AH92" s="95"/>
      <c r="AI92" s="95"/>
      <c r="AJ92" s="95"/>
      <c r="AK92" s="95"/>
      <c r="AL92" s="95"/>
      <c r="AM92" s="95"/>
      <c r="AN92" s="97" t="s">
        <v>65</v>
      </c>
      <c r="AO92" s="95"/>
      <c r="AP92" s="99"/>
      <c r="AQ92" s="100" t="s">
        <v>66</v>
      </c>
      <c r="AR92" s="45"/>
      <c r="AS92" s="101" t="s">
        <v>67</v>
      </c>
      <c r="AT92" s="102" t="s">
        <v>68</v>
      </c>
      <c r="AU92" s="102" t="s">
        <v>69</v>
      </c>
      <c r="AV92" s="102" t="s">
        <v>70</v>
      </c>
      <c r="AW92" s="102" t="s">
        <v>71</v>
      </c>
      <c r="AX92" s="102" t="s">
        <v>72</v>
      </c>
      <c r="AY92" s="102" t="s">
        <v>73</v>
      </c>
      <c r="AZ92" s="102" t="s">
        <v>74</v>
      </c>
      <c r="BA92" s="102" t="s">
        <v>75</v>
      </c>
      <c r="BB92" s="102" t="s">
        <v>76</v>
      </c>
      <c r="BC92" s="102" t="s">
        <v>77</v>
      </c>
      <c r="BD92" s="103" t="s">
        <v>78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79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80</v>
      </c>
      <c r="BT94" s="118" t="s">
        <v>81</v>
      </c>
      <c r="BV94" s="118" t="s">
        <v>82</v>
      </c>
      <c r="BW94" s="118" t="s">
        <v>5</v>
      </c>
      <c r="BX94" s="118" t="s">
        <v>83</v>
      </c>
      <c r="CL94" s="118" t="s">
        <v>19</v>
      </c>
    </row>
    <row r="95" s="7" customFormat="1" ht="37.5" customHeight="1">
      <c r="A95" s="119" t="s">
        <v>84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'30-272-v3_EPDM - Oprava s...'!J28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'30-272-v3_EPDM - Oprava s...'!P138</f>
        <v>0</v>
      </c>
      <c r="AV95" s="128">
        <f>'30-272-v3_EPDM - Oprava s...'!J31</f>
        <v>0</v>
      </c>
      <c r="AW95" s="128">
        <f>'30-272-v3_EPDM - Oprava s...'!J32</f>
        <v>0</v>
      </c>
      <c r="AX95" s="128">
        <f>'30-272-v3_EPDM - Oprava s...'!J33</f>
        <v>0</v>
      </c>
      <c r="AY95" s="128">
        <f>'30-272-v3_EPDM - Oprava s...'!J34</f>
        <v>0</v>
      </c>
      <c r="AZ95" s="128">
        <f>'30-272-v3_EPDM - Oprava s...'!F31</f>
        <v>0</v>
      </c>
      <c r="BA95" s="128">
        <f>'30-272-v3_EPDM - Oprava s...'!F32</f>
        <v>0</v>
      </c>
      <c r="BB95" s="128">
        <f>'30-272-v3_EPDM - Oprava s...'!F33</f>
        <v>0</v>
      </c>
      <c r="BC95" s="128">
        <f>'30-272-v3_EPDM - Oprava s...'!F34</f>
        <v>0</v>
      </c>
      <c r="BD95" s="130">
        <f>'30-272-v3_EPDM - Oprava s...'!F35</f>
        <v>0</v>
      </c>
      <c r="BE95" s="7"/>
      <c r="BT95" s="131" t="s">
        <v>86</v>
      </c>
      <c r="BU95" s="131" t="s">
        <v>87</v>
      </c>
      <c r="BV95" s="131" t="s">
        <v>82</v>
      </c>
      <c r="BW95" s="131" t="s">
        <v>5</v>
      </c>
      <c r="BX95" s="131" t="s">
        <v>83</v>
      </c>
      <c r="CL95" s="131" t="s">
        <v>19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1R1YTmzYOih/j0CSUJ7WAYjYChKm8hYUl66QBFN8kiEa9KkJW6GjjuliJR+qSZSscoU3BLowhA8byT9pRyZnMA==" hashValue="BMIwe09q15Yy1JSiWa9T2e2rodMh/DDKCMUwKQZ4H/uQpQfQ4xWy0YUVM8GT1RWvb0zb0geywzCU9oxC6H8wB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0-272-v3_EPDM - Oprava 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2" t="s">
        <v>88</v>
      </c>
      <c r="BA2" s="132" t="s">
        <v>89</v>
      </c>
      <c r="BB2" s="132" t="s">
        <v>1</v>
      </c>
      <c r="BC2" s="132" t="s">
        <v>90</v>
      </c>
      <c r="BD2" s="132" t="s">
        <v>91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86</v>
      </c>
    </row>
    <row r="4" s="1" customFormat="1" ht="24.96" customHeight="1">
      <c r="B4" s="21"/>
      <c r="D4" s="135" t="s">
        <v>92</v>
      </c>
      <c r="L4" s="21"/>
      <c r="M4" s="136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37" t="s">
        <v>16</v>
      </c>
      <c r="E6" s="39"/>
      <c r="F6" s="39"/>
      <c r="G6" s="39"/>
      <c r="H6" s="39"/>
      <c r="I6" s="39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5"/>
      <c r="C7" s="39"/>
      <c r="D7" s="39"/>
      <c r="E7" s="138" t="s">
        <v>17</v>
      </c>
      <c r="F7" s="39"/>
      <c r="G7" s="39"/>
      <c r="H7" s="39"/>
      <c r="I7" s="39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37" t="s">
        <v>18</v>
      </c>
      <c r="E9" s="39"/>
      <c r="F9" s="139" t="s">
        <v>19</v>
      </c>
      <c r="G9" s="39"/>
      <c r="H9" s="39"/>
      <c r="I9" s="137" t="s">
        <v>20</v>
      </c>
      <c r="J9" s="139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37" t="s">
        <v>21</v>
      </c>
      <c r="E10" s="39"/>
      <c r="F10" s="139" t="s">
        <v>22</v>
      </c>
      <c r="G10" s="39"/>
      <c r="H10" s="39"/>
      <c r="I10" s="137" t="s">
        <v>23</v>
      </c>
      <c r="J10" s="140" t="str">
        <f>'Rekapitulace stavby'!AN8</f>
        <v>18. 10. 2024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7" t="s">
        <v>25</v>
      </c>
      <c r="E12" s="39"/>
      <c r="F12" s="39"/>
      <c r="G12" s="39"/>
      <c r="H12" s="39"/>
      <c r="I12" s="137" t="s">
        <v>26</v>
      </c>
      <c r="J12" s="139" t="s">
        <v>27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9" t="s">
        <v>28</v>
      </c>
      <c r="F13" s="39"/>
      <c r="G13" s="39"/>
      <c r="H13" s="39"/>
      <c r="I13" s="137" t="s">
        <v>29</v>
      </c>
      <c r="J13" s="139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37" t="s">
        <v>30</v>
      </c>
      <c r="E15" s="39"/>
      <c r="F15" s="39"/>
      <c r="G15" s="39"/>
      <c r="H15" s="39"/>
      <c r="I15" s="137" t="s">
        <v>26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9"/>
      <c r="G16" s="139"/>
      <c r="H16" s="139"/>
      <c r="I16" s="137" t="s">
        <v>29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37" t="s">
        <v>32</v>
      </c>
      <c r="E18" s="39"/>
      <c r="F18" s="39"/>
      <c r="G18" s="39"/>
      <c r="H18" s="39"/>
      <c r="I18" s="137" t="s">
        <v>26</v>
      </c>
      <c r="J18" s="139" t="s">
        <v>33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9" t="s">
        <v>34</v>
      </c>
      <c r="F19" s="39"/>
      <c r="G19" s="39"/>
      <c r="H19" s="39"/>
      <c r="I19" s="137" t="s">
        <v>29</v>
      </c>
      <c r="J19" s="139" t="s">
        <v>35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37" t="s">
        <v>37</v>
      </c>
      <c r="E21" s="39"/>
      <c r="F21" s="39"/>
      <c r="G21" s="39"/>
      <c r="H21" s="39"/>
      <c r="I21" s="137" t="s">
        <v>26</v>
      </c>
      <c r="J21" s="139" t="str">
        <f>IF('Rekapitulace stavby'!AN19="","",'Rekapitulace stavby'!AN19)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9" t="str">
        <f>IF('Rekapitulace stavby'!E20="","",'Rekapitulace stavby'!E20)</f>
        <v xml:space="preserve"> </v>
      </c>
      <c r="F22" s="39"/>
      <c r="G22" s="39"/>
      <c r="H22" s="39"/>
      <c r="I22" s="137" t="s">
        <v>29</v>
      </c>
      <c r="J22" s="139" t="str">
        <f>IF('Rekapitulace stavby'!AN20="","",'Rekapitulace stavby'!AN20)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37" t="s">
        <v>39</v>
      </c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107.25" customHeight="1">
      <c r="A25" s="141"/>
      <c r="B25" s="142"/>
      <c r="C25" s="141"/>
      <c r="D25" s="141"/>
      <c r="E25" s="143" t="s">
        <v>93</v>
      </c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45"/>
      <c r="E27" s="145"/>
      <c r="F27" s="145"/>
      <c r="G27" s="145"/>
      <c r="H27" s="145"/>
      <c r="I27" s="145"/>
      <c r="J27" s="145"/>
      <c r="K27" s="145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46" t="s">
        <v>41</v>
      </c>
      <c r="E28" s="39"/>
      <c r="F28" s="39"/>
      <c r="G28" s="39"/>
      <c r="H28" s="39"/>
      <c r="I28" s="39"/>
      <c r="J28" s="147">
        <f>ROUND(J138,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8" t="s">
        <v>43</v>
      </c>
      <c r="G30" s="39"/>
      <c r="H30" s="39"/>
      <c r="I30" s="148" t="s">
        <v>42</v>
      </c>
      <c r="J30" s="148" t="s">
        <v>44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9" t="s">
        <v>45</v>
      </c>
      <c r="E31" s="137" t="s">
        <v>46</v>
      </c>
      <c r="F31" s="150">
        <f>ROUND((SUM(BE138:BE352)),  2)</f>
        <v>0</v>
      </c>
      <c r="G31" s="39"/>
      <c r="H31" s="39"/>
      <c r="I31" s="151">
        <v>0.20999999999999999</v>
      </c>
      <c r="J31" s="150">
        <f>ROUND(((SUM(BE138:BE352))*I31),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37" t="s">
        <v>47</v>
      </c>
      <c r="F32" s="150">
        <f>ROUND((SUM(BF138:BF352)),  2)</f>
        <v>0</v>
      </c>
      <c r="G32" s="39"/>
      <c r="H32" s="39"/>
      <c r="I32" s="151">
        <v>0.14999999999999999</v>
      </c>
      <c r="J32" s="150">
        <f>ROUND(((SUM(BF138:BF352))*I32),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37" t="s">
        <v>48</v>
      </c>
      <c r="F33" s="150">
        <f>ROUND((SUM(BG138:BG352)),  2)</f>
        <v>0</v>
      </c>
      <c r="G33" s="39"/>
      <c r="H33" s="39"/>
      <c r="I33" s="151">
        <v>0.20999999999999999</v>
      </c>
      <c r="J33" s="150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7" t="s">
        <v>49</v>
      </c>
      <c r="F34" s="150">
        <f>ROUND((SUM(BH138:BH352)),  2)</f>
        <v>0</v>
      </c>
      <c r="G34" s="39"/>
      <c r="H34" s="39"/>
      <c r="I34" s="151">
        <v>0.14999999999999999</v>
      </c>
      <c r="J34" s="150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50</v>
      </c>
      <c r="F35" s="150">
        <f>ROUND((SUM(BI138:BI352)),  2)</f>
        <v>0</v>
      </c>
      <c r="G35" s="39"/>
      <c r="H35" s="39"/>
      <c r="I35" s="151">
        <v>0</v>
      </c>
      <c r="J35" s="150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52"/>
      <c r="D37" s="153" t="s">
        <v>51</v>
      </c>
      <c r="E37" s="154"/>
      <c r="F37" s="154"/>
      <c r="G37" s="155" t="s">
        <v>52</v>
      </c>
      <c r="H37" s="156" t="s">
        <v>53</v>
      </c>
      <c r="I37" s="154"/>
      <c r="J37" s="157">
        <f>SUM(J28:J35)</f>
        <v>0</v>
      </c>
      <c r="K37" s="158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59" t="s">
        <v>54</v>
      </c>
      <c r="E50" s="160"/>
      <c r="F50" s="160"/>
      <c r="G50" s="159" t="s">
        <v>55</v>
      </c>
      <c r="H50" s="160"/>
      <c r="I50" s="160"/>
      <c r="J50" s="160"/>
      <c r="K50" s="160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1" t="s">
        <v>56</v>
      </c>
      <c r="E61" s="162"/>
      <c r="F61" s="163" t="s">
        <v>57</v>
      </c>
      <c r="G61" s="161" t="s">
        <v>56</v>
      </c>
      <c r="H61" s="162"/>
      <c r="I61" s="162"/>
      <c r="J61" s="164" t="s">
        <v>57</v>
      </c>
      <c r="K61" s="162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59" t="s">
        <v>58</v>
      </c>
      <c r="E65" s="165"/>
      <c r="F65" s="165"/>
      <c r="G65" s="159" t="s">
        <v>59</v>
      </c>
      <c r="H65" s="165"/>
      <c r="I65" s="165"/>
      <c r="J65" s="165"/>
      <c r="K65" s="165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1" t="s">
        <v>56</v>
      </c>
      <c r="E76" s="162"/>
      <c r="F76" s="163" t="s">
        <v>57</v>
      </c>
      <c r="G76" s="161" t="s">
        <v>56</v>
      </c>
      <c r="H76" s="162"/>
      <c r="I76" s="162"/>
      <c r="J76" s="164" t="s">
        <v>57</v>
      </c>
      <c r="K76" s="162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30" customHeight="1">
      <c r="A85" s="39"/>
      <c r="B85" s="40"/>
      <c r="C85" s="41"/>
      <c r="D85" s="41"/>
      <c r="E85" s="77" t="str">
        <f>E7</f>
        <v>Oprava střechy bytového domu na ulici K. H. Borovského 1496/5, Havířov - Podlesí (EPDM)</v>
      </c>
      <c r="F85" s="41"/>
      <c r="G85" s="41"/>
      <c r="H85" s="4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F10</f>
        <v>Havířov-Podlesí</v>
      </c>
      <c r="G87" s="41"/>
      <c r="H87" s="41"/>
      <c r="I87" s="33" t="s">
        <v>23</v>
      </c>
      <c r="J87" s="80" t="str">
        <f>IF(J10="","",J10)</f>
        <v>18. 10. 2024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E13</f>
        <v>Společenství vlastníků K.H.Borovského 1496/5, Haví</v>
      </c>
      <c r="G89" s="41"/>
      <c r="H89" s="41"/>
      <c r="I89" s="33" t="s">
        <v>32</v>
      </c>
      <c r="J89" s="37" t="str">
        <f>E19</f>
        <v>PENTIGA s.r.o.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IF(E16="","",E16)</f>
        <v>Vyplň údaj</v>
      </c>
      <c r="G90" s="41"/>
      <c r="H90" s="41"/>
      <c r="I90" s="33" t="s">
        <v>37</v>
      </c>
      <c r="J90" s="37" t="str">
        <f>E22</f>
        <v xml:space="preserve"> 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0" t="s">
        <v>95</v>
      </c>
      <c r="D92" s="171"/>
      <c r="E92" s="171"/>
      <c r="F92" s="171"/>
      <c r="G92" s="171"/>
      <c r="H92" s="171"/>
      <c r="I92" s="171"/>
      <c r="J92" s="172" t="s">
        <v>96</v>
      </c>
      <c r="K92" s="17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3" t="s">
        <v>97</v>
      </c>
      <c r="D94" s="41"/>
      <c r="E94" s="41"/>
      <c r="F94" s="41"/>
      <c r="G94" s="41"/>
      <c r="H94" s="41"/>
      <c r="I94" s="41"/>
      <c r="J94" s="111">
        <f>J138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98</v>
      </c>
    </row>
    <row r="95" s="9" customFormat="1" ht="24.96" customHeight="1">
      <c r="A95" s="9"/>
      <c r="B95" s="174"/>
      <c r="C95" s="175"/>
      <c r="D95" s="176" t="s">
        <v>99</v>
      </c>
      <c r="E95" s="177"/>
      <c r="F95" s="177"/>
      <c r="G95" s="177"/>
      <c r="H95" s="177"/>
      <c r="I95" s="177"/>
      <c r="J95" s="178">
        <f>J139</f>
        <v>0</v>
      </c>
      <c r="K95" s="175"/>
      <c r="L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100</v>
      </c>
      <c r="E96" s="183"/>
      <c r="F96" s="183"/>
      <c r="G96" s="183"/>
      <c r="H96" s="183"/>
      <c r="I96" s="183"/>
      <c r="J96" s="184">
        <f>J140</f>
        <v>0</v>
      </c>
      <c r="K96" s="181"/>
      <c r="L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80"/>
      <c r="C97" s="181"/>
      <c r="D97" s="182" t="s">
        <v>101</v>
      </c>
      <c r="E97" s="183"/>
      <c r="F97" s="183"/>
      <c r="G97" s="183"/>
      <c r="H97" s="183"/>
      <c r="I97" s="183"/>
      <c r="J97" s="184">
        <f>J141</f>
        <v>0</v>
      </c>
      <c r="K97" s="181"/>
      <c r="L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0"/>
      <c r="C98" s="181"/>
      <c r="D98" s="182" t="s">
        <v>102</v>
      </c>
      <c r="E98" s="183"/>
      <c r="F98" s="183"/>
      <c r="G98" s="183"/>
      <c r="H98" s="183"/>
      <c r="I98" s="183"/>
      <c r="J98" s="184">
        <f>J145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0"/>
      <c r="C99" s="181"/>
      <c r="D99" s="182" t="s">
        <v>103</v>
      </c>
      <c r="E99" s="183"/>
      <c r="F99" s="183"/>
      <c r="G99" s="183"/>
      <c r="H99" s="183"/>
      <c r="I99" s="183"/>
      <c r="J99" s="184">
        <f>J146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0"/>
      <c r="C100" s="181"/>
      <c r="D100" s="182" t="s">
        <v>104</v>
      </c>
      <c r="E100" s="183"/>
      <c r="F100" s="183"/>
      <c r="G100" s="183"/>
      <c r="H100" s="183"/>
      <c r="I100" s="183"/>
      <c r="J100" s="184">
        <f>J155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105</v>
      </c>
      <c r="E101" s="183"/>
      <c r="F101" s="183"/>
      <c r="G101" s="183"/>
      <c r="H101" s="183"/>
      <c r="I101" s="183"/>
      <c r="J101" s="184">
        <f>J159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0"/>
      <c r="C102" s="181"/>
      <c r="D102" s="182" t="s">
        <v>106</v>
      </c>
      <c r="E102" s="183"/>
      <c r="F102" s="183"/>
      <c r="G102" s="183"/>
      <c r="H102" s="183"/>
      <c r="I102" s="183"/>
      <c r="J102" s="184">
        <f>J160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0"/>
      <c r="C103" s="181"/>
      <c r="D103" s="182" t="s">
        <v>107</v>
      </c>
      <c r="E103" s="183"/>
      <c r="F103" s="183"/>
      <c r="G103" s="183"/>
      <c r="H103" s="183"/>
      <c r="I103" s="183"/>
      <c r="J103" s="184">
        <f>J167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108</v>
      </c>
      <c r="E104" s="183"/>
      <c r="F104" s="183"/>
      <c r="G104" s="183"/>
      <c r="H104" s="183"/>
      <c r="I104" s="183"/>
      <c r="J104" s="184">
        <f>J177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109</v>
      </c>
      <c r="E105" s="183"/>
      <c r="F105" s="183"/>
      <c r="G105" s="183"/>
      <c r="H105" s="183"/>
      <c r="I105" s="183"/>
      <c r="J105" s="184">
        <f>J184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4"/>
      <c r="C106" s="175"/>
      <c r="D106" s="176" t="s">
        <v>110</v>
      </c>
      <c r="E106" s="177"/>
      <c r="F106" s="177"/>
      <c r="G106" s="177"/>
      <c r="H106" s="177"/>
      <c r="I106" s="177"/>
      <c r="J106" s="178">
        <f>J186</f>
        <v>0</v>
      </c>
      <c r="K106" s="175"/>
      <c r="L106" s="17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0"/>
      <c r="C107" s="181"/>
      <c r="D107" s="182" t="s">
        <v>111</v>
      </c>
      <c r="E107" s="183"/>
      <c r="F107" s="183"/>
      <c r="G107" s="183"/>
      <c r="H107" s="183"/>
      <c r="I107" s="183"/>
      <c r="J107" s="184">
        <f>J187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0"/>
      <c r="C108" s="181"/>
      <c r="D108" s="182" t="s">
        <v>112</v>
      </c>
      <c r="E108" s="183"/>
      <c r="F108" s="183"/>
      <c r="G108" s="183"/>
      <c r="H108" s="183"/>
      <c r="I108" s="183"/>
      <c r="J108" s="184">
        <f>J216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113</v>
      </c>
      <c r="E109" s="183"/>
      <c r="F109" s="183"/>
      <c r="G109" s="183"/>
      <c r="H109" s="183"/>
      <c r="I109" s="183"/>
      <c r="J109" s="184">
        <f>J238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114</v>
      </c>
      <c r="E110" s="183"/>
      <c r="F110" s="183"/>
      <c r="G110" s="183"/>
      <c r="H110" s="183"/>
      <c r="I110" s="183"/>
      <c r="J110" s="184">
        <f>J254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0"/>
      <c r="C111" s="181"/>
      <c r="D111" s="182" t="s">
        <v>115</v>
      </c>
      <c r="E111" s="183"/>
      <c r="F111" s="183"/>
      <c r="G111" s="183"/>
      <c r="H111" s="183"/>
      <c r="I111" s="183"/>
      <c r="J111" s="184">
        <f>J279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0"/>
      <c r="C112" s="181"/>
      <c r="D112" s="182" t="s">
        <v>116</v>
      </c>
      <c r="E112" s="183"/>
      <c r="F112" s="183"/>
      <c r="G112" s="183"/>
      <c r="H112" s="183"/>
      <c r="I112" s="183"/>
      <c r="J112" s="184">
        <f>J301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0"/>
      <c r="C113" s="181"/>
      <c r="D113" s="182" t="s">
        <v>117</v>
      </c>
      <c r="E113" s="183"/>
      <c r="F113" s="183"/>
      <c r="G113" s="183"/>
      <c r="H113" s="183"/>
      <c r="I113" s="183"/>
      <c r="J113" s="184">
        <f>J304</f>
        <v>0</v>
      </c>
      <c r="K113" s="181"/>
      <c r="L113" s="185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74"/>
      <c r="C114" s="175"/>
      <c r="D114" s="176" t="s">
        <v>118</v>
      </c>
      <c r="E114" s="177"/>
      <c r="F114" s="177"/>
      <c r="G114" s="177"/>
      <c r="H114" s="177"/>
      <c r="I114" s="177"/>
      <c r="J114" s="178">
        <f>J314</f>
        <v>0</v>
      </c>
      <c r="K114" s="175"/>
      <c r="L114" s="17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80"/>
      <c r="C115" s="181"/>
      <c r="D115" s="182" t="s">
        <v>119</v>
      </c>
      <c r="E115" s="183"/>
      <c r="F115" s="183"/>
      <c r="G115" s="183"/>
      <c r="H115" s="183"/>
      <c r="I115" s="183"/>
      <c r="J115" s="184">
        <f>J315</f>
        <v>0</v>
      </c>
      <c r="K115" s="181"/>
      <c r="L115" s="185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74"/>
      <c r="C116" s="175"/>
      <c r="D116" s="176" t="s">
        <v>120</v>
      </c>
      <c r="E116" s="177"/>
      <c r="F116" s="177"/>
      <c r="G116" s="177"/>
      <c r="H116" s="177"/>
      <c r="I116" s="177"/>
      <c r="J116" s="178">
        <f>J341</f>
        <v>0</v>
      </c>
      <c r="K116" s="175"/>
      <c r="L116" s="17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80"/>
      <c r="C117" s="181"/>
      <c r="D117" s="182" t="s">
        <v>121</v>
      </c>
      <c r="E117" s="183"/>
      <c r="F117" s="183"/>
      <c r="G117" s="183"/>
      <c r="H117" s="183"/>
      <c r="I117" s="183"/>
      <c r="J117" s="184">
        <f>J342</f>
        <v>0</v>
      </c>
      <c r="K117" s="181"/>
      <c r="L117" s="185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0"/>
      <c r="C118" s="181"/>
      <c r="D118" s="182" t="s">
        <v>122</v>
      </c>
      <c r="E118" s="183"/>
      <c r="F118" s="183"/>
      <c r="G118" s="183"/>
      <c r="H118" s="183"/>
      <c r="I118" s="183"/>
      <c r="J118" s="184">
        <f>J344</f>
        <v>0</v>
      </c>
      <c r="K118" s="181"/>
      <c r="L118" s="18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0"/>
      <c r="C119" s="181"/>
      <c r="D119" s="182" t="s">
        <v>123</v>
      </c>
      <c r="E119" s="183"/>
      <c r="F119" s="183"/>
      <c r="G119" s="183"/>
      <c r="H119" s="183"/>
      <c r="I119" s="183"/>
      <c r="J119" s="184">
        <f>J348</f>
        <v>0</v>
      </c>
      <c r="K119" s="181"/>
      <c r="L119" s="185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0"/>
      <c r="C120" s="181"/>
      <c r="D120" s="182" t="s">
        <v>124</v>
      </c>
      <c r="E120" s="183"/>
      <c r="F120" s="183"/>
      <c r="G120" s="183"/>
      <c r="H120" s="183"/>
      <c r="I120" s="183"/>
      <c r="J120" s="184">
        <f>J350</f>
        <v>0</v>
      </c>
      <c r="K120" s="181"/>
      <c r="L120" s="185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2" customFormat="1" ht="21.84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6" s="2" customFormat="1" ht="6.96" customHeight="1">
      <c r="A126" s="39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96" customHeight="1">
      <c r="A127" s="39"/>
      <c r="B127" s="40"/>
      <c r="C127" s="24" t="s">
        <v>125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16</v>
      </c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30" customHeight="1">
      <c r="A130" s="39"/>
      <c r="B130" s="40"/>
      <c r="C130" s="41"/>
      <c r="D130" s="41"/>
      <c r="E130" s="77" t="str">
        <f>E7</f>
        <v>Oprava střechy bytového domu na ulici K. H. Borovského 1496/5, Havířov - Podlesí (EPDM)</v>
      </c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3" t="s">
        <v>21</v>
      </c>
      <c r="D132" s="41"/>
      <c r="E132" s="41"/>
      <c r="F132" s="28" t="str">
        <f>F10</f>
        <v>Havířov-Podlesí</v>
      </c>
      <c r="G132" s="41"/>
      <c r="H132" s="41"/>
      <c r="I132" s="33" t="s">
        <v>23</v>
      </c>
      <c r="J132" s="80" t="str">
        <f>IF(J10="","",J10)</f>
        <v>18. 10. 2024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5.15" customHeight="1">
      <c r="A134" s="39"/>
      <c r="B134" s="40"/>
      <c r="C134" s="33" t="s">
        <v>25</v>
      </c>
      <c r="D134" s="41"/>
      <c r="E134" s="41"/>
      <c r="F134" s="28" t="str">
        <f>E13</f>
        <v>Společenství vlastníků K.H.Borovského 1496/5, Haví</v>
      </c>
      <c r="G134" s="41"/>
      <c r="H134" s="41"/>
      <c r="I134" s="33" t="s">
        <v>32</v>
      </c>
      <c r="J134" s="37" t="str">
        <f>E19</f>
        <v>PENTIGA s.r.o.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5.15" customHeight="1">
      <c r="A135" s="39"/>
      <c r="B135" s="40"/>
      <c r="C135" s="33" t="s">
        <v>30</v>
      </c>
      <c r="D135" s="41"/>
      <c r="E135" s="41"/>
      <c r="F135" s="28" t="str">
        <f>IF(E16="","",E16)</f>
        <v>Vyplň údaj</v>
      </c>
      <c r="G135" s="41"/>
      <c r="H135" s="41"/>
      <c r="I135" s="33" t="s">
        <v>37</v>
      </c>
      <c r="J135" s="37" t="str">
        <f>E22</f>
        <v xml:space="preserve"> </v>
      </c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0.32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11" customFormat="1" ht="29.28" customHeight="1">
      <c r="A137" s="186"/>
      <c r="B137" s="187"/>
      <c r="C137" s="188" t="s">
        <v>126</v>
      </c>
      <c r="D137" s="189" t="s">
        <v>66</v>
      </c>
      <c r="E137" s="189" t="s">
        <v>62</v>
      </c>
      <c r="F137" s="189" t="s">
        <v>63</v>
      </c>
      <c r="G137" s="189" t="s">
        <v>127</v>
      </c>
      <c r="H137" s="189" t="s">
        <v>128</v>
      </c>
      <c r="I137" s="189" t="s">
        <v>129</v>
      </c>
      <c r="J137" s="189" t="s">
        <v>96</v>
      </c>
      <c r="K137" s="190" t="s">
        <v>130</v>
      </c>
      <c r="L137" s="191"/>
      <c r="M137" s="101" t="s">
        <v>1</v>
      </c>
      <c r="N137" s="102" t="s">
        <v>45</v>
      </c>
      <c r="O137" s="102" t="s">
        <v>131</v>
      </c>
      <c r="P137" s="102" t="s">
        <v>132</v>
      </c>
      <c r="Q137" s="102" t="s">
        <v>133</v>
      </c>
      <c r="R137" s="102" t="s">
        <v>134</v>
      </c>
      <c r="S137" s="102" t="s">
        <v>135</v>
      </c>
      <c r="T137" s="103" t="s">
        <v>136</v>
      </c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</row>
    <row r="138" s="2" customFormat="1" ht="22.8" customHeight="1">
      <c r="A138" s="39"/>
      <c r="B138" s="40"/>
      <c r="C138" s="108" t="s">
        <v>137</v>
      </c>
      <c r="D138" s="41"/>
      <c r="E138" s="41"/>
      <c r="F138" s="41"/>
      <c r="G138" s="41"/>
      <c r="H138" s="41"/>
      <c r="I138" s="41"/>
      <c r="J138" s="192">
        <f>BK138</f>
        <v>0</v>
      </c>
      <c r="K138" s="41"/>
      <c r="L138" s="45"/>
      <c r="M138" s="104"/>
      <c r="N138" s="193"/>
      <c r="O138" s="105"/>
      <c r="P138" s="194">
        <f>P139+P186+P314+P341</f>
        <v>0</v>
      </c>
      <c r="Q138" s="105"/>
      <c r="R138" s="194">
        <f>R139+R186+R314+R341</f>
        <v>3.4390740499999999</v>
      </c>
      <c r="S138" s="105"/>
      <c r="T138" s="195">
        <f>T139+T186+T314+T341</f>
        <v>1.8759540000000001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80</v>
      </c>
      <c r="AU138" s="18" t="s">
        <v>98</v>
      </c>
      <c r="BK138" s="196">
        <f>BK139+BK186+BK314+BK341</f>
        <v>0</v>
      </c>
    </row>
    <row r="139" s="12" customFormat="1" ht="25.92" customHeight="1">
      <c r="A139" s="12"/>
      <c r="B139" s="197"/>
      <c r="C139" s="198"/>
      <c r="D139" s="199" t="s">
        <v>80</v>
      </c>
      <c r="E139" s="200" t="s">
        <v>138</v>
      </c>
      <c r="F139" s="200" t="s">
        <v>139</v>
      </c>
      <c r="G139" s="198"/>
      <c r="H139" s="198"/>
      <c r="I139" s="201"/>
      <c r="J139" s="202">
        <f>BK139</f>
        <v>0</v>
      </c>
      <c r="K139" s="198"/>
      <c r="L139" s="203"/>
      <c r="M139" s="204"/>
      <c r="N139" s="205"/>
      <c r="O139" s="205"/>
      <c r="P139" s="206">
        <f>P140+P145+P159+P177+P184</f>
        <v>0</v>
      </c>
      <c r="Q139" s="205"/>
      <c r="R139" s="206">
        <f>R140+R145+R159+R177+R184</f>
        <v>0.16790749999999999</v>
      </c>
      <c r="S139" s="205"/>
      <c r="T139" s="207">
        <f>T140+T145+T159+T177+T184</f>
        <v>0.14124999999999999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8" t="s">
        <v>86</v>
      </c>
      <c r="AT139" s="209" t="s">
        <v>80</v>
      </c>
      <c r="AU139" s="209" t="s">
        <v>81</v>
      </c>
      <c r="AY139" s="208" t="s">
        <v>140</v>
      </c>
      <c r="BK139" s="210">
        <f>BK140+BK145+BK159+BK177+BK184</f>
        <v>0</v>
      </c>
    </row>
    <row r="140" s="12" customFormat="1" ht="22.8" customHeight="1">
      <c r="A140" s="12"/>
      <c r="B140" s="197"/>
      <c r="C140" s="198"/>
      <c r="D140" s="199" t="s">
        <v>80</v>
      </c>
      <c r="E140" s="211" t="s">
        <v>141</v>
      </c>
      <c r="F140" s="211" t="s">
        <v>142</v>
      </c>
      <c r="G140" s="198"/>
      <c r="H140" s="198"/>
      <c r="I140" s="201"/>
      <c r="J140" s="212">
        <f>BK140</f>
        <v>0</v>
      </c>
      <c r="K140" s="198"/>
      <c r="L140" s="203"/>
      <c r="M140" s="204"/>
      <c r="N140" s="205"/>
      <c r="O140" s="205"/>
      <c r="P140" s="206">
        <f>P141</f>
        <v>0</v>
      </c>
      <c r="Q140" s="205"/>
      <c r="R140" s="206">
        <f>R141</f>
        <v>0.019699999999999999</v>
      </c>
      <c r="S140" s="205"/>
      <c r="T140" s="207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8" t="s">
        <v>86</v>
      </c>
      <c r="AT140" s="209" t="s">
        <v>80</v>
      </c>
      <c r="AU140" s="209" t="s">
        <v>86</v>
      </c>
      <c r="AY140" s="208" t="s">
        <v>140</v>
      </c>
      <c r="BK140" s="210">
        <f>BK141</f>
        <v>0</v>
      </c>
    </row>
    <row r="141" s="12" customFormat="1" ht="20.88" customHeight="1">
      <c r="A141" s="12"/>
      <c r="B141" s="197"/>
      <c r="C141" s="198"/>
      <c r="D141" s="199" t="s">
        <v>80</v>
      </c>
      <c r="E141" s="211" t="s">
        <v>143</v>
      </c>
      <c r="F141" s="211" t="s">
        <v>144</v>
      </c>
      <c r="G141" s="198"/>
      <c r="H141" s="198"/>
      <c r="I141" s="201"/>
      <c r="J141" s="212">
        <f>BK141</f>
        <v>0</v>
      </c>
      <c r="K141" s="198"/>
      <c r="L141" s="203"/>
      <c r="M141" s="204"/>
      <c r="N141" s="205"/>
      <c r="O141" s="205"/>
      <c r="P141" s="206">
        <f>SUM(P142:P144)</f>
        <v>0</v>
      </c>
      <c r="Q141" s="205"/>
      <c r="R141" s="206">
        <f>SUM(R142:R144)</f>
        <v>0.019699999999999999</v>
      </c>
      <c r="S141" s="205"/>
      <c r="T141" s="207">
        <f>SUM(T142:T144)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8" t="s">
        <v>86</v>
      </c>
      <c r="AT141" s="209" t="s">
        <v>80</v>
      </c>
      <c r="AU141" s="209" t="s">
        <v>91</v>
      </c>
      <c r="AY141" s="208" t="s">
        <v>140</v>
      </c>
      <c r="BK141" s="210">
        <f>SUM(BK142:BK144)</f>
        <v>0</v>
      </c>
    </row>
    <row r="142" s="2" customFormat="1" ht="24.15" customHeight="1">
      <c r="A142" s="39"/>
      <c r="B142" s="40"/>
      <c r="C142" s="213" t="s">
        <v>86</v>
      </c>
      <c r="D142" s="213" t="s">
        <v>145</v>
      </c>
      <c r="E142" s="214" t="s">
        <v>146</v>
      </c>
      <c r="F142" s="215" t="s">
        <v>147</v>
      </c>
      <c r="G142" s="216" t="s">
        <v>148</v>
      </c>
      <c r="H142" s="217">
        <v>1</v>
      </c>
      <c r="I142" s="218"/>
      <c r="J142" s="219">
        <f>ROUND(I142*H142,2)</f>
        <v>0</v>
      </c>
      <c r="K142" s="215" t="s">
        <v>149</v>
      </c>
      <c r="L142" s="45"/>
      <c r="M142" s="220" t="s">
        <v>1</v>
      </c>
      <c r="N142" s="221" t="s">
        <v>47</v>
      </c>
      <c r="O142" s="92"/>
      <c r="P142" s="222">
        <f>O142*H142</f>
        <v>0</v>
      </c>
      <c r="Q142" s="222">
        <v>0.019699999999999999</v>
      </c>
      <c r="R142" s="222">
        <f>Q142*H142</f>
        <v>0.019699999999999999</v>
      </c>
      <c r="S142" s="222">
        <v>0</v>
      </c>
      <c r="T142" s="223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141</v>
      </c>
      <c r="AT142" s="224" t="s">
        <v>145</v>
      </c>
      <c r="AU142" s="224" t="s">
        <v>150</v>
      </c>
      <c r="AY142" s="18" t="s">
        <v>140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91</v>
      </c>
      <c r="BK142" s="225">
        <f>ROUND(I142*H142,2)</f>
        <v>0</v>
      </c>
      <c r="BL142" s="18" t="s">
        <v>141</v>
      </c>
      <c r="BM142" s="224" t="s">
        <v>151</v>
      </c>
    </row>
    <row r="143" s="13" customFormat="1">
      <c r="A143" s="13"/>
      <c r="B143" s="226"/>
      <c r="C143" s="227"/>
      <c r="D143" s="228" t="s">
        <v>152</v>
      </c>
      <c r="E143" s="229" t="s">
        <v>1</v>
      </c>
      <c r="F143" s="230" t="s">
        <v>153</v>
      </c>
      <c r="G143" s="227"/>
      <c r="H143" s="231">
        <v>1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152</v>
      </c>
      <c r="AU143" s="237" t="s">
        <v>150</v>
      </c>
      <c r="AV143" s="13" t="s">
        <v>91</v>
      </c>
      <c r="AW143" s="13" t="s">
        <v>36</v>
      </c>
      <c r="AX143" s="13" t="s">
        <v>81</v>
      </c>
      <c r="AY143" s="237" t="s">
        <v>140</v>
      </c>
    </row>
    <row r="144" s="14" customFormat="1">
      <c r="A144" s="14"/>
      <c r="B144" s="238"/>
      <c r="C144" s="239"/>
      <c r="D144" s="228" t="s">
        <v>152</v>
      </c>
      <c r="E144" s="240" t="s">
        <v>1</v>
      </c>
      <c r="F144" s="241" t="s">
        <v>154</v>
      </c>
      <c r="G144" s="239"/>
      <c r="H144" s="242">
        <v>1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152</v>
      </c>
      <c r="AU144" s="248" t="s">
        <v>150</v>
      </c>
      <c r="AV144" s="14" t="s">
        <v>141</v>
      </c>
      <c r="AW144" s="14" t="s">
        <v>36</v>
      </c>
      <c r="AX144" s="14" t="s">
        <v>86</v>
      </c>
      <c r="AY144" s="248" t="s">
        <v>140</v>
      </c>
    </row>
    <row r="145" s="12" customFormat="1" ht="22.8" customHeight="1">
      <c r="A145" s="12"/>
      <c r="B145" s="197"/>
      <c r="C145" s="198"/>
      <c r="D145" s="199" t="s">
        <v>80</v>
      </c>
      <c r="E145" s="211" t="s">
        <v>155</v>
      </c>
      <c r="F145" s="211" t="s">
        <v>156</v>
      </c>
      <c r="G145" s="198"/>
      <c r="H145" s="198"/>
      <c r="I145" s="201"/>
      <c r="J145" s="212">
        <f>BK145</f>
        <v>0</v>
      </c>
      <c r="K145" s="198"/>
      <c r="L145" s="203"/>
      <c r="M145" s="204"/>
      <c r="N145" s="205"/>
      <c r="O145" s="205"/>
      <c r="P145" s="206">
        <f>P146+P155</f>
        <v>0</v>
      </c>
      <c r="Q145" s="205"/>
      <c r="R145" s="206">
        <f>R146+R155</f>
        <v>0.1479675</v>
      </c>
      <c r="S145" s="205"/>
      <c r="T145" s="207">
        <f>T146+T155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8" t="s">
        <v>86</v>
      </c>
      <c r="AT145" s="209" t="s">
        <v>80</v>
      </c>
      <c r="AU145" s="209" t="s">
        <v>86</v>
      </c>
      <c r="AY145" s="208" t="s">
        <v>140</v>
      </c>
      <c r="BK145" s="210">
        <f>BK146+BK155</f>
        <v>0</v>
      </c>
    </row>
    <row r="146" s="12" customFormat="1" ht="20.88" customHeight="1">
      <c r="A146" s="12"/>
      <c r="B146" s="197"/>
      <c r="C146" s="198"/>
      <c r="D146" s="199" t="s">
        <v>80</v>
      </c>
      <c r="E146" s="211" t="s">
        <v>157</v>
      </c>
      <c r="F146" s="211" t="s">
        <v>158</v>
      </c>
      <c r="G146" s="198"/>
      <c r="H146" s="198"/>
      <c r="I146" s="201"/>
      <c r="J146" s="212">
        <f>BK146</f>
        <v>0</v>
      </c>
      <c r="K146" s="198"/>
      <c r="L146" s="203"/>
      <c r="M146" s="204"/>
      <c r="N146" s="205"/>
      <c r="O146" s="205"/>
      <c r="P146" s="206">
        <f>SUM(P147:P154)</f>
        <v>0</v>
      </c>
      <c r="Q146" s="205"/>
      <c r="R146" s="206">
        <f>SUM(R147:R154)</f>
        <v>0.089804999999999996</v>
      </c>
      <c r="S146" s="205"/>
      <c r="T146" s="207">
        <f>SUM(T147:T154)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8" t="s">
        <v>86</v>
      </c>
      <c r="AT146" s="209" t="s">
        <v>80</v>
      </c>
      <c r="AU146" s="209" t="s">
        <v>91</v>
      </c>
      <c r="AY146" s="208" t="s">
        <v>140</v>
      </c>
      <c r="BK146" s="210">
        <f>SUM(BK147:BK154)</f>
        <v>0</v>
      </c>
    </row>
    <row r="147" s="2" customFormat="1" ht="24.15" customHeight="1">
      <c r="A147" s="39"/>
      <c r="B147" s="40"/>
      <c r="C147" s="213" t="s">
        <v>91</v>
      </c>
      <c r="D147" s="213" t="s">
        <v>145</v>
      </c>
      <c r="E147" s="214" t="s">
        <v>159</v>
      </c>
      <c r="F147" s="215" t="s">
        <v>160</v>
      </c>
      <c r="G147" s="216" t="s">
        <v>148</v>
      </c>
      <c r="H147" s="217">
        <v>1</v>
      </c>
      <c r="I147" s="218"/>
      <c r="J147" s="219">
        <f>ROUND(I147*H147,2)</f>
        <v>0</v>
      </c>
      <c r="K147" s="215" t="s">
        <v>149</v>
      </c>
      <c r="L147" s="45"/>
      <c r="M147" s="220" t="s">
        <v>1</v>
      </c>
      <c r="N147" s="221" t="s">
        <v>47</v>
      </c>
      <c r="O147" s="92"/>
      <c r="P147" s="222">
        <f>O147*H147</f>
        <v>0</v>
      </c>
      <c r="Q147" s="222">
        <v>0.043799999999999999</v>
      </c>
      <c r="R147" s="222">
        <f>Q147*H147</f>
        <v>0.043799999999999999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141</v>
      </c>
      <c r="AT147" s="224" t="s">
        <v>145</v>
      </c>
      <c r="AU147" s="224" t="s">
        <v>150</v>
      </c>
      <c r="AY147" s="18" t="s">
        <v>140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91</v>
      </c>
      <c r="BK147" s="225">
        <f>ROUND(I147*H147,2)</f>
        <v>0</v>
      </c>
      <c r="BL147" s="18" t="s">
        <v>141</v>
      </c>
      <c r="BM147" s="224" t="s">
        <v>161</v>
      </c>
    </row>
    <row r="148" s="13" customFormat="1">
      <c r="A148" s="13"/>
      <c r="B148" s="226"/>
      <c r="C148" s="227"/>
      <c r="D148" s="228" t="s">
        <v>152</v>
      </c>
      <c r="E148" s="229" t="s">
        <v>1</v>
      </c>
      <c r="F148" s="230" t="s">
        <v>162</v>
      </c>
      <c r="G148" s="227"/>
      <c r="H148" s="231">
        <v>1</v>
      </c>
      <c r="I148" s="232"/>
      <c r="J148" s="227"/>
      <c r="K148" s="227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152</v>
      </c>
      <c r="AU148" s="237" t="s">
        <v>150</v>
      </c>
      <c r="AV148" s="13" t="s">
        <v>91</v>
      </c>
      <c r="AW148" s="13" t="s">
        <v>36</v>
      </c>
      <c r="AX148" s="13" t="s">
        <v>86</v>
      </c>
      <c r="AY148" s="237" t="s">
        <v>140</v>
      </c>
    </row>
    <row r="149" s="2" customFormat="1" ht="24.15" customHeight="1">
      <c r="A149" s="39"/>
      <c r="B149" s="40"/>
      <c r="C149" s="213" t="s">
        <v>150</v>
      </c>
      <c r="D149" s="213" t="s">
        <v>145</v>
      </c>
      <c r="E149" s="214" t="s">
        <v>163</v>
      </c>
      <c r="F149" s="215" t="s">
        <v>164</v>
      </c>
      <c r="G149" s="216" t="s">
        <v>148</v>
      </c>
      <c r="H149" s="217">
        <v>1</v>
      </c>
      <c r="I149" s="218"/>
      <c r="J149" s="219">
        <f>ROUND(I149*H149,2)</f>
        <v>0</v>
      </c>
      <c r="K149" s="215" t="s">
        <v>149</v>
      </c>
      <c r="L149" s="45"/>
      <c r="M149" s="220" t="s">
        <v>1</v>
      </c>
      <c r="N149" s="221" t="s">
        <v>47</v>
      </c>
      <c r="O149" s="92"/>
      <c r="P149" s="222">
        <f>O149*H149</f>
        <v>0</v>
      </c>
      <c r="Q149" s="222">
        <v>0.043799999999999999</v>
      </c>
      <c r="R149" s="222">
        <f>Q149*H149</f>
        <v>0.043799999999999999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141</v>
      </c>
      <c r="AT149" s="224" t="s">
        <v>145</v>
      </c>
      <c r="AU149" s="224" t="s">
        <v>150</v>
      </c>
      <c r="AY149" s="18" t="s">
        <v>140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91</v>
      </c>
      <c r="BK149" s="225">
        <f>ROUND(I149*H149,2)</f>
        <v>0</v>
      </c>
      <c r="BL149" s="18" t="s">
        <v>141</v>
      </c>
      <c r="BM149" s="224" t="s">
        <v>165</v>
      </c>
    </row>
    <row r="150" s="13" customFormat="1">
      <c r="A150" s="13"/>
      <c r="B150" s="226"/>
      <c r="C150" s="227"/>
      <c r="D150" s="228" t="s">
        <v>152</v>
      </c>
      <c r="E150" s="229" t="s">
        <v>1</v>
      </c>
      <c r="F150" s="230" t="s">
        <v>166</v>
      </c>
      <c r="G150" s="227"/>
      <c r="H150" s="231">
        <v>1</v>
      </c>
      <c r="I150" s="232"/>
      <c r="J150" s="227"/>
      <c r="K150" s="227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152</v>
      </c>
      <c r="AU150" s="237" t="s">
        <v>150</v>
      </c>
      <c r="AV150" s="13" t="s">
        <v>91</v>
      </c>
      <c r="AW150" s="13" t="s">
        <v>36</v>
      </c>
      <c r="AX150" s="13" t="s">
        <v>81</v>
      </c>
      <c r="AY150" s="237" t="s">
        <v>140</v>
      </c>
    </row>
    <row r="151" s="14" customFormat="1">
      <c r="A151" s="14"/>
      <c r="B151" s="238"/>
      <c r="C151" s="239"/>
      <c r="D151" s="228" t="s">
        <v>152</v>
      </c>
      <c r="E151" s="240" t="s">
        <v>1</v>
      </c>
      <c r="F151" s="241" t="s">
        <v>154</v>
      </c>
      <c r="G151" s="239"/>
      <c r="H151" s="242">
        <v>1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152</v>
      </c>
      <c r="AU151" s="248" t="s">
        <v>150</v>
      </c>
      <c r="AV151" s="14" t="s">
        <v>141</v>
      </c>
      <c r="AW151" s="14" t="s">
        <v>36</v>
      </c>
      <c r="AX151" s="14" t="s">
        <v>86</v>
      </c>
      <c r="AY151" s="248" t="s">
        <v>140</v>
      </c>
    </row>
    <row r="152" s="2" customFormat="1" ht="24.15" customHeight="1">
      <c r="A152" s="39"/>
      <c r="B152" s="40"/>
      <c r="C152" s="213" t="s">
        <v>141</v>
      </c>
      <c r="D152" s="213" t="s">
        <v>145</v>
      </c>
      <c r="E152" s="214" t="s">
        <v>167</v>
      </c>
      <c r="F152" s="215" t="s">
        <v>168</v>
      </c>
      <c r="G152" s="216" t="s">
        <v>169</v>
      </c>
      <c r="H152" s="217">
        <v>0.5</v>
      </c>
      <c r="I152" s="218"/>
      <c r="J152" s="219">
        <f>ROUND(I152*H152,2)</f>
        <v>0</v>
      </c>
      <c r="K152" s="215" t="s">
        <v>149</v>
      </c>
      <c r="L152" s="45"/>
      <c r="M152" s="220" t="s">
        <v>1</v>
      </c>
      <c r="N152" s="221" t="s">
        <v>47</v>
      </c>
      <c r="O152" s="92"/>
      <c r="P152" s="222">
        <f>O152*H152</f>
        <v>0</v>
      </c>
      <c r="Q152" s="222">
        <v>0.0044099999999999999</v>
      </c>
      <c r="R152" s="222">
        <f>Q152*H152</f>
        <v>0.0022049999999999999</v>
      </c>
      <c r="S152" s="222">
        <v>0</v>
      </c>
      <c r="T152" s="223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141</v>
      </c>
      <c r="AT152" s="224" t="s">
        <v>145</v>
      </c>
      <c r="AU152" s="224" t="s">
        <v>150</v>
      </c>
      <c r="AY152" s="18" t="s">
        <v>140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91</v>
      </c>
      <c r="BK152" s="225">
        <f>ROUND(I152*H152,2)</f>
        <v>0</v>
      </c>
      <c r="BL152" s="18" t="s">
        <v>141</v>
      </c>
      <c r="BM152" s="224" t="s">
        <v>170</v>
      </c>
    </row>
    <row r="153" s="2" customFormat="1">
      <c r="A153" s="39"/>
      <c r="B153" s="40"/>
      <c r="C153" s="41"/>
      <c r="D153" s="228" t="s">
        <v>171</v>
      </c>
      <c r="E153" s="41"/>
      <c r="F153" s="249" t="s">
        <v>172</v>
      </c>
      <c r="G153" s="41"/>
      <c r="H153" s="41"/>
      <c r="I153" s="250"/>
      <c r="J153" s="41"/>
      <c r="K153" s="41"/>
      <c r="L153" s="45"/>
      <c r="M153" s="251"/>
      <c r="N153" s="252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171</v>
      </c>
      <c r="AU153" s="18" t="s">
        <v>150</v>
      </c>
    </row>
    <row r="154" s="13" customFormat="1">
      <c r="A154" s="13"/>
      <c r="B154" s="226"/>
      <c r="C154" s="227"/>
      <c r="D154" s="228" t="s">
        <v>152</v>
      </c>
      <c r="E154" s="229" t="s">
        <v>1</v>
      </c>
      <c r="F154" s="230" t="s">
        <v>173</v>
      </c>
      <c r="G154" s="227"/>
      <c r="H154" s="231">
        <v>0.5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152</v>
      </c>
      <c r="AU154" s="237" t="s">
        <v>150</v>
      </c>
      <c r="AV154" s="13" t="s">
        <v>91</v>
      </c>
      <c r="AW154" s="13" t="s">
        <v>36</v>
      </c>
      <c r="AX154" s="13" t="s">
        <v>86</v>
      </c>
      <c r="AY154" s="237" t="s">
        <v>140</v>
      </c>
    </row>
    <row r="155" s="12" customFormat="1" ht="20.88" customHeight="1">
      <c r="A155" s="12"/>
      <c r="B155" s="197"/>
      <c r="C155" s="198"/>
      <c r="D155" s="199" t="s">
        <v>80</v>
      </c>
      <c r="E155" s="211" t="s">
        <v>174</v>
      </c>
      <c r="F155" s="211" t="s">
        <v>175</v>
      </c>
      <c r="G155" s="198"/>
      <c r="H155" s="198"/>
      <c r="I155" s="201"/>
      <c r="J155" s="212">
        <f>BK155</f>
        <v>0</v>
      </c>
      <c r="K155" s="198"/>
      <c r="L155" s="203"/>
      <c r="M155" s="204"/>
      <c r="N155" s="205"/>
      <c r="O155" s="205"/>
      <c r="P155" s="206">
        <f>SUM(P156:P158)</f>
        <v>0</v>
      </c>
      <c r="Q155" s="205"/>
      <c r="R155" s="206">
        <f>SUM(R156:R158)</f>
        <v>0.058162500000000006</v>
      </c>
      <c r="S155" s="205"/>
      <c r="T155" s="207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8" t="s">
        <v>86</v>
      </c>
      <c r="AT155" s="209" t="s">
        <v>80</v>
      </c>
      <c r="AU155" s="209" t="s">
        <v>91</v>
      </c>
      <c r="AY155" s="208" t="s">
        <v>140</v>
      </c>
      <c r="BK155" s="210">
        <f>SUM(BK156:BK158)</f>
        <v>0</v>
      </c>
    </row>
    <row r="156" s="2" customFormat="1" ht="24.15" customHeight="1">
      <c r="A156" s="39"/>
      <c r="B156" s="40"/>
      <c r="C156" s="213" t="s">
        <v>176</v>
      </c>
      <c r="D156" s="213" t="s">
        <v>145</v>
      </c>
      <c r="E156" s="214" t="s">
        <v>177</v>
      </c>
      <c r="F156" s="215" t="s">
        <v>178</v>
      </c>
      <c r="G156" s="216" t="s">
        <v>169</v>
      </c>
      <c r="H156" s="217">
        <v>2.25</v>
      </c>
      <c r="I156" s="218"/>
      <c r="J156" s="219">
        <f>ROUND(I156*H156,2)</f>
        <v>0</v>
      </c>
      <c r="K156" s="215" t="s">
        <v>149</v>
      </c>
      <c r="L156" s="45"/>
      <c r="M156" s="220" t="s">
        <v>1</v>
      </c>
      <c r="N156" s="221" t="s">
        <v>47</v>
      </c>
      <c r="O156" s="92"/>
      <c r="P156" s="222">
        <f>O156*H156</f>
        <v>0</v>
      </c>
      <c r="Q156" s="222">
        <v>0.00025999999999999998</v>
      </c>
      <c r="R156" s="222">
        <f>Q156*H156</f>
        <v>0.00058499999999999991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141</v>
      </c>
      <c r="AT156" s="224" t="s">
        <v>145</v>
      </c>
      <c r="AU156" s="224" t="s">
        <v>150</v>
      </c>
      <c r="AY156" s="18" t="s">
        <v>140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91</v>
      </c>
      <c r="BK156" s="225">
        <f>ROUND(I156*H156,2)</f>
        <v>0</v>
      </c>
      <c r="BL156" s="18" t="s">
        <v>141</v>
      </c>
      <c r="BM156" s="224" t="s">
        <v>179</v>
      </c>
    </row>
    <row r="157" s="2" customFormat="1" ht="24.15" customHeight="1">
      <c r="A157" s="39"/>
      <c r="B157" s="40"/>
      <c r="C157" s="213" t="s">
        <v>180</v>
      </c>
      <c r="D157" s="213" t="s">
        <v>145</v>
      </c>
      <c r="E157" s="214" t="s">
        <v>181</v>
      </c>
      <c r="F157" s="215" t="s">
        <v>182</v>
      </c>
      <c r="G157" s="216" t="s">
        <v>169</v>
      </c>
      <c r="H157" s="217">
        <v>2.25</v>
      </c>
      <c r="I157" s="218"/>
      <c r="J157" s="219">
        <f>ROUND(I157*H157,2)</f>
        <v>0</v>
      </c>
      <c r="K157" s="215" t="s">
        <v>149</v>
      </c>
      <c r="L157" s="45"/>
      <c r="M157" s="220" t="s">
        <v>1</v>
      </c>
      <c r="N157" s="221" t="s">
        <v>47</v>
      </c>
      <c r="O157" s="92"/>
      <c r="P157" s="222">
        <f>O157*H157</f>
        <v>0</v>
      </c>
      <c r="Q157" s="222">
        <v>0.025590000000000002</v>
      </c>
      <c r="R157" s="222">
        <f>Q157*H157</f>
        <v>0.057577500000000004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141</v>
      </c>
      <c r="AT157" s="224" t="s">
        <v>145</v>
      </c>
      <c r="AU157" s="224" t="s">
        <v>150</v>
      </c>
      <c r="AY157" s="18" t="s">
        <v>140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91</v>
      </c>
      <c r="BK157" s="225">
        <f>ROUND(I157*H157,2)</f>
        <v>0</v>
      </c>
      <c r="BL157" s="18" t="s">
        <v>141</v>
      </c>
      <c r="BM157" s="224" t="s">
        <v>183</v>
      </c>
    </row>
    <row r="158" s="13" customFormat="1">
      <c r="A158" s="13"/>
      <c r="B158" s="226"/>
      <c r="C158" s="227"/>
      <c r="D158" s="228" t="s">
        <v>152</v>
      </c>
      <c r="E158" s="229" t="s">
        <v>1</v>
      </c>
      <c r="F158" s="230" t="s">
        <v>184</v>
      </c>
      <c r="G158" s="227"/>
      <c r="H158" s="231">
        <v>2.25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152</v>
      </c>
      <c r="AU158" s="237" t="s">
        <v>150</v>
      </c>
      <c r="AV158" s="13" t="s">
        <v>91</v>
      </c>
      <c r="AW158" s="13" t="s">
        <v>36</v>
      </c>
      <c r="AX158" s="13" t="s">
        <v>86</v>
      </c>
      <c r="AY158" s="237" t="s">
        <v>140</v>
      </c>
    </row>
    <row r="159" s="12" customFormat="1" ht="22.8" customHeight="1">
      <c r="A159" s="12"/>
      <c r="B159" s="197"/>
      <c r="C159" s="198"/>
      <c r="D159" s="199" t="s">
        <v>80</v>
      </c>
      <c r="E159" s="211" t="s">
        <v>185</v>
      </c>
      <c r="F159" s="211" t="s">
        <v>186</v>
      </c>
      <c r="G159" s="198"/>
      <c r="H159" s="198"/>
      <c r="I159" s="201"/>
      <c r="J159" s="212">
        <f>BK159</f>
        <v>0</v>
      </c>
      <c r="K159" s="198"/>
      <c r="L159" s="203"/>
      <c r="M159" s="204"/>
      <c r="N159" s="205"/>
      <c r="O159" s="205"/>
      <c r="P159" s="206">
        <f>P160+P167</f>
        <v>0</v>
      </c>
      <c r="Q159" s="205"/>
      <c r="R159" s="206">
        <f>R160+R167</f>
        <v>0.00024000000000000003</v>
      </c>
      <c r="S159" s="205"/>
      <c r="T159" s="207">
        <f>T160+T167</f>
        <v>0.14124999999999999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8" t="s">
        <v>86</v>
      </c>
      <c r="AT159" s="209" t="s">
        <v>80</v>
      </c>
      <c r="AU159" s="209" t="s">
        <v>86</v>
      </c>
      <c r="AY159" s="208" t="s">
        <v>140</v>
      </c>
      <c r="BK159" s="210">
        <f>BK160+BK167</f>
        <v>0</v>
      </c>
    </row>
    <row r="160" s="12" customFormat="1" ht="20.88" customHeight="1">
      <c r="A160" s="12"/>
      <c r="B160" s="197"/>
      <c r="C160" s="198"/>
      <c r="D160" s="199" t="s">
        <v>80</v>
      </c>
      <c r="E160" s="211" t="s">
        <v>187</v>
      </c>
      <c r="F160" s="211" t="s">
        <v>188</v>
      </c>
      <c r="G160" s="198"/>
      <c r="H160" s="198"/>
      <c r="I160" s="201"/>
      <c r="J160" s="212">
        <f>BK160</f>
        <v>0</v>
      </c>
      <c r="K160" s="198"/>
      <c r="L160" s="203"/>
      <c r="M160" s="204"/>
      <c r="N160" s="205"/>
      <c r="O160" s="205"/>
      <c r="P160" s="206">
        <f>SUM(P161:P166)</f>
        <v>0</v>
      </c>
      <c r="Q160" s="205"/>
      <c r="R160" s="206">
        <f>SUM(R161:R166)</f>
        <v>0.00024000000000000003</v>
      </c>
      <c r="S160" s="205"/>
      <c r="T160" s="207">
        <f>SUM(T161:T166)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8" t="s">
        <v>86</v>
      </c>
      <c r="AT160" s="209" t="s">
        <v>80</v>
      </c>
      <c r="AU160" s="209" t="s">
        <v>91</v>
      </c>
      <c r="AY160" s="208" t="s">
        <v>140</v>
      </c>
      <c r="BK160" s="210">
        <f>SUM(BK161:BK166)</f>
        <v>0</v>
      </c>
    </row>
    <row r="161" s="2" customFormat="1" ht="24.15" customHeight="1">
      <c r="A161" s="39"/>
      <c r="B161" s="40"/>
      <c r="C161" s="213" t="s">
        <v>155</v>
      </c>
      <c r="D161" s="213" t="s">
        <v>145</v>
      </c>
      <c r="E161" s="214" t="s">
        <v>189</v>
      </c>
      <c r="F161" s="215" t="s">
        <v>190</v>
      </c>
      <c r="G161" s="216" t="s">
        <v>169</v>
      </c>
      <c r="H161" s="217">
        <v>6</v>
      </c>
      <c r="I161" s="218"/>
      <c r="J161" s="219">
        <f>ROUND(I161*H161,2)</f>
        <v>0</v>
      </c>
      <c r="K161" s="215" t="s">
        <v>149</v>
      </c>
      <c r="L161" s="45"/>
      <c r="M161" s="220" t="s">
        <v>1</v>
      </c>
      <c r="N161" s="221" t="s">
        <v>47</v>
      </c>
      <c r="O161" s="92"/>
      <c r="P161" s="222">
        <f>O161*H161</f>
        <v>0</v>
      </c>
      <c r="Q161" s="222">
        <v>4.0000000000000003E-05</v>
      </c>
      <c r="R161" s="222">
        <f>Q161*H161</f>
        <v>0.00024000000000000003</v>
      </c>
      <c r="S161" s="222">
        <v>0</v>
      </c>
      <c r="T161" s="223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4" t="s">
        <v>141</v>
      </c>
      <c r="AT161" s="224" t="s">
        <v>145</v>
      </c>
      <c r="AU161" s="224" t="s">
        <v>150</v>
      </c>
      <c r="AY161" s="18" t="s">
        <v>140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8" t="s">
        <v>91</v>
      </c>
      <c r="BK161" s="225">
        <f>ROUND(I161*H161,2)</f>
        <v>0</v>
      </c>
      <c r="BL161" s="18" t="s">
        <v>141</v>
      </c>
      <c r="BM161" s="224" t="s">
        <v>191</v>
      </c>
    </row>
    <row r="162" s="13" customFormat="1">
      <c r="A162" s="13"/>
      <c r="B162" s="226"/>
      <c r="C162" s="227"/>
      <c r="D162" s="228" t="s">
        <v>152</v>
      </c>
      <c r="E162" s="229" t="s">
        <v>1</v>
      </c>
      <c r="F162" s="230" t="s">
        <v>192</v>
      </c>
      <c r="G162" s="227"/>
      <c r="H162" s="231">
        <v>6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152</v>
      </c>
      <c r="AU162" s="237" t="s">
        <v>150</v>
      </c>
      <c r="AV162" s="13" t="s">
        <v>91</v>
      </c>
      <c r="AW162" s="13" t="s">
        <v>36</v>
      </c>
      <c r="AX162" s="13" t="s">
        <v>81</v>
      </c>
      <c r="AY162" s="237" t="s">
        <v>140</v>
      </c>
    </row>
    <row r="163" s="14" customFormat="1">
      <c r="A163" s="14"/>
      <c r="B163" s="238"/>
      <c r="C163" s="239"/>
      <c r="D163" s="228" t="s">
        <v>152</v>
      </c>
      <c r="E163" s="240" t="s">
        <v>1</v>
      </c>
      <c r="F163" s="241" t="s">
        <v>154</v>
      </c>
      <c r="G163" s="239"/>
      <c r="H163" s="242">
        <v>6</v>
      </c>
      <c r="I163" s="243"/>
      <c r="J163" s="239"/>
      <c r="K163" s="239"/>
      <c r="L163" s="244"/>
      <c r="M163" s="245"/>
      <c r="N163" s="246"/>
      <c r="O163" s="246"/>
      <c r="P163" s="246"/>
      <c r="Q163" s="246"/>
      <c r="R163" s="246"/>
      <c r="S163" s="246"/>
      <c r="T163" s="24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8" t="s">
        <v>152</v>
      </c>
      <c r="AU163" s="248" t="s">
        <v>150</v>
      </c>
      <c r="AV163" s="14" t="s">
        <v>141</v>
      </c>
      <c r="AW163" s="14" t="s">
        <v>36</v>
      </c>
      <c r="AX163" s="14" t="s">
        <v>86</v>
      </c>
      <c r="AY163" s="248" t="s">
        <v>140</v>
      </c>
    </row>
    <row r="164" s="2" customFormat="1" ht="16.5" customHeight="1">
      <c r="A164" s="39"/>
      <c r="B164" s="40"/>
      <c r="C164" s="213" t="s">
        <v>193</v>
      </c>
      <c r="D164" s="213" t="s">
        <v>145</v>
      </c>
      <c r="E164" s="214" t="s">
        <v>194</v>
      </c>
      <c r="F164" s="215" t="s">
        <v>195</v>
      </c>
      <c r="G164" s="216" t="s">
        <v>169</v>
      </c>
      <c r="H164" s="217">
        <v>320.5</v>
      </c>
      <c r="I164" s="218"/>
      <c r="J164" s="219">
        <f>ROUND(I164*H164,2)</f>
        <v>0</v>
      </c>
      <c r="K164" s="215" t="s">
        <v>149</v>
      </c>
      <c r="L164" s="45"/>
      <c r="M164" s="220" t="s">
        <v>1</v>
      </c>
      <c r="N164" s="221" t="s">
        <v>47</v>
      </c>
      <c r="O164" s="92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4" t="s">
        <v>141</v>
      </c>
      <c r="AT164" s="224" t="s">
        <v>145</v>
      </c>
      <c r="AU164" s="224" t="s">
        <v>150</v>
      </c>
      <c r="AY164" s="18" t="s">
        <v>140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8" t="s">
        <v>91</v>
      </c>
      <c r="BK164" s="225">
        <f>ROUND(I164*H164,2)</f>
        <v>0</v>
      </c>
      <c r="BL164" s="18" t="s">
        <v>141</v>
      </c>
      <c r="BM164" s="224" t="s">
        <v>196</v>
      </c>
    </row>
    <row r="165" s="13" customFormat="1">
      <c r="A165" s="13"/>
      <c r="B165" s="226"/>
      <c r="C165" s="227"/>
      <c r="D165" s="228" t="s">
        <v>152</v>
      </c>
      <c r="E165" s="229" t="s">
        <v>1</v>
      </c>
      <c r="F165" s="230" t="s">
        <v>197</v>
      </c>
      <c r="G165" s="227"/>
      <c r="H165" s="231">
        <v>320.5</v>
      </c>
      <c r="I165" s="232"/>
      <c r="J165" s="227"/>
      <c r="K165" s="227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152</v>
      </c>
      <c r="AU165" s="237" t="s">
        <v>150</v>
      </c>
      <c r="AV165" s="13" t="s">
        <v>91</v>
      </c>
      <c r="AW165" s="13" t="s">
        <v>36</v>
      </c>
      <c r="AX165" s="13" t="s">
        <v>81</v>
      </c>
      <c r="AY165" s="237" t="s">
        <v>140</v>
      </c>
    </row>
    <row r="166" s="14" customFormat="1">
      <c r="A166" s="14"/>
      <c r="B166" s="238"/>
      <c r="C166" s="239"/>
      <c r="D166" s="228" t="s">
        <v>152</v>
      </c>
      <c r="E166" s="240" t="s">
        <v>1</v>
      </c>
      <c r="F166" s="241" t="s">
        <v>154</v>
      </c>
      <c r="G166" s="239"/>
      <c r="H166" s="242">
        <v>320.5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152</v>
      </c>
      <c r="AU166" s="248" t="s">
        <v>150</v>
      </c>
      <c r="AV166" s="14" t="s">
        <v>141</v>
      </c>
      <c r="AW166" s="14" t="s">
        <v>36</v>
      </c>
      <c r="AX166" s="14" t="s">
        <v>86</v>
      </c>
      <c r="AY166" s="248" t="s">
        <v>140</v>
      </c>
    </row>
    <row r="167" s="12" customFormat="1" ht="20.88" customHeight="1">
      <c r="A167" s="12"/>
      <c r="B167" s="197"/>
      <c r="C167" s="198"/>
      <c r="D167" s="199" t="s">
        <v>80</v>
      </c>
      <c r="E167" s="211" t="s">
        <v>176</v>
      </c>
      <c r="F167" s="211" t="s">
        <v>198</v>
      </c>
      <c r="G167" s="198"/>
      <c r="H167" s="198"/>
      <c r="I167" s="201"/>
      <c r="J167" s="212">
        <f>BK167</f>
        <v>0</v>
      </c>
      <c r="K167" s="198"/>
      <c r="L167" s="203"/>
      <c r="M167" s="204"/>
      <c r="N167" s="205"/>
      <c r="O167" s="205"/>
      <c r="P167" s="206">
        <f>SUM(P168:P176)</f>
        <v>0</v>
      </c>
      <c r="Q167" s="205"/>
      <c r="R167" s="206">
        <f>SUM(R168:R176)</f>
        <v>0</v>
      </c>
      <c r="S167" s="205"/>
      <c r="T167" s="207">
        <f>SUM(T168:T176)</f>
        <v>0.14124999999999999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8" t="s">
        <v>86</v>
      </c>
      <c r="AT167" s="209" t="s">
        <v>80</v>
      </c>
      <c r="AU167" s="209" t="s">
        <v>91</v>
      </c>
      <c r="AY167" s="208" t="s">
        <v>140</v>
      </c>
      <c r="BK167" s="210">
        <f>SUM(BK168:BK176)</f>
        <v>0</v>
      </c>
    </row>
    <row r="168" s="2" customFormat="1" ht="24.15" customHeight="1">
      <c r="A168" s="39"/>
      <c r="B168" s="40"/>
      <c r="C168" s="213" t="s">
        <v>199</v>
      </c>
      <c r="D168" s="213" t="s">
        <v>145</v>
      </c>
      <c r="E168" s="214" t="s">
        <v>200</v>
      </c>
      <c r="F168" s="215" t="s">
        <v>201</v>
      </c>
      <c r="G168" s="216" t="s">
        <v>148</v>
      </c>
      <c r="H168" s="217">
        <v>1</v>
      </c>
      <c r="I168" s="218"/>
      <c r="J168" s="219">
        <f>ROUND(I168*H168,2)</f>
        <v>0</v>
      </c>
      <c r="K168" s="215" t="s">
        <v>149</v>
      </c>
      <c r="L168" s="45"/>
      <c r="M168" s="220" t="s">
        <v>1</v>
      </c>
      <c r="N168" s="221" t="s">
        <v>47</v>
      </c>
      <c r="O168" s="92"/>
      <c r="P168" s="222">
        <f>O168*H168</f>
        <v>0</v>
      </c>
      <c r="Q168" s="222">
        <v>0</v>
      </c>
      <c r="R168" s="222">
        <f>Q168*H168</f>
        <v>0</v>
      </c>
      <c r="S168" s="222">
        <v>0.025000000000000001</v>
      </c>
      <c r="T168" s="223">
        <f>S168*H168</f>
        <v>0.025000000000000001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141</v>
      </c>
      <c r="AT168" s="224" t="s">
        <v>145</v>
      </c>
      <c r="AU168" s="224" t="s">
        <v>150</v>
      </c>
      <c r="AY168" s="18" t="s">
        <v>140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91</v>
      </c>
      <c r="BK168" s="225">
        <f>ROUND(I168*H168,2)</f>
        <v>0</v>
      </c>
      <c r="BL168" s="18" t="s">
        <v>141</v>
      </c>
      <c r="BM168" s="224" t="s">
        <v>202</v>
      </c>
    </row>
    <row r="169" s="2" customFormat="1">
      <c r="A169" s="39"/>
      <c r="B169" s="40"/>
      <c r="C169" s="41"/>
      <c r="D169" s="228" t="s">
        <v>171</v>
      </c>
      <c r="E169" s="41"/>
      <c r="F169" s="249" t="s">
        <v>203</v>
      </c>
      <c r="G169" s="41"/>
      <c r="H169" s="41"/>
      <c r="I169" s="250"/>
      <c r="J169" s="41"/>
      <c r="K169" s="41"/>
      <c r="L169" s="45"/>
      <c r="M169" s="251"/>
      <c r="N169" s="252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171</v>
      </c>
      <c r="AU169" s="18" t="s">
        <v>150</v>
      </c>
    </row>
    <row r="170" s="13" customFormat="1">
      <c r="A170" s="13"/>
      <c r="B170" s="226"/>
      <c r="C170" s="227"/>
      <c r="D170" s="228" t="s">
        <v>152</v>
      </c>
      <c r="E170" s="229" t="s">
        <v>1</v>
      </c>
      <c r="F170" s="230" t="s">
        <v>204</v>
      </c>
      <c r="G170" s="227"/>
      <c r="H170" s="231">
        <v>1</v>
      </c>
      <c r="I170" s="232"/>
      <c r="J170" s="227"/>
      <c r="K170" s="227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152</v>
      </c>
      <c r="AU170" s="237" t="s">
        <v>150</v>
      </c>
      <c r="AV170" s="13" t="s">
        <v>91</v>
      </c>
      <c r="AW170" s="13" t="s">
        <v>36</v>
      </c>
      <c r="AX170" s="13" t="s">
        <v>81</v>
      </c>
      <c r="AY170" s="237" t="s">
        <v>140</v>
      </c>
    </row>
    <row r="171" s="14" customFormat="1">
      <c r="A171" s="14"/>
      <c r="B171" s="238"/>
      <c r="C171" s="239"/>
      <c r="D171" s="228" t="s">
        <v>152</v>
      </c>
      <c r="E171" s="240" t="s">
        <v>1</v>
      </c>
      <c r="F171" s="241" t="s">
        <v>154</v>
      </c>
      <c r="G171" s="239"/>
      <c r="H171" s="242">
        <v>1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152</v>
      </c>
      <c r="AU171" s="248" t="s">
        <v>150</v>
      </c>
      <c r="AV171" s="14" t="s">
        <v>141</v>
      </c>
      <c r="AW171" s="14" t="s">
        <v>36</v>
      </c>
      <c r="AX171" s="14" t="s">
        <v>86</v>
      </c>
      <c r="AY171" s="248" t="s">
        <v>140</v>
      </c>
    </row>
    <row r="172" s="2" customFormat="1" ht="24.15" customHeight="1">
      <c r="A172" s="39"/>
      <c r="B172" s="40"/>
      <c r="C172" s="213" t="s">
        <v>185</v>
      </c>
      <c r="D172" s="213" t="s">
        <v>145</v>
      </c>
      <c r="E172" s="214" t="s">
        <v>205</v>
      </c>
      <c r="F172" s="215" t="s">
        <v>206</v>
      </c>
      <c r="G172" s="216" t="s">
        <v>169</v>
      </c>
      <c r="H172" s="217">
        <v>2.25</v>
      </c>
      <c r="I172" s="218"/>
      <c r="J172" s="219">
        <f>ROUND(I172*H172,2)</f>
        <v>0</v>
      </c>
      <c r="K172" s="215" t="s">
        <v>149</v>
      </c>
      <c r="L172" s="45"/>
      <c r="M172" s="220" t="s">
        <v>1</v>
      </c>
      <c r="N172" s="221" t="s">
        <v>47</v>
      </c>
      <c r="O172" s="92"/>
      <c r="P172" s="222">
        <f>O172*H172</f>
        <v>0</v>
      </c>
      <c r="Q172" s="222">
        <v>0</v>
      </c>
      <c r="R172" s="222">
        <f>Q172*H172</f>
        <v>0</v>
      </c>
      <c r="S172" s="222">
        <v>0.029000000000000001</v>
      </c>
      <c r="T172" s="223">
        <f>S172*H172</f>
        <v>0.065250000000000002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141</v>
      </c>
      <c r="AT172" s="224" t="s">
        <v>145</v>
      </c>
      <c r="AU172" s="224" t="s">
        <v>150</v>
      </c>
      <c r="AY172" s="18" t="s">
        <v>140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91</v>
      </c>
      <c r="BK172" s="225">
        <f>ROUND(I172*H172,2)</f>
        <v>0</v>
      </c>
      <c r="BL172" s="18" t="s">
        <v>141</v>
      </c>
      <c r="BM172" s="224" t="s">
        <v>207</v>
      </c>
    </row>
    <row r="173" s="13" customFormat="1">
      <c r="A173" s="13"/>
      <c r="B173" s="226"/>
      <c r="C173" s="227"/>
      <c r="D173" s="228" t="s">
        <v>152</v>
      </c>
      <c r="E173" s="229" t="s">
        <v>1</v>
      </c>
      <c r="F173" s="230" t="s">
        <v>184</v>
      </c>
      <c r="G173" s="227"/>
      <c r="H173" s="231">
        <v>2.25</v>
      </c>
      <c r="I173" s="232"/>
      <c r="J173" s="227"/>
      <c r="K173" s="227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152</v>
      </c>
      <c r="AU173" s="237" t="s">
        <v>150</v>
      </c>
      <c r="AV173" s="13" t="s">
        <v>91</v>
      </c>
      <c r="AW173" s="13" t="s">
        <v>36</v>
      </c>
      <c r="AX173" s="13" t="s">
        <v>81</v>
      </c>
      <c r="AY173" s="237" t="s">
        <v>140</v>
      </c>
    </row>
    <row r="174" s="14" customFormat="1">
      <c r="A174" s="14"/>
      <c r="B174" s="238"/>
      <c r="C174" s="239"/>
      <c r="D174" s="228" t="s">
        <v>152</v>
      </c>
      <c r="E174" s="240" t="s">
        <v>1</v>
      </c>
      <c r="F174" s="241" t="s">
        <v>154</v>
      </c>
      <c r="G174" s="239"/>
      <c r="H174" s="242">
        <v>2.25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152</v>
      </c>
      <c r="AU174" s="248" t="s">
        <v>150</v>
      </c>
      <c r="AV174" s="14" t="s">
        <v>141</v>
      </c>
      <c r="AW174" s="14" t="s">
        <v>36</v>
      </c>
      <c r="AX174" s="14" t="s">
        <v>86</v>
      </c>
      <c r="AY174" s="248" t="s">
        <v>140</v>
      </c>
    </row>
    <row r="175" s="2" customFormat="1" ht="33" customHeight="1">
      <c r="A175" s="39"/>
      <c r="B175" s="40"/>
      <c r="C175" s="213" t="s">
        <v>208</v>
      </c>
      <c r="D175" s="213" t="s">
        <v>145</v>
      </c>
      <c r="E175" s="214" t="s">
        <v>209</v>
      </c>
      <c r="F175" s="215" t="s">
        <v>210</v>
      </c>
      <c r="G175" s="216" t="s">
        <v>169</v>
      </c>
      <c r="H175" s="217">
        <v>0.5</v>
      </c>
      <c r="I175" s="218"/>
      <c r="J175" s="219">
        <f>ROUND(I175*H175,2)</f>
        <v>0</v>
      </c>
      <c r="K175" s="215" t="s">
        <v>149</v>
      </c>
      <c r="L175" s="45"/>
      <c r="M175" s="220" t="s">
        <v>1</v>
      </c>
      <c r="N175" s="221" t="s">
        <v>47</v>
      </c>
      <c r="O175" s="92"/>
      <c r="P175" s="222">
        <f>O175*H175</f>
        <v>0</v>
      </c>
      <c r="Q175" s="222">
        <v>0</v>
      </c>
      <c r="R175" s="222">
        <f>Q175*H175</f>
        <v>0</v>
      </c>
      <c r="S175" s="222">
        <v>0.10199999999999999</v>
      </c>
      <c r="T175" s="223">
        <f>S175*H175</f>
        <v>0.050999999999999997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4" t="s">
        <v>141</v>
      </c>
      <c r="AT175" s="224" t="s">
        <v>145</v>
      </c>
      <c r="AU175" s="224" t="s">
        <v>150</v>
      </c>
      <c r="AY175" s="18" t="s">
        <v>140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8" t="s">
        <v>91</v>
      </c>
      <c r="BK175" s="225">
        <f>ROUND(I175*H175,2)</f>
        <v>0</v>
      </c>
      <c r="BL175" s="18" t="s">
        <v>141</v>
      </c>
      <c r="BM175" s="224" t="s">
        <v>211</v>
      </c>
    </row>
    <row r="176" s="13" customFormat="1">
      <c r="A176" s="13"/>
      <c r="B176" s="226"/>
      <c r="C176" s="227"/>
      <c r="D176" s="228" t="s">
        <v>152</v>
      </c>
      <c r="E176" s="229" t="s">
        <v>1</v>
      </c>
      <c r="F176" s="230" t="s">
        <v>212</v>
      </c>
      <c r="G176" s="227"/>
      <c r="H176" s="231">
        <v>0.5</v>
      </c>
      <c r="I176" s="232"/>
      <c r="J176" s="227"/>
      <c r="K176" s="227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152</v>
      </c>
      <c r="AU176" s="237" t="s">
        <v>150</v>
      </c>
      <c r="AV176" s="13" t="s">
        <v>91</v>
      </c>
      <c r="AW176" s="13" t="s">
        <v>36</v>
      </c>
      <c r="AX176" s="13" t="s">
        <v>86</v>
      </c>
      <c r="AY176" s="237" t="s">
        <v>140</v>
      </c>
    </row>
    <row r="177" s="12" customFormat="1" ht="22.8" customHeight="1">
      <c r="A177" s="12"/>
      <c r="B177" s="197"/>
      <c r="C177" s="198"/>
      <c r="D177" s="199" t="s">
        <v>80</v>
      </c>
      <c r="E177" s="211" t="s">
        <v>213</v>
      </c>
      <c r="F177" s="211" t="s">
        <v>214</v>
      </c>
      <c r="G177" s="198"/>
      <c r="H177" s="198"/>
      <c r="I177" s="201"/>
      <c r="J177" s="212">
        <f>BK177</f>
        <v>0</v>
      </c>
      <c r="K177" s="198"/>
      <c r="L177" s="203"/>
      <c r="M177" s="204"/>
      <c r="N177" s="205"/>
      <c r="O177" s="205"/>
      <c r="P177" s="206">
        <f>SUM(P178:P183)</f>
        <v>0</v>
      </c>
      <c r="Q177" s="205"/>
      <c r="R177" s="206">
        <f>SUM(R178:R183)</f>
        <v>0</v>
      </c>
      <c r="S177" s="205"/>
      <c r="T177" s="207">
        <f>SUM(T178:T183)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8" t="s">
        <v>86</v>
      </c>
      <c r="AT177" s="209" t="s">
        <v>80</v>
      </c>
      <c r="AU177" s="209" t="s">
        <v>86</v>
      </c>
      <c r="AY177" s="208" t="s">
        <v>140</v>
      </c>
      <c r="BK177" s="210">
        <f>SUM(BK178:BK183)</f>
        <v>0</v>
      </c>
    </row>
    <row r="178" s="2" customFormat="1" ht="33" customHeight="1">
      <c r="A178" s="39"/>
      <c r="B178" s="40"/>
      <c r="C178" s="213" t="s">
        <v>215</v>
      </c>
      <c r="D178" s="213" t="s">
        <v>145</v>
      </c>
      <c r="E178" s="214" t="s">
        <v>216</v>
      </c>
      <c r="F178" s="215" t="s">
        <v>217</v>
      </c>
      <c r="G178" s="216" t="s">
        <v>218</v>
      </c>
      <c r="H178" s="217">
        <v>1.8759999999999999</v>
      </c>
      <c r="I178" s="218"/>
      <c r="J178" s="219">
        <f>ROUND(I178*H178,2)</f>
        <v>0</v>
      </c>
      <c r="K178" s="215" t="s">
        <v>149</v>
      </c>
      <c r="L178" s="45"/>
      <c r="M178" s="220" t="s">
        <v>1</v>
      </c>
      <c r="N178" s="221" t="s">
        <v>47</v>
      </c>
      <c r="O178" s="92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4" t="s">
        <v>141</v>
      </c>
      <c r="AT178" s="224" t="s">
        <v>145</v>
      </c>
      <c r="AU178" s="224" t="s">
        <v>91</v>
      </c>
      <c r="AY178" s="18" t="s">
        <v>140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8" t="s">
        <v>91</v>
      </c>
      <c r="BK178" s="225">
        <f>ROUND(I178*H178,2)</f>
        <v>0</v>
      </c>
      <c r="BL178" s="18" t="s">
        <v>141</v>
      </c>
      <c r="BM178" s="224" t="s">
        <v>219</v>
      </c>
    </row>
    <row r="179" s="2" customFormat="1" ht="24.15" customHeight="1">
      <c r="A179" s="39"/>
      <c r="B179" s="40"/>
      <c r="C179" s="213" t="s">
        <v>220</v>
      </c>
      <c r="D179" s="213" t="s">
        <v>145</v>
      </c>
      <c r="E179" s="214" t="s">
        <v>221</v>
      </c>
      <c r="F179" s="215" t="s">
        <v>222</v>
      </c>
      <c r="G179" s="216" t="s">
        <v>218</v>
      </c>
      <c r="H179" s="217">
        <v>1.8759999999999999</v>
      </c>
      <c r="I179" s="218"/>
      <c r="J179" s="219">
        <f>ROUND(I179*H179,2)</f>
        <v>0</v>
      </c>
      <c r="K179" s="215" t="s">
        <v>149</v>
      </c>
      <c r="L179" s="45"/>
      <c r="M179" s="220" t="s">
        <v>1</v>
      </c>
      <c r="N179" s="221" t="s">
        <v>47</v>
      </c>
      <c r="O179" s="92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141</v>
      </c>
      <c r="AT179" s="224" t="s">
        <v>145</v>
      </c>
      <c r="AU179" s="224" t="s">
        <v>91</v>
      </c>
      <c r="AY179" s="18" t="s">
        <v>140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91</v>
      </c>
      <c r="BK179" s="225">
        <f>ROUND(I179*H179,2)</f>
        <v>0</v>
      </c>
      <c r="BL179" s="18" t="s">
        <v>141</v>
      </c>
      <c r="BM179" s="224" t="s">
        <v>223</v>
      </c>
    </row>
    <row r="180" s="2" customFormat="1" ht="24.15" customHeight="1">
      <c r="A180" s="39"/>
      <c r="B180" s="40"/>
      <c r="C180" s="213" t="s">
        <v>224</v>
      </c>
      <c r="D180" s="213" t="s">
        <v>145</v>
      </c>
      <c r="E180" s="214" t="s">
        <v>225</v>
      </c>
      <c r="F180" s="215" t="s">
        <v>226</v>
      </c>
      <c r="G180" s="216" t="s">
        <v>218</v>
      </c>
      <c r="H180" s="217">
        <v>15.007999999999999</v>
      </c>
      <c r="I180" s="218"/>
      <c r="J180" s="219">
        <f>ROUND(I180*H180,2)</f>
        <v>0</v>
      </c>
      <c r="K180" s="215" t="s">
        <v>149</v>
      </c>
      <c r="L180" s="45"/>
      <c r="M180" s="220" t="s">
        <v>1</v>
      </c>
      <c r="N180" s="221" t="s">
        <v>47</v>
      </c>
      <c r="O180" s="92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141</v>
      </c>
      <c r="AT180" s="224" t="s">
        <v>145</v>
      </c>
      <c r="AU180" s="224" t="s">
        <v>91</v>
      </c>
      <c r="AY180" s="18" t="s">
        <v>140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91</v>
      </c>
      <c r="BK180" s="225">
        <f>ROUND(I180*H180,2)</f>
        <v>0</v>
      </c>
      <c r="BL180" s="18" t="s">
        <v>141</v>
      </c>
      <c r="BM180" s="224" t="s">
        <v>227</v>
      </c>
    </row>
    <row r="181" s="2" customFormat="1">
      <c r="A181" s="39"/>
      <c r="B181" s="40"/>
      <c r="C181" s="41"/>
      <c r="D181" s="228" t="s">
        <v>171</v>
      </c>
      <c r="E181" s="41"/>
      <c r="F181" s="249" t="s">
        <v>228</v>
      </c>
      <c r="G181" s="41"/>
      <c r="H181" s="41"/>
      <c r="I181" s="250"/>
      <c r="J181" s="41"/>
      <c r="K181" s="41"/>
      <c r="L181" s="45"/>
      <c r="M181" s="251"/>
      <c r="N181" s="252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171</v>
      </c>
      <c r="AU181" s="18" t="s">
        <v>91</v>
      </c>
    </row>
    <row r="182" s="13" customFormat="1">
      <c r="A182" s="13"/>
      <c r="B182" s="226"/>
      <c r="C182" s="227"/>
      <c r="D182" s="228" t="s">
        <v>152</v>
      </c>
      <c r="E182" s="227"/>
      <c r="F182" s="230" t="s">
        <v>229</v>
      </c>
      <c r="G182" s="227"/>
      <c r="H182" s="231">
        <v>15.007999999999999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152</v>
      </c>
      <c r="AU182" s="237" t="s">
        <v>91</v>
      </c>
      <c r="AV182" s="13" t="s">
        <v>91</v>
      </c>
      <c r="AW182" s="13" t="s">
        <v>4</v>
      </c>
      <c r="AX182" s="13" t="s">
        <v>86</v>
      </c>
      <c r="AY182" s="237" t="s">
        <v>140</v>
      </c>
    </row>
    <row r="183" s="2" customFormat="1" ht="33" customHeight="1">
      <c r="A183" s="39"/>
      <c r="B183" s="40"/>
      <c r="C183" s="213" t="s">
        <v>230</v>
      </c>
      <c r="D183" s="213" t="s">
        <v>145</v>
      </c>
      <c r="E183" s="214" t="s">
        <v>231</v>
      </c>
      <c r="F183" s="215" t="s">
        <v>232</v>
      </c>
      <c r="G183" s="216" t="s">
        <v>218</v>
      </c>
      <c r="H183" s="217">
        <v>1.8759999999999999</v>
      </c>
      <c r="I183" s="218"/>
      <c r="J183" s="219">
        <f>ROUND(I183*H183,2)</f>
        <v>0</v>
      </c>
      <c r="K183" s="215" t="s">
        <v>149</v>
      </c>
      <c r="L183" s="45"/>
      <c r="M183" s="220" t="s">
        <v>1</v>
      </c>
      <c r="N183" s="221" t="s">
        <v>47</v>
      </c>
      <c r="O183" s="92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141</v>
      </c>
      <c r="AT183" s="224" t="s">
        <v>145</v>
      </c>
      <c r="AU183" s="224" t="s">
        <v>91</v>
      </c>
      <c r="AY183" s="18" t="s">
        <v>140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91</v>
      </c>
      <c r="BK183" s="225">
        <f>ROUND(I183*H183,2)</f>
        <v>0</v>
      </c>
      <c r="BL183" s="18" t="s">
        <v>141</v>
      </c>
      <c r="BM183" s="224" t="s">
        <v>233</v>
      </c>
    </row>
    <row r="184" s="12" customFormat="1" ht="22.8" customHeight="1">
      <c r="A184" s="12"/>
      <c r="B184" s="197"/>
      <c r="C184" s="198"/>
      <c r="D184" s="199" t="s">
        <v>80</v>
      </c>
      <c r="E184" s="211" t="s">
        <v>234</v>
      </c>
      <c r="F184" s="211" t="s">
        <v>235</v>
      </c>
      <c r="G184" s="198"/>
      <c r="H184" s="198"/>
      <c r="I184" s="201"/>
      <c r="J184" s="212">
        <f>BK184</f>
        <v>0</v>
      </c>
      <c r="K184" s="198"/>
      <c r="L184" s="203"/>
      <c r="M184" s="204"/>
      <c r="N184" s="205"/>
      <c r="O184" s="205"/>
      <c r="P184" s="206">
        <f>P185</f>
        <v>0</v>
      </c>
      <c r="Q184" s="205"/>
      <c r="R184" s="206">
        <f>R185</f>
        <v>0</v>
      </c>
      <c r="S184" s="205"/>
      <c r="T184" s="207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8" t="s">
        <v>86</v>
      </c>
      <c r="AT184" s="209" t="s">
        <v>80</v>
      </c>
      <c r="AU184" s="209" t="s">
        <v>86</v>
      </c>
      <c r="AY184" s="208" t="s">
        <v>140</v>
      </c>
      <c r="BK184" s="210">
        <f>BK185</f>
        <v>0</v>
      </c>
    </row>
    <row r="185" s="2" customFormat="1" ht="24.15" customHeight="1">
      <c r="A185" s="39"/>
      <c r="B185" s="40"/>
      <c r="C185" s="213" t="s">
        <v>8</v>
      </c>
      <c r="D185" s="213" t="s">
        <v>145</v>
      </c>
      <c r="E185" s="214" t="s">
        <v>236</v>
      </c>
      <c r="F185" s="215" t="s">
        <v>237</v>
      </c>
      <c r="G185" s="216" t="s">
        <v>218</v>
      </c>
      <c r="H185" s="217">
        <v>0.187</v>
      </c>
      <c r="I185" s="218"/>
      <c r="J185" s="219">
        <f>ROUND(I185*H185,2)</f>
        <v>0</v>
      </c>
      <c r="K185" s="215" t="s">
        <v>149</v>
      </c>
      <c r="L185" s="45"/>
      <c r="M185" s="220" t="s">
        <v>1</v>
      </c>
      <c r="N185" s="221" t="s">
        <v>47</v>
      </c>
      <c r="O185" s="92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141</v>
      </c>
      <c r="AT185" s="224" t="s">
        <v>145</v>
      </c>
      <c r="AU185" s="224" t="s">
        <v>91</v>
      </c>
      <c r="AY185" s="18" t="s">
        <v>140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91</v>
      </c>
      <c r="BK185" s="225">
        <f>ROUND(I185*H185,2)</f>
        <v>0</v>
      </c>
      <c r="BL185" s="18" t="s">
        <v>141</v>
      </c>
      <c r="BM185" s="224" t="s">
        <v>238</v>
      </c>
    </row>
    <row r="186" s="12" customFormat="1" ht="25.92" customHeight="1">
      <c r="A186" s="12"/>
      <c r="B186" s="197"/>
      <c r="C186" s="198"/>
      <c r="D186" s="199" t="s">
        <v>80</v>
      </c>
      <c r="E186" s="200" t="s">
        <v>239</v>
      </c>
      <c r="F186" s="200" t="s">
        <v>240</v>
      </c>
      <c r="G186" s="198"/>
      <c r="H186" s="198"/>
      <c r="I186" s="201"/>
      <c r="J186" s="202">
        <f>BK186</f>
        <v>0</v>
      </c>
      <c r="K186" s="198"/>
      <c r="L186" s="203"/>
      <c r="M186" s="204"/>
      <c r="N186" s="205"/>
      <c r="O186" s="205"/>
      <c r="P186" s="206">
        <f>P187+P216+P238+P254+P279+P301+P304</f>
        <v>0</v>
      </c>
      <c r="Q186" s="205"/>
      <c r="R186" s="206">
        <f>R187+R216+R238+R254+R279+R301+R304</f>
        <v>2.8311065499999999</v>
      </c>
      <c r="S186" s="205"/>
      <c r="T186" s="207">
        <f>T187+T216+T238+T254+T279+T301+T304</f>
        <v>1.7347040000000003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8" t="s">
        <v>91</v>
      </c>
      <c r="AT186" s="209" t="s">
        <v>80</v>
      </c>
      <c r="AU186" s="209" t="s">
        <v>81</v>
      </c>
      <c r="AY186" s="208" t="s">
        <v>140</v>
      </c>
      <c r="BK186" s="210">
        <f>BK187+BK216+BK238+BK254+BK279+BK301+BK304</f>
        <v>0</v>
      </c>
    </row>
    <row r="187" s="12" customFormat="1" ht="22.8" customHeight="1">
      <c r="A187" s="12"/>
      <c r="B187" s="197"/>
      <c r="C187" s="198"/>
      <c r="D187" s="199" t="s">
        <v>80</v>
      </c>
      <c r="E187" s="211" t="s">
        <v>241</v>
      </c>
      <c r="F187" s="211" t="s">
        <v>242</v>
      </c>
      <c r="G187" s="198"/>
      <c r="H187" s="198"/>
      <c r="I187" s="201"/>
      <c r="J187" s="212">
        <f>BK187</f>
        <v>0</v>
      </c>
      <c r="K187" s="198"/>
      <c r="L187" s="203"/>
      <c r="M187" s="204"/>
      <c r="N187" s="205"/>
      <c r="O187" s="205"/>
      <c r="P187" s="206">
        <f>SUM(P188:P215)</f>
        <v>0</v>
      </c>
      <c r="Q187" s="205"/>
      <c r="R187" s="206">
        <f>SUM(R188:R215)</f>
        <v>0.64472380000000007</v>
      </c>
      <c r="S187" s="205"/>
      <c r="T187" s="207">
        <f>SUM(T188:T215)</f>
        <v>0.95578999999999992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8" t="s">
        <v>91</v>
      </c>
      <c r="AT187" s="209" t="s">
        <v>80</v>
      </c>
      <c r="AU187" s="209" t="s">
        <v>86</v>
      </c>
      <c r="AY187" s="208" t="s">
        <v>140</v>
      </c>
      <c r="BK187" s="210">
        <f>SUM(BK188:BK215)</f>
        <v>0</v>
      </c>
    </row>
    <row r="188" s="2" customFormat="1" ht="24.15" customHeight="1">
      <c r="A188" s="39"/>
      <c r="B188" s="40"/>
      <c r="C188" s="213" t="s">
        <v>243</v>
      </c>
      <c r="D188" s="213" t="s">
        <v>145</v>
      </c>
      <c r="E188" s="214" t="s">
        <v>244</v>
      </c>
      <c r="F188" s="215" t="s">
        <v>245</v>
      </c>
      <c r="G188" s="216" t="s">
        <v>169</v>
      </c>
      <c r="H188" s="217">
        <v>86.890000000000001</v>
      </c>
      <c r="I188" s="218"/>
      <c r="J188" s="219">
        <f>ROUND(I188*H188,2)</f>
        <v>0</v>
      </c>
      <c r="K188" s="215" t="s">
        <v>149</v>
      </c>
      <c r="L188" s="45"/>
      <c r="M188" s="220" t="s">
        <v>1</v>
      </c>
      <c r="N188" s="221" t="s">
        <v>47</v>
      </c>
      <c r="O188" s="92"/>
      <c r="P188" s="222">
        <f>O188*H188</f>
        <v>0</v>
      </c>
      <c r="Q188" s="222">
        <v>0</v>
      </c>
      <c r="R188" s="222">
        <f>Q188*H188</f>
        <v>0</v>
      </c>
      <c r="S188" s="222">
        <v>0.010999999999999999</v>
      </c>
      <c r="T188" s="223">
        <f>S188*H188</f>
        <v>0.95578999999999992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246</v>
      </c>
      <c r="AT188" s="224" t="s">
        <v>145</v>
      </c>
      <c r="AU188" s="224" t="s">
        <v>91</v>
      </c>
      <c r="AY188" s="18" t="s">
        <v>140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91</v>
      </c>
      <c r="BK188" s="225">
        <f>ROUND(I188*H188,2)</f>
        <v>0</v>
      </c>
      <c r="BL188" s="18" t="s">
        <v>246</v>
      </c>
      <c r="BM188" s="224" t="s">
        <v>247</v>
      </c>
    </row>
    <row r="189" s="13" customFormat="1">
      <c r="A189" s="13"/>
      <c r="B189" s="226"/>
      <c r="C189" s="227"/>
      <c r="D189" s="228" t="s">
        <v>152</v>
      </c>
      <c r="E189" s="229" t="s">
        <v>1</v>
      </c>
      <c r="F189" s="230" t="s">
        <v>248</v>
      </c>
      <c r="G189" s="227"/>
      <c r="H189" s="231">
        <v>86.890000000000001</v>
      </c>
      <c r="I189" s="232"/>
      <c r="J189" s="227"/>
      <c r="K189" s="227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152</v>
      </c>
      <c r="AU189" s="237" t="s">
        <v>91</v>
      </c>
      <c r="AV189" s="13" t="s">
        <v>91</v>
      </c>
      <c r="AW189" s="13" t="s">
        <v>36</v>
      </c>
      <c r="AX189" s="13" t="s">
        <v>86</v>
      </c>
      <c r="AY189" s="237" t="s">
        <v>140</v>
      </c>
    </row>
    <row r="190" s="2" customFormat="1" ht="24.15" customHeight="1">
      <c r="A190" s="39"/>
      <c r="B190" s="40"/>
      <c r="C190" s="213" t="s">
        <v>249</v>
      </c>
      <c r="D190" s="213" t="s">
        <v>145</v>
      </c>
      <c r="E190" s="214" t="s">
        <v>250</v>
      </c>
      <c r="F190" s="215" t="s">
        <v>251</v>
      </c>
      <c r="G190" s="216" t="s">
        <v>169</v>
      </c>
      <c r="H190" s="217">
        <v>86.890000000000001</v>
      </c>
      <c r="I190" s="218"/>
      <c r="J190" s="219">
        <f>ROUND(I190*H190,2)</f>
        <v>0</v>
      </c>
      <c r="K190" s="215" t="s">
        <v>149</v>
      </c>
      <c r="L190" s="45"/>
      <c r="M190" s="220" t="s">
        <v>1</v>
      </c>
      <c r="N190" s="221" t="s">
        <v>47</v>
      </c>
      <c r="O190" s="92"/>
      <c r="P190" s="222">
        <f>O190*H190</f>
        <v>0</v>
      </c>
      <c r="Q190" s="222">
        <v>0.00093999999999999997</v>
      </c>
      <c r="R190" s="222">
        <f>Q190*H190</f>
        <v>0.081676600000000002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246</v>
      </c>
      <c r="AT190" s="224" t="s">
        <v>145</v>
      </c>
      <c r="AU190" s="224" t="s">
        <v>91</v>
      </c>
      <c r="AY190" s="18" t="s">
        <v>140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91</v>
      </c>
      <c r="BK190" s="225">
        <f>ROUND(I190*H190,2)</f>
        <v>0</v>
      </c>
      <c r="BL190" s="18" t="s">
        <v>246</v>
      </c>
      <c r="BM190" s="224" t="s">
        <v>252</v>
      </c>
    </row>
    <row r="191" s="2" customFormat="1">
      <c r="A191" s="39"/>
      <c r="B191" s="40"/>
      <c r="C191" s="41"/>
      <c r="D191" s="228" t="s">
        <v>171</v>
      </c>
      <c r="E191" s="41"/>
      <c r="F191" s="249" t="s">
        <v>253</v>
      </c>
      <c r="G191" s="41"/>
      <c r="H191" s="41"/>
      <c r="I191" s="250"/>
      <c r="J191" s="41"/>
      <c r="K191" s="41"/>
      <c r="L191" s="45"/>
      <c r="M191" s="251"/>
      <c r="N191" s="252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171</v>
      </c>
      <c r="AU191" s="18" t="s">
        <v>91</v>
      </c>
    </row>
    <row r="192" s="13" customFormat="1">
      <c r="A192" s="13"/>
      <c r="B192" s="226"/>
      <c r="C192" s="227"/>
      <c r="D192" s="228" t="s">
        <v>152</v>
      </c>
      <c r="E192" s="229" t="s">
        <v>1</v>
      </c>
      <c r="F192" s="230" t="s">
        <v>254</v>
      </c>
      <c r="G192" s="227"/>
      <c r="H192" s="231">
        <v>15.15</v>
      </c>
      <c r="I192" s="232"/>
      <c r="J192" s="227"/>
      <c r="K192" s="227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152</v>
      </c>
      <c r="AU192" s="237" t="s">
        <v>91</v>
      </c>
      <c r="AV192" s="13" t="s">
        <v>91</v>
      </c>
      <c r="AW192" s="13" t="s">
        <v>36</v>
      </c>
      <c r="AX192" s="13" t="s">
        <v>81</v>
      </c>
      <c r="AY192" s="237" t="s">
        <v>140</v>
      </c>
    </row>
    <row r="193" s="13" customFormat="1">
      <c r="A193" s="13"/>
      <c r="B193" s="226"/>
      <c r="C193" s="227"/>
      <c r="D193" s="228" t="s">
        <v>152</v>
      </c>
      <c r="E193" s="229" t="s">
        <v>1</v>
      </c>
      <c r="F193" s="230" t="s">
        <v>255</v>
      </c>
      <c r="G193" s="227"/>
      <c r="H193" s="231">
        <v>27.774999999999999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152</v>
      </c>
      <c r="AU193" s="237" t="s">
        <v>91</v>
      </c>
      <c r="AV193" s="13" t="s">
        <v>91</v>
      </c>
      <c r="AW193" s="13" t="s">
        <v>36</v>
      </c>
      <c r="AX193" s="13" t="s">
        <v>81</v>
      </c>
      <c r="AY193" s="237" t="s">
        <v>140</v>
      </c>
    </row>
    <row r="194" s="13" customFormat="1">
      <c r="A194" s="13"/>
      <c r="B194" s="226"/>
      <c r="C194" s="227"/>
      <c r="D194" s="228" t="s">
        <v>152</v>
      </c>
      <c r="E194" s="229" t="s">
        <v>1</v>
      </c>
      <c r="F194" s="230" t="s">
        <v>256</v>
      </c>
      <c r="G194" s="227"/>
      <c r="H194" s="231">
        <v>19.899999999999999</v>
      </c>
      <c r="I194" s="232"/>
      <c r="J194" s="227"/>
      <c r="K194" s="227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152</v>
      </c>
      <c r="AU194" s="237" t="s">
        <v>91</v>
      </c>
      <c r="AV194" s="13" t="s">
        <v>91</v>
      </c>
      <c r="AW194" s="13" t="s">
        <v>36</v>
      </c>
      <c r="AX194" s="13" t="s">
        <v>81</v>
      </c>
      <c r="AY194" s="237" t="s">
        <v>140</v>
      </c>
    </row>
    <row r="195" s="13" customFormat="1">
      <c r="A195" s="13"/>
      <c r="B195" s="226"/>
      <c r="C195" s="227"/>
      <c r="D195" s="228" t="s">
        <v>152</v>
      </c>
      <c r="E195" s="229" t="s">
        <v>1</v>
      </c>
      <c r="F195" s="230" t="s">
        <v>257</v>
      </c>
      <c r="G195" s="227"/>
      <c r="H195" s="231">
        <v>24.065000000000001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152</v>
      </c>
      <c r="AU195" s="237" t="s">
        <v>91</v>
      </c>
      <c r="AV195" s="13" t="s">
        <v>91</v>
      </c>
      <c r="AW195" s="13" t="s">
        <v>36</v>
      </c>
      <c r="AX195" s="13" t="s">
        <v>81</v>
      </c>
      <c r="AY195" s="237" t="s">
        <v>140</v>
      </c>
    </row>
    <row r="196" s="14" customFormat="1">
      <c r="A196" s="14"/>
      <c r="B196" s="238"/>
      <c r="C196" s="239"/>
      <c r="D196" s="228" t="s">
        <v>152</v>
      </c>
      <c r="E196" s="240" t="s">
        <v>1</v>
      </c>
      <c r="F196" s="241" t="s">
        <v>154</v>
      </c>
      <c r="G196" s="239"/>
      <c r="H196" s="242">
        <v>86.890000000000001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152</v>
      </c>
      <c r="AU196" s="248" t="s">
        <v>91</v>
      </c>
      <c r="AV196" s="14" t="s">
        <v>141</v>
      </c>
      <c r="AW196" s="14" t="s">
        <v>36</v>
      </c>
      <c r="AX196" s="14" t="s">
        <v>86</v>
      </c>
      <c r="AY196" s="248" t="s">
        <v>140</v>
      </c>
    </row>
    <row r="197" s="2" customFormat="1" ht="49.05" customHeight="1">
      <c r="A197" s="39"/>
      <c r="B197" s="40"/>
      <c r="C197" s="253" t="s">
        <v>258</v>
      </c>
      <c r="D197" s="253" t="s">
        <v>259</v>
      </c>
      <c r="E197" s="254" t="s">
        <v>260</v>
      </c>
      <c r="F197" s="255" t="s">
        <v>261</v>
      </c>
      <c r="G197" s="256" t="s">
        <v>169</v>
      </c>
      <c r="H197" s="257">
        <v>104.268</v>
      </c>
      <c r="I197" s="258"/>
      <c r="J197" s="259">
        <f>ROUND(I197*H197,2)</f>
        <v>0</v>
      </c>
      <c r="K197" s="255" t="s">
        <v>149</v>
      </c>
      <c r="L197" s="260"/>
      <c r="M197" s="261" t="s">
        <v>1</v>
      </c>
      <c r="N197" s="262" t="s">
        <v>47</v>
      </c>
      <c r="O197" s="92"/>
      <c r="P197" s="222">
        <f>O197*H197</f>
        <v>0</v>
      </c>
      <c r="Q197" s="222">
        <v>0.0054000000000000003</v>
      </c>
      <c r="R197" s="222">
        <f>Q197*H197</f>
        <v>0.56304720000000008</v>
      </c>
      <c r="S197" s="222">
        <v>0</v>
      </c>
      <c r="T197" s="223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4" t="s">
        <v>262</v>
      </c>
      <c r="AT197" s="224" t="s">
        <v>259</v>
      </c>
      <c r="AU197" s="224" t="s">
        <v>91</v>
      </c>
      <c r="AY197" s="18" t="s">
        <v>140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8" t="s">
        <v>91</v>
      </c>
      <c r="BK197" s="225">
        <f>ROUND(I197*H197,2)</f>
        <v>0</v>
      </c>
      <c r="BL197" s="18" t="s">
        <v>246</v>
      </c>
      <c r="BM197" s="224" t="s">
        <v>263</v>
      </c>
    </row>
    <row r="198" s="13" customFormat="1">
      <c r="A198" s="13"/>
      <c r="B198" s="226"/>
      <c r="C198" s="227"/>
      <c r="D198" s="228" t="s">
        <v>152</v>
      </c>
      <c r="E198" s="227"/>
      <c r="F198" s="230" t="s">
        <v>264</v>
      </c>
      <c r="G198" s="227"/>
      <c r="H198" s="231">
        <v>104.268</v>
      </c>
      <c r="I198" s="232"/>
      <c r="J198" s="227"/>
      <c r="K198" s="227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152</v>
      </c>
      <c r="AU198" s="237" t="s">
        <v>91</v>
      </c>
      <c r="AV198" s="13" t="s">
        <v>91</v>
      </c>
      <c r="AW198" s="13" t="s">
        <v>4</v>
      </c>
      <c r="AX198" s="13" t="s">
        <v>86</v>
      </c>
      <c r="AY198" s="237" t="s">
        <v>140</v>
      </c>
    </row>
    <row r="199" s="2" customFormat="1" ht="33" customHeight="1">
      <c r="A199" s="39"/>
      <c r="B199" s="40"/>
      <c r="C199" s="213" t="s">
        <v>265</v>
      </c>
      <c r="D199" s="213" t="s">
        <v>145</v>
      </c>
      <c r="E199" s="214" t="s">
        <v>266</v>
      </c>
      <c r="F199" s="215" t="s">
        <v>267</v>
      </c>
      <c r="G199" s="216" t="s">
        <v>169</v>
      </c>
      <c r="H199" s="217">
        <v>346.50999999999999</v>
      </c>
      <c r="I199" s="218"/>
      <c r="J199" s="219">
        <f>ROUND(I199*H199,2)</f>
        <v>0</v>
      </c>
      <c r="K199" s="215" t="s">
        <v>1</v>
      </c>
      <c r="L199" s="45"/>
      <c r="M199" s="220" t="s">
        <v>1</v>
      </c>
      <c r="N199" s="221" t="s">
        <v>47</v>
      </c>
      <c r="O199" s="92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246</v>
      </c>
      <c r="AT199" s="224" t="s">
        <v>145</v>
      </c>
      <c r="AU199" s="224" t="s">
        <v>91</v>
      </c>
      <c r="AY199" s="18" t="s">
        <v>140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91</v>
      </c>
      <c r="BK199" s="225">
        <f>ROUND(I199*H199,2)</f>
        <v>0</v>
      </c>
      <c r="BL199" s="18" t="s">
        <v>246</v>
      </c>
      <c r="BM199" s="224" t="s">
        <v>268</v>
      </c>
    </row>
    <row r="200" s="2" customFormat="1">
      <c r="A200" s="39"/>
      <c r="B200" s="40"/>
      <c r="C200" s="41"/>
      <c r="D200" s="228" t="s">
        <v>171</v>
      </c>
      <c r="E200" s="41"/>
      <c r="F200" s="249" t="s">
        <v>269</v>
      </c>
      <c r="G200" s="41"/>
      <c r="H200" s="41"/>
      <c r="I200" s="250"/>
      <c r="J200" s="41"/>
      <c r="K200" s="41"/>
      <c r="L200" s="45"/>
      <c r="M200" s="251"/>
      <c r="N200" s="252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171</v>
      </c>
      <c r="AU200" s="18" t="s">
        <v>91</v>
      </c>
    </row>
    <row r="201" s="13" customFormat="1">
      <c r="A201" s="13"/>
      <c r="B201" s="226"/>
      <c r="C201" s="227"/>
      <c r="D201" s="228" t="s">
        <v>152</v>
      </c>
      <c r="E201" s="229" t="s">
        <v>1</v>
      </c>
      <c r="F201" s="230" t="s">
        <v>270</v>
      </c>
      <c r="G201" s="227"/>
      <c r="H201" s="231">
        <v>320.5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152</v>
      </c>
      <c r="AU201" s="237" t="s">
        <v>91</v>
      </c>
      <c r="AV201" s="13" t="s">
        <v>91</v>
      </c>
      <c r="AW201" s="13" t="s">
        <v>36</v>
      </c>
      <c r="AX201" s="13" t="s">
        <v>81</v>
      </c>
      <c r="AY201" s="237" t="s">
        <v>140</v>
      </c>
    </row>
    <row r="202" s="13" customFormat="1">
      <c r="A202" s="13"/>
      <c r="B202" s="226"/>
      <c r="C202" s="227"/>
      <c r="D202" s="228" t="s">
        <v>152</v>
      </c>
      <c r="E202" s="229" t="s">
        <v>1</v>
      </c>
      <c r="F202" s="230" t="s">
        <v>271</v>
      </c>
      <c r="G202" s="227"/>
      <c r="H202" s="231">
        <v>12.33</v>
      </c>
      <c r="I202" s="232"/>
      <c r="J202" s="227"/>
      <c r="K202" s="227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152</v>
      </c>
      <c r="AU202" s="237" t="s">
        <v>91</v>
      </c>
      <c r="AV202" s="13" t="s">
        <v>91</v>
      </c>
      <c r="AW202" s="13" t="s">
        <v>36</v>
      </c>
      <c r="AX202" s="13" t="s">
        <v>81</v>
      </c>
      <c r="AY202" s="237" t="s">
        <v>140</v>
      </c>
    </row>
    <row r="203" s="13" customFormat="1">
      <c r="A203" s="13"/>
      <c r="B203" s="226"/>
      <c r="C203" s="227"/>
      <c r="D203" s="228" t="s">
        <v>152</v>
      </c>
      <c r="E203" s="229" t="s">
        <v>1</v>
      </c>
      <c r="F203" s="230" t="s">
        <v>272</v>
      </c>
      <c r="G203" s="227"/>
      <c r="H203" s="231">
        <v>7.4800000000000004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152</v>
      </c>
      <c r="AU203" s="237" t="s">
        <v>91</v>
      </c>
      <c r="AV203" s="13" t="s">
        <v>91</v>
      </c>
      <c r="AW203" s="13" t="s">
        <v>36</v>
      </c>
      <c r="AX203" s="13" t="s">
        <v>81</v>
      </c>
      <c r="AY203" s="237" t="s">
        <v>140</v>
      </c>
    </row>
    <row r="204" s="13" customFormat="1">
      <c r="A204" s="13"/>
      <c r="B204" s="226"/>
      <c r="C204" s="227"/>
      <c r="D204" s="228" t="s">
        <v>152</v>
      </c>
      <c r="E204" s="229" t="s">
        <v>1</v>
      </c>
      <c r="F204" s="230" t="s">
        <v>273</v>
      </c>
      <c r="G204" s="227"/>
      <c r="H204" s="231">
        <v>2</v>
      </c>
      <c r="I204" s="232"/>
      <c r="J204" s="227"/>
      <c r="K204" s="227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152</v>
      </c>
      <c r="AU204" s="237" t="s">
        <v>91</v>
      </c>
      <c r="AV204" s="13" t="s">
        <v>91</v>
      </c>
      <c r="AW204" s="13" t="s">
        <v>36</v>
      </c>
      <c r="AX204" s="13" t="s">
        <v>81</v>
      </c>
      <c r="AY204" s="237" t="s">
        <v>140</v>
      </c>
    </row>
    <row r="205" s="13" customFormat="1">
      <c r="A205" s="13"/>
      <c r="B205" s="226"/>
      <c r="C205" s="227"/>
      <c r="D205" s="228" t="s">
        <v>152</v>
      </c>
      <c r="E205" s="229" t="s">
        <v>1</v>
      </c>
      <c r="F205" s="230" t="s">
        <v>274</v>
      </c>
      <c r="G205" s="227"/>
      <c r="H205" s="231">
        <v>4.2000000000000002</v>
      </c>
      <c r="I205" s="232"/>
      <c r="J205" s="227"/>
      <c r="K205" s="227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152</v>
      </c>
      <c r="AU205" s="237" t="s">
        <v>91</v>
      </c>
      <c r="AV205" s="13" t="s">
        <v>91</v>
      </c>
      <c r="AW205" s="13" t="s">
        <v>36</v>
      </c>
      <c r="AX205" s="13" t="s">
        <v>81</v>
      </c>
      <c r="AY205" s="237" t="s">
        <v>140</v>
      </c>
    </row>
    <row r="206" s="15" customFormat="1">
      <c r="A206" s="15"/>
      <c r="B206" s="263"/>
      <c r="C206" s="264"/>
      <c r="D206" s="228" t="s">
        <v>152</v>
      </c>
      <c r="E206" s="265" t="s">
        <v>1</v>
      </c>
      <c r="F206" s="266" t="s">
        <v>275</v>
      </c>
      <c r="G206" s="264"/>
      <c r="H206" s="267">
        <v>346.50999999999999</v>
      </c>
      <c r="I206" s="268"/>
      <c r="J206" s="264"/>
      <c r="K206" s="264"/>
      <c r="L206" s="269"/>
      <c r="M206" s="270"/>
      <c r="N206" s="271"/>
      <c r="O206" s="271"/>
      <c r="P206" s="271"/>
      <c r="Q206" s="271"/>
      <c r="R206" s="271"/>
      <c r="S206" s="271"/>
      <c r="T206" s="272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3" t="s">
        <v>152</v>
      </c>
      <c r="AU206" s="273" t="s">
        <v>91</v>
      </c>
      <c r="AV206" s="15" t="s">
        <v>150</v>
      </c>
      <c r="AW206" s="15" t="s">
        <v>36</v>
      </c>
      <c r="AX206" s="15" t="s">
        <v>81</v>
      </c>
      <c r="AY206" s="273" t="s">
        <v>140</v>
      </c>
    </row>
    <row r="207" s="14" customFormat="1">
      <c r="A207" s="14"/>
      <c r="B207" s="238"/>
      <c r="C207" s="239"/>
      <c r="D207" s="228" t="s">
        <v>152</v>
      </c>
      <c r="E207" s="240" t="s">
        <v>1</v>
      </c>
      <c r="F207" s="241" t="s">
        <v>154</v>
      </c>
      <c r="G207" s="239"/>
      <c r="H207" s="242">
        <v>346.50999999999999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8" t="s">
        <v>152</v>
      </c>
      <c r="AU207" s="248" t="s">
        <v>91</v>
      </c>
      <c r="AV207" s="14" t="s">
        <v>141</v>
      </c>
      <c r="AW207" s="14" t="s">
        <v>36</v>
      </c>
      <c r="AX207" s="14" t="s">
        <v>86</v>
      </c>
      <c r="AY207" s="248" t="s">
        <v>140</v>
      </c>
    </row>
    <row r="208" s="2" customFormat="1" ht="16.5" customHeight="1">
      <c r="A208" s="39"/>
      <c r="B208" s="40"/>
      <c r="C208" s="253" t="s">
        <v>276</v>
      </c>
      <c r="D208" s="253" t="s">
        <v>259</v>
      </c>
      <c r="E208" s="254" t="s">
        <v>266</v>
      </c>
      <c r="F208" s="255" t="s">
        <v>277</v>
      </c>
      <c r="G208" s="256" t="s">
        <v>169</v>
      </c>
      <c r="H208" s="257">
        <v>346.50999999999999</v>
      </c>
      <c r="I208" s="258"/>
      <c r="J208" s="259">
        <f>ROUND(I208*H208,2)</f>
        <v>0</v>
      </c>
      <c r="K208" s="255" t="s">
        <v>1</v>
      </c>
      <c r="L208" s="260"/>
      <c r="M208" s="261" t="s">
        <v>1</v>
      </c>
      <c r="N208" s="262" t="s">
        <v>47</v>
      </c>
      <c r="O208" s="92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262</v>
      </c>
      <c r="AT208" s="224" t="s">
        <v>259</v>
      </c>
      <c r="AU208" s="224" t="s">
        <v>91</v>
      </c>
      <c r="AY208" s="18" t="s">
        <v>140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91</v>
      </c>
      <c r="BK208" s="225">
        <f>ROUND(I208*H208,2)</f>
        <v>0</v>
      </c>
      <c r="BL208" s="18" t="s">
        <v>246</v>
      </c>
      <c r="BM208" s="224" t="s">
        <v>278</v>
      </c>
    </row>
    <row r="209" s="2" customFormat="1">
      <c r="A209" s="39"/>
      <c r="B209" s="40"/>
      <c r="C209" s="41"/>
      <c r="D209" s="228" t="s">
        <v>171</v>
      </c>
      <c r="E209" s="41"/>
      <c r="F209" s="249" t="s">
        <v>279</v>
      </c>
      <c r="G209" s="41"/>
      <c r="H209" s="41"/>
      <c r="I209" s="250"/>
      <c r="J209" s="41"/>
      <c r="K209" s="41"/>
      <c r="L209" s="45"/>
      <c r="M209" s="251"/>
      <c r="N209" s="252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171</v>
      </c>
      <c r="AU209" s="18" t="s">
        <v>91</v>
      </c>
    </row>
    <row r="210" s="2" customFormat="1" ht="24.15" customHeight="1">
      <c r="A210" s="39"/>
      <c r="B210" s="40"/>
      <c r="C210" s="253" t="s">
        <v>280</v>
      </c>
      <c r="D210" s="253" t="s">
        <v>259</v>
      </c>
      <c r="E210" s="254" t="s">
        <v>281</v>
      </c>
      <c r="F210" s="255" t="s">
        <v>282</v>
      </c>
      <c r="G210" s="256" t="s">
        <v>169</v>
      </c>
      <c r="H210" s="257">
        <v>346.50999999999999</v>
      </c>
      <c r="I210" s="258"/>
      <c r="J210" s="259">
        <f>ROUND(I210*H210,2)</f>
        <v>0</v>
      </c>
      <c r="K210" s="255" t="s">
        <v>1</v>
      </c>
      <c r="L210" s="260"/>
      <c r="M210" s="261" t="s">
        <v>1</v>
      </c>
      <c r="N210" s="262" t="s">
        <v>47</v>
      </c>
      <c r="O210" s="92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262</v>
      </c>
      <c r="AT210" s="224" t="s">
        <v>259</v>
      </c>
      <c r="AU210" s="224" t="s">
        <v>91</v>
      </c>
      <c r="AY210" s="18" t="s">
        <v>140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91</v>
      </c>
      <c r="BK210" s="225">
        <f>ROUND(I210*H210,2)</f>
        <v>0</v>
      </c>
      <c r="BL210" s="18" t="s">
        <v>246</v>
      </c>
      <c r="BM210" s="224" t="s">
        <v>283</v>
      </c>
    </row>
    <row r="211" s="2" customFormat="1">
      <c r="A211" s="39"/>
      <c r="B211" s="40"/>
      <c r="C211" s="41"/>
      <c r="D211" s="228" t="s">
        <v>171</v>
      </c>
      <c r="E211" s="41"/>
      <c r="F211" s="249" t="s">
        <v>284</v>
      </c>
      <c r="G211" s="41"/>
      <c r="H211" s="41"/>
      <c r="I211" s="250"/>
      <c r="J211" s="41"/>
      <c r="K211" s="41"/>
      <c r="L211" s="45"/>
      <c r="M211" s="251"/>
      <c r="N211" s="252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171</v>
      </c>
      <c r="AU211" s="18" t="s">
        <v>91</v>
      </c>
    </row>
    <row r="212" s="2" customFormat="1" ht="37.8" customHeight="1">
      <c r="A212" s="39"/>
      <c r="B212" s="40"/>
      <c r="C212" s="213" t="s">
        <v>7</v>
      </c>
      <c r="D212" s="213" t="s">
        <v>145</v>
      </c>
      <c r="E212" s="214" t="s">
        <v>285</v>
      </c>
      <c r="F212" s="215" t="s">
        <v>286</v>
      </c>
      <c r="G212" s="216" t="s">
        <v>169</v>
      </c>
      <c r="H212" s="217">
        <v>70</v>
      </c>
      <c r="I212" s="218"/>
      <c r="J212" s="219">
        <f>ROUND(I212*H212,2)</f>
        <v>0</v>
      </c>
      <c r="K212" s="215" t="s">
        <v>1</v>
      </c>
      <c r="L212" s="45"/>
      <c r="M212" s="220" t="s">
        <v>1</v>
      </c>
      <c r="N212" s="221" t="s">
        <v>47</v>
      </c>
      <c r="O212" s="92"/>
      <c r="P212" s="222">
        <f>O212*H212</f>
        <v>0</v>
      </c>
      <c r="Q212" s="222">
        <v>0</v>
      </c>
      <c r="R212" s="222">
        <f>Q212*H212</f>
        <v>0</v>
      </c>
      <c r="S212" s="222">
        <v>0</v>
      </c>
      <c r="T212" s="223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24" t="s">
        <v>246</v>
      </c>
      <c r="AT212" s="224" t="s">
        <v>145</v>
      </c>
      <c r="AU212" s="224" t="s">
        <v>91</v>
      </c>
      <c r="AY212" s="18" t="s">
        <v>140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8" t="s">
        <v>91</v>
      </c>
      <c r="BK212" s="225">
        <f>ROUND(I212*H212,2)</f>
        <v>0</v>
      </c>
      <c r="BL212" s="18" t="s">
        <v>246</v>
      </c>
      <c r="BM212" s="224" t="s">
        <v>287</v>
      </c>
    </row>
    <row r="213" s="2" customFormat="1">
      <c r="A213" s="39"/>
      <c r="B213" s="40"/>
      <c r="C213" s="41"/>
      <c r="D213" s="228" t="s">
        <v>171</v>
      </c>
      <c r="E213" s="41"/>
      <c r="F213" s="249" t="s">
        <v>288</v>
      </c>
      <c r="G213" s="41"/>
      <c r="H213" s="41"/>
      <c r="I213" s="250"/>
      <c r="J213" s="41"/>
      <c r="K213" s="41"/>
      <c r="L213" s="45"/>
      <c r="M213" s="251"/>
      <c r="N213" s="252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171</v>
      </c>
      <c r="AU213" s="18" t="s">
        <v>91</v>
      </c>
    </row>
    <row r="214" s="13" customFormat="1">
      <c r="A214" s="13"/>
      <c r="B214" s="226"/>
      <c r="C214" s="227"/>
      <c r="D214" s="228" t="s">
        <v>152</v>
      </c>
      <c r="E214" s="229" t="s">
        <v>1</v>
      </c>
      <c r="F214" s="230" t="s">
        <v>289</v>
      </c>
      <c r="G214" s="227"/>
      <c r="H214" s="231">
        <v>70</v>
      </c>
      <c r="I214" s="232"/>
      <c r="J214" s="227"/>
      <c r="K214" s="227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152</v>
      </c>
      <c r="AU214" s="237" t="s">
        <v>91</v>
      </c>
      <c r="AV214" s="13" t="s">
        <v>91</v>
      </c>
      <c r="AW214" s="13" t="s">
        <v>36</v>
      </c>
      <c r="AX214" s="13" t="s">
        <v>86</v>
      </c>
      <c r="AY214" s="237" t="s">
        <v>140</v>
      </c>
    </row>
    <row r="215" s="2" customFormat="1" ht="24.15" customHeight="1">
      <c r="A215" s="39"/>
      <c r="B215" s="40"/>
      <c r="C215" s="213" t="s">
        <v>290</v>
      </c>
      <c r="D215" s="213" t="s">
        <v>145</v>
      </c>
      <c r="E215" s="214" t="s">
        <v>291</v>
      </c>
      <c r="F215" s="215" t="s">
        <v>292</v>
      </c>
      <c r="G215" s="216" t="s">
        <v>293</v>
      </c>
      <c r="H215" s="274"/>
      <c r="I215" s="218"/>
      <c r="J215" s="219">
        <f>ROUND(I215*H215,2)</f>
        <v>0</v>
      </c>
      <c r="K215" s="215" t="s">
        <v>149</v>
      </c>
      <c r="L215" s="45"/>
      <c r="M215" s="220" t="s">
        <v>1</v>
      </c>
      <c r="N215" s="221" t="s">
        <v>47</v>
      </c>
      <c r="O215" s="92"/>
      <c r="P215" s="222">
        <f>O215*H215</f>
        <v>0</v>
      </c>
      <c r="Q215" s="222">
        <v>0</v>
      </c>
      <c r="R215" s="222">
        <f>Q215*H215</f>
        <v>0</v>
      </c>
      <c r="S215" s="222">
        <v>0</v>
      </c>
      <c r="T215" s="223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246</v>
      </c>
      <c r="AT215" s="224" t="s">
        <v>145</v>
      </c>
      <c r="AU215" s="224" t="s">
        <v>91</v>
      </c>
      <c r="AY215" s="18" t="s">
        <v>140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91</v>
      </c>
      <c r="BK215" s="225">
        <f>ROUND(I215*H215,2)</f>
        <v>0</v>
      </c>
      <c r="BL215" s="18" t="s">
        <v>246</v>
      </c>
      <c r="BM215" s="224" t="s">
        <v>294</v>
      </c>
    </row>
    <row r="216" s="12" customFormat="1" ht="22.8" customHeight="1">
      <c r="A216" s="12"/>
      <c r="B216" s="197"/>
      <c r="C216" s="198"/>
      <c r="D216" s="199" t="s">
        <v>80</v>
      </c>
      <c r="E216" s="211" t="s">
        <v>295</v>
      </c>
      <c r="F216" s="211" t="s">
        <v>296</v>
      </c>
      <c r="G216" s="198"/>
      <c r="H216" s="198"/>
      <c r="I216" s="201"/>
      <c r="J216" s="212">
        <f>BK216</f>
        <v>0</v>
      </c>
      <c r="K216" s="198"/>
      <c r="L216" s="203"/>
      <c r="M216" s="204"/>
      <c r="N216" s="205"/>
      <c r="O216" s="205"/>
      <c r="P216" s="206">
        <f>SUM(P217:P237)</f>
        <v>0</v>
      </c>
      <c r="Q216" s="205"/>
      <c r="R216" s="206">
        <f>SUM(R217:R237)</f>
        <v>0.46875746000000001</v>
      </c>
      <c r="S216" s="205"/>
      <c r="T216" s="207">
        <f>SUM(T217:T237)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8" t="s">
        <v>91</v>
      </c>
      <c r="AT216" s="209" t="s">
        <v>80</v>
      </c>
      <c r="AU216" s="209" t="s">
        <v>86</v>
      </c>
      <c r="AY216" s="208" t="s">
        <v>140</v>
      </c>
      <c r="BK216" s="210">
        <f>SUM(BK217:BK237)</f>
        <v>0</v>
      </c>
    </row>
    <row r="217" s="2" customFormat="1" ht="37.8" customHeight="1">
      <c r="A217" s="39"/>
      <c r="B217" s="40"/>
      <c r="C217" s="213" t="s">
        <v>297</v>
      </c>
      <c r="D217" s="213" t="s">
        <v>145</v>
      </c>
      <c r="E217" s="214" t="s">
        <v>298</v>
      </c>
      <c r="F217" s="215" t="s">
        <v>299</v>
      </c>
      <c r="G217" s="216" t="s">
        <v>169</v>
      </c>
      <c r="H217" s="217">
        <v>292.08999999999997</v>
      </c>
      <c r="I217" s="218"/>
      <c r="J217" s="219">
        <f>ROUND(I217*H217,2)</f>
        <v>0</v>
      </c>
      <c r="K217" s="215" t="s">
        <v>149</v>
      </c>
      <c r="L217" s="45"/>
      <c r="M217" s="220" t="s">
        <v>1</v>
      </c>
      <c r="N217" s="221" t="s">
        <v>47</v>
      </c>
      <c r="O217" s="92"/>
      <c r="P217" s="222">
        <f>O217*H217</f>
        <v>0</v>
      </c>
      <c r="Q217" s="222">
        <v>0.00012</v>
      </c>
      <c r="R217" s="222">
        <f>Q217*H217</f>
        <v>0.0350508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246</v>
      </c>
      <c r="AT217" s="224" t="s">
        <v>145</v>
      </c>
      <c r="AU217" s="224" t="s">
        <v>91</v>
      </c>
      <c r="AY217" s="18" t="s">
        <v>140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91</v>
      </c>
      <c r="BK217" s="225">
        <f>ROUND(I217*H217,2)</f>
        <v>0</v>
      </c>
      <c r="BL217" s="18" t="s">
        <v>246</v>
      </c>
      <c r="BM217" s="224" t="s">
        <v>300</v>
      </c>
    </row>
    <row r="218" s="13" customFormat="1">
      <c r="A218" s="13"/>
      <c r="B218" s="226"/>
      <c r="C218" s="227"/>
      <c r="D218" s="228" t="s">
        <v>152</v>
      </c>
      <c r="E218" s="229" t="s">
        <v>1</v>
      </c>
      <c r="F218" s="230" t="s">
        <v>88</v>
      </c>
      <c r="G218" s="227"/>
      <c r="H218" s="231">
        <v>270.08999999999997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152</v>
      </c>
      <c r="AU218" s="237" t="s">
        <v>91</v>
      </c>
      <c r="AV218" s="13" t="s">
        <v>91</v>
      </c>
      <c r="AW218" s="13" t="s">
        <v>36</v>
      </c>
      <c r="AX218" s="13" t="s">
        <v>81</v>
      </c>
      <c r="AY218" s="237" t="s">
        <v>140</v>
      </c>
    </row>
    <row r="219" s="13" customFormat="1">
      <c r="A219" s="13"/>
      <c r="B219" s="226"/>
      <c r="C219" s="227"/>
      <c r="D219" s="228" t="s">
        <v>152</v>
      </c>
      <c r="E219" s="229" t="s">
        <v>1</v>
      </c>
      <c r="F219" s="230" t="s">
        <v>301</v>
      </c>
      <c r="G219" s="227"/>
      <c r="H219" s="231">
        <v>22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152</v>
      </c>
      <c r="AU219" s="237" t="s">
        <v>91</v>
      </c>
      <c r="AV219" s="13" t="s">
        <v>91</v>
      </c>
      <c r="AW219" s="13" t="s">
        <v>36</v>
      </c>
      <c r="AX219" s="13" t="s">
        <v>81</v>
      </c>
      <c r="AY219" s="237" t="s">
        <v>140</v>
      </c>
    </row>
    <row r="220" s="14" customFormat="1">
      <c r="A220" s="14"/>
      <c r="B220" s="238"/>
      <c r="C220" s="239"/>
      <c r="D220" s="228" t="s">
        <v>152</v>
      </c>
      <c r="E220" s="240" t="s">
        <v>1</v>
      </c>
      <c r="F220" s="241" t="s">
        <v>154</v>
      </c>
      <c r="G220" s="239"/>
      <c r="H220" s="242">
        <v>292.08999999999997</v>
      </c>
      <c r="I220" s="243"/>
      <c r="J220" s="239"/>
      <c r="K220" s="239"/>
      <c r="L220" s="244"/>
      <c r="M220" s="245"/>
      <c r="N220" s="246"/>
      <c r="O220" s="246"/>
      <c r="P220" s="246"/>
      <c r="Q220" s="246"/>
      <c r="R220" s="246"/>
      <c r="S220" s="246"/>
      <c r="T220" s="24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8" t="s">
        <v>152</v>
      </c>
      <c r="AU220" s="248" t="s">
        <v>91</v>
      </c>
      <c r="AV220" s="14" t="s">
        <v>141</v>
      </c>
      <c r="AW220" s="14" t="s">
        <v>36</v>
      </c>
      <c r="AX220" s="14" t="s">
        <v>86</v>
      </c>
      <c r="AY220" s="248" t="s">
        <v>140</v>
      </c>
    </row>
    <row r="221" s="2" customFormat="1" ht="24.15" customHeight="1">
      <c r="A221" s="39"/>
      <c r="B221" s="40"/>
      <c r="C221" s="253" t="s">
        <v>302</v>
      </c>
      <c r="D221" s="253" t="s">
        <v>259</v>
      </c>
      <c r="E221" s="254" t="s">
        <v>303</v>
      </c>
      <c r="F221" s="255" t="s">
        <v>304</v>
      </c>
      <c r="G221" s="256" t="s">
        <v>169</v>
      </c>
      <c r="H221" s="257">
        <v>275.49200000000002</v>
      </c>
      <c r="I221" s="258"/>
      <c r="J221" s="259">
        <f>ROUND(I221*H221,2)</f>
        <v>0</v>
      </c>
      <c r="K221" s="255" t="s">
        <v>149</v>
      </c>
      <c r="L221" s="260"/>
      <c r="M221" s="261" t="s">
        <v>1</v>
      </c>
      <c r="N221" s="262" t="s">
        <v>47</v>
      </c>
      <c r="O221" s="92"/>
      <c r="P221" s="222">
        <f>O221*H221</f>
        <v>0</v>
      </c>
      <c r="Q221" s="222">
        <v>0.0014</v>
      </c>
      <c r="R221" s="222">
        <f>Q221*H221</f>
        <v>0.3856888</v>
      </c>
      <c r="S221" s="222">
        <v>0</v>
      </c>
      <c r="T221" s="223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4" t="s">
        <v>262</v>
      </c>
      <c r="AT221" s="224" t="s">
        <v>259</v>
      </c>
      <c r="AU221" s="224" t="s">
        <v>91</v>
      </c>
      <c r="AY221" s="18" t="s">
        <v>140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8" t="s">
        <v>91</v>
      </c>
      <c r="BK221" s="225">
        <f>ROUND(I221*H221,2)</f>
        <v>0</v>
      </c>
      <c r="BL221" s="18" t="s">
        <v>246</v>
      </c>
      <c r="BM221" s="224" t="s">
        <v>305</v>
      </c>
    </row>
    <row r="222" s="2" customFormat="1">
      <c r="A222" s="39"/>
      <c r="B222" s="40"/>
      <c r="C222" s="41"/>
      <c r="D222" s="228" t="s">
        <v>171</v>
      </c>
      <c r="E222" s="41"/>
      <c r="F222" s="249" t="s">
        <v>306</v>
      </c>
      <c r="G222" s="41"/>
      <c r="H222" s="41"/>
      <c r="I222" s="250"/>
      <c r="J222" s="41"/>
      <c r="K222" s="41"/>
      <c r="L222" s="45"/>
      <c r="M222" s="251"/>
      <c r="N222" s="252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171</v>
      </c>
      <c r="AU222" s="18" t="s">
        <v>91</v>
      </c>
    </row>
    <row r="223" s="13" customFormat="1">
      <c r="A223" s="13"/>
      <c r="B223" s="226"/>
      <c r="C223" s="227"/>
      <c r="D223" s="228" t="s">
        <v>152</v>
      </c>
      <c r="E223" s="229" t="s">
        <v>1</v>
      </c>
      <c r="F223" s="230" t="s">
        <v>307</v>
      </c>
      <c r="G223" s="227"/>
      <c r="H223" s="231">
        <v>275.89999999999998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152</v>
      </c>
      <c r="AU223" s="237" t="s">
        <v>91</v>
      </c>
      <c r="AV223" s="13" t="s">
        <v>91</v>
      </c>
      <c r="AW223" s="13" t="s">
        <v>36</v>
      </c>
      <c r="AX223" s="13" t="s">
        <v>81</v>
      </c>
      <c r="AY223" s="237" t="s">
        <v>140</v>
      </c>
    </row>
    <row r="224" s="13" customFormat="1">
      <c r="A224" s="13"/>
      <c r="B224" s="226"/>
      <c r="C224" s="227"/>
      <c r="D224" s="228" t="s">
        <v>152</v>
      </c>
      <c r="E224" s="229" t="s">
        <v>1</v>
      </c>
      <c r="F224" s="230" t="s">
        <v>308</v>
      </c>
      <c r="G224" s="227"/>
      <c r="H224" s="231">
        <v>-4.4800000000000004</v>
      </c>
      <c r="I224" s="232"/>
      <c r="J224" s="227"/>
      <c r="K224" s="227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152</v>
      </c>
      <c r="AU224" s="237" t="s">
        <v>91</v>
      </c>
      <c r="AV224" s="13" t="s">
        <v>91</v>
      </c>
      <c r="AW224" s="13" t="s">
        <v>36</v>
      </c>
      <c r="AX224" s="13" t="s">
        <v>81</v>
      </c>
      <c r="AY224" s="237" t="s">
        <v>140</v>
      </c>
    </row>
    <row r="225" s="13" customFormat="1">
      <c r="A225" s="13"/>
      <c r="B225" s="226"/>
      <c r="C225" s="227"/>
      <c r="D225" s="228" t="s">
        <v>152</v>
      </c>
      <c r="E225" s="229" t="s">
        <v>1</v>
      </c>
      <c r="F225" s="230" t="s">
        <v>309</v>
      </c>
      <c r="G225" s="227"/>
      <c r="H225" s="231">
        <v>-1.0800000000000001</v>
      </c>
      <c r="I225" s="232"/>
      <c r="J225" s="227"/>
      <c r="K225" s="227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152</v>
      </c>
      <c r="AU225" s="237" t="s">
        <v>91</v>
      </c>
      <c r="AV225" s="13" t="s">
        <v>91</v>
      </c>
      <c r="AW225" s="13" t="s">
        <v>36</v>
      </c>
      <c r="AX225" s="13" t="s">
        <v>81</v>
      </c>
      <c r="AY225" s="237" t="s">
        <v>140</v>
      </c>
    </row>
    <row r="226" s="13" customFormat="1">
      <c r="A226" s="13"/>
      <c r="B226" s="226"/>
      <c r="C226" s="227"/>
      <c r="D226" s="228" t="s">
        <v>152</v>
      </c>
      <c r="E226" s="229" t="s">
        <v>1</v>
      </c>
      <c r="F226" s="230" t="s">
        <v>310</v>
      </c>
      <c r="G226" s="227"/>
      <c r="H226" s="231">
        <v>-0.25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152</v>
      </c>
      <c r="AU226" s="237" t="s">
        <v>91</v>
      </c>
      <c r="AV226" s="13" t="s">
        <v>91</v>
      </c>
      <c r="AW226" s="13" t="s">
        <v>36</v>
      </c>
      <c r="AX226" s="13" t="s">
        <v>81</v>
      </c>
      <c r="AY226" s="237" t="s">
        <v>140</v>
      </c>
    </row>
    <row r="227" s="14" customFormat="1">
      <c r="A227" s="14"/>
      <c r="B227" s="238"/>
      <c r="C227" s="239"/>
      <c r="D227" s="228" t="s">
        <v>152</v>
      </c>
      <c r="E227" s="240" t="s">
        <v>88</v>
      </c>
      <c r="F227" s="241" t="s">
        <v>154</v>
      </c>
      <c r="G227" s="239"/>
      <c r="H227" s="242">
        <v>270.08999999999997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152</v>
      </c>
      <c r="AU227" s="248" t="s">
        <v>91</v>
      </c>
      <c r="AV227" s="14" t="s">
        <v>141</v>
      </c>
      <c r="AW227" s="14" t="s">
        <v>36</v>
      </c>
      <c r="AX227" s="14" t="s">
        <v>86</v>
      </c>
      <c r="AY227" s="248" t="s">
        <v>140</v>
      </c>
    </row>
    <row r="228" s="13" customFormat="1">
      <c r="A228" s="13"/>
      <c r="B228" s="226"/>
      <c r="C228" s="227"/>
      <c r="D228" s="228" t="s">
        <v>152</v>
      </c>
      <c r="E228" s="227"/>
      <c r="F228" s="230" t="s">
        <v>311</v>
      </c>
      <c r="G228" s="227"/>
      <c r="H228" s="231">
        <v>275.49200000000002</v>
      </c>
      <c r="I228" s="232"/>
      <c r="J228" s="227"/>
      <c r="K228" s="227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152</v>
      </c>
      <c r="AU228" s="237" t="s">
        <v>91</v>
      </c>
      <c r="AV228" s="13" t="s">
        <v>91</v>
      </c>
      <c r="AW228" s="13" t="s">
        <v>4</v>
      </c>
      <c r="AX228" s="13" t="s">
        <v>86</v>
      </c>
      <c r="AY228" s="237" t="s">
        <v>140</v>
      </c>
    </row>
    <row r="229" s="2" customFormat="1" ht="16.5" customHeight="1">
      <c r="A229" s="39"/>
      <c r="B229" s="40"/>
      <c r="C229" s="253" t="s">
        <v>312</v>
      </c>
      <c r="D229" s="253" t="s">
        <v>259</v>
      </c>
      <c r="E229" s="254" t="s">
        <v>313</v>
      </c>
      <c r="F229" s="255" t="s">
        <v>314</v>
      </c>
      <c r="G229" s="256" t="s">
        <v>315</v>
      </c>
      <c r="H229" s="257">
        <v>2.2000000000000002</v>
      </c>
      <c r="I229" s="258"/>
      <c r="J229" s="259">
        <f>ROUND(I229*H229,2)</f>
        <v>0</v>
      </c>
      <c r="K229" s="255" t="s">
        <v>149</v>
      </c>
      <c r="L229" s="260"/>
      <c r="M229" s="261" t="s">
        <v>1</v>
      </c>
      <c r="N229" s="262" t="s">
        <v>47</v>
      </c>
      <c r="O229" s="92"/>
      <c r="P229" s="222">
        <f>O229*H229</f>
        <v>0</v>
      </c>
      <c r="Q229" s="222">
        <v>0.02</v>
      </c>
      <c r="R229" s="222">
        <f>Q229*H229</f>
        <v>0.044000000000000004</v>
      </c>
      <c r="S229" s="222">
        <v>0</v>
      </c>
      <c r="T229" s="223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4" t="s">
        <v>262</v>
      </c>
      <c r="AT229" s="224" t="s">
        <v>259</v>
      </c>
      <c r="AU229" s="224" t="s">
        <v>91</v>
      </c>
      <c r="AY229" s="18" t="s">
        <v>140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8" t="s">
        <v>91</v>
      </c>
      <c r="BK229" s="225">
        <f>ROUND(I229*H229,2)</f>
        <v>0</v>
      </c>
      <c r="BL229" s="18" t="s">
        <v>246</v>
      </c>
      <c r="BM229" s="224" t="s">
        <v>316</v>
      </c>
    </row>
    <row r="230" s="13" customFormat="1">
      <c r="A230" s="13"/>
      <c r="B230" s="226"/>
      <c r="C230" s="227"/>
      <c r="D230" s="228" t="s">
        <v>152</v>
      </c>
      <c r="E230" s="229" t="s">
        <v>1</v>
      </c>
      <c r="F230" s="230" t="s">
        <v>317</v>
      </c>
      <c r="G230" s="227"/>
      <c r="H230" s="231">
        <v>2.2000000000000002</v>
      </c>
      <c r="I230" s="232"/>
      <c r="J230" s="227"/>
      <c r="K230" s="227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152</v>
      </c>
      <c r="AU230" s="237" t="s">
        <v>91</v>
      </c>
      <c r="AV230" s="13" t="s">
        <v>91</v>
      </c>
      <c r="AW230" s="13" t="s">
        <v>36</v>
      </c>
      <c r="AX230" s="13" t="s">
        <v>86</v>
      </c>
      <c r="AY230" s="237" t="s">
        <v>140</v>
      </c>
    </row>
    <row r="231" s="2" customFormat="1" ht="24.15" customHeight="1">
      <c r="A231" s="39"/>
      <c r="B231" s="40"/>
      <c r="C231" s="213" t="s">
        <v>318</v>
      </c>
      <c r="D231" s="213" t="s">
        <v>145</v>
      </c>
      <c r="E231" s="214" t="s">
        <v>319</v>
      </c>
      <c r="F231" s="215" t="s">
        <v>320</v>
      </c>
      <c r="G231" s="216" t="s">
        <v>169</v>
      </c>
      <c r="H231" s="217">
        <v>1.4139999999999999</v>
      </c>
      <c r="I231" s="218"/>
      <c r="J231" s="219">
        <f>ROUND(I231*H231,2)</f>
        <v>0</v>
      </c>
      <c r="K231" s="215" t="s">
        <v>149</v>
      </c>
      <c r="L231" s="45"/>
      <c r="M231" s="220" t="s">
        <v>1</v>
      </c>
      <c r="N231" s="221" t="s">
        <v>47</v>
      </c>
      <c r="O231" s="92"/>
      <c r="P231" s="222">
        <f>O231*H231</f>
        <v>0</v>
      </c>
      <c r="Q231" s="222">
        <v>0.00019000000000000001</v>
      </c>
      <c r="R231" s="222">
        <f>Q231*H231</f>
        <v>0.00026865999999999999</v>
      </c>
      <c r="S231" s="222">
        <v>0</v>
      </c>
      <c r="T231" s="223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4" t="s">
        <v>246</v>
      </c>
      <c r="AT231" s="224" t="s">
        <v>145</v>
      </c>
      <c r="AU231" s="224" t="s">
        <v>91</v>
      </c>
      <c r="AY231" s="18" t="s">
        <v>140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8" t="s">
        <v>91</v>
      </c>
      <c r="BK231" s="225">
        <f>ROUND(I231*H231,2)</f>
        <v>0</v>
      </c>
      <c r="BL231" s="18" t="s">
        <v>246</v>
      </c>
      <c r="BM231" s="224" t="s">
        <v>321</v>
      </c>
    </row>
    <row r="232" s="2" customFormat="1">
      <c r="A232" s="39"/>
      <c r="B232" s="40"/>
      <c r="C232" s="41"/>
      <c r="D232" s="228" t="s">
        <v>171</v>
      </c>
      <c r="E232" s="41"/>
      <c r="F232" s="249" t="s">
        <v>172</v>
      </c>
      <c r="G232" s="41"/>
      <c r="H232" s="41"/>
      <c r="I232" s="250"/>
      <c r="J232" s="41"/>
      <c r="K232" s="41"/>
      <c r="L232" s="45"/>
      <c r="M232" s="251"/>
      <c r="N232" s="252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171</v>
      </c>
      <c r="AU232" s="18" t="s">
        <v>91</v>
      </c>
    </row>
    <row r="233" s="13" customFormat="1">
      <c r="A233" s="13"/>
      <c r="B233" s="226"/>
      <c r="C233" s="227"/>
      <c r="D233" s="228" t="s">
        <v>152</v>
      </c>
      <c r="E233" s="229" t="s">
        <v>1</v>
      </c>
      <c r="F233" s="230" t="s">
        <v>322</v>
      </c>
      <c r="G233" s="227"/>
      <c r="H233" s="231">
        <v>1.4139999999999999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152</v>
      </c>
      <c r="AU233" s="237" t="s">
        <v>91</v>
      </c>
      <c r="AV233" s="13" t="s">
        <v>91</v>
      </c>
      <c r="AW233" s="13" t="s">
        <v>36</v>
      </c>
      <c r="AX233" s="13" t="s">
        <v>86</v>
      </c>
      <c r="AY233" s="237" t="s">
        <v>140</v>
      </c>
    </row>
    <row r="234" s="2" customFormat="1" ht="24.15" customHeight="1">
      <c r="A234" s="39"/>
      <c r="B234" s="40"/>
      <c r="C234" s="253" t="s">
        <v>323</v>
      </c>
      <c r="D234" s="253" t="s">
        <v>259</v>
      </c>
      <c r="E234" s="254" t="s">
        <v>324</v>
      </c>
      <c r="F234" s="255" t="s">
        <v>325</v>
      </c>
      <c r="G234" s="256" t="s">
        <v>169</v>
      </c>
      <c r="H234" s="257">
        <v>1.442</v>
      </c>
      <c r="I234" s="258"/>
      <c r="J234" s="259">
        <f>ROUND(I234*H234,2)</f>
        <v>0</v>
      </c>
      <c r="K234" s="255" t="s">
        <v>149</v>
      </c>
      <c r="L234" s="260"/>
      <c r="M234" s="261" t="s">
        <v>1</v>
      </c>
      <c r="N234" s="262" t="s">
        <v>47</v>
      </c>
      <c r="O234" s="92"/>
      <c r="P234" s="222">
        <f>O234*H234</f>
        <v>0</v>
      </c>
      <c r="Q234" s="222">
        <v>0.0025999999999999999</v>
      </c>
      <c r="R234" s="222">
        <f>Q234*H234</f>
        <v>0.0037491999999999998</v>
      </c>
      <c r="S234" s="222">
        <v>0</v>
      </c>
      <c r="T234" s="223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4" t="s">
        <v>262</v>
      </c>
      <c r="AT234" s="224" t="s">
        <v>259</v>
      </c>
      <c r="AU234" s="224" t="s">
        <v>91</v>
      </c>
      <c r="AY234" s="18" t="s">
        <v>140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8" t="s">
        <v>91</v>
      </c>
      <c r="BK234" s="225">
        <f>ROUND(I234*H234,2)</f>
        <v>0</v>
      </c>
      <c r="BL234" s="18" t="s">
        <v>246</v>
      </c>
      <c r="BM234" s="224" t="s">
        <v>326</v>
      </c>
    </row>
    <row r="235" s="2" customFormat="1">
      <c r="A235" s="39"/>
      <c r="B235" s="40"/>
      <c r="C235" s="41"/>
      <c r="D235" s="228" t="s">
        <v>171</v>
      </c>
      <c r="E235" s="41"/>
      <c r="F235" s="249" t="s">
        <v>327</v>
      </c>
      <c r="G235" s="41"/>
      <c r="H235" s="41"/>
      <c r="I235" s="250"/>
      <c r="J235" s="41"/>
      <c r="K235" s="41"/>
      <c r="L235" s="45"/>
      <c r="M235" s="251"/>
      <c r="N235" s="252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171</v>
      </c>
      <c r="AU235" s="18" t="s">
        <v>91</v>
      </c>
    </row>
    <row r="236" s="13" customFormat="1">
      <c r="A236" s="13"/>
      <c r="B236" s="226"/>
      <c r="C236" s="227"/>
      <c r="D236" s="228" t="s">
        <v>152</v>
      </c>
      <c r="E236" s="227"/>
      <c r="F236" s="230" t="s">
        <v>328</v>
      </c>
      <c r="G236" s="227"/>
      <c r="H236" s="231">
        <v>1.442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152</v>
      </c>
      <c r="AU236" s="237" t="s">
        <v>91</v>
      </c>
      <c r="AV236" s="13" t="s">
        <v>91</v>
      </c>
      <c r="AW236" s="13" t="s">
        <v>4</v>
      </c>
      <c r="AX236" s="13" t="s">
        <v>86</v>
      </c>
      <c r="AY236" s="237" t="s">
        <v>140</v>
      </c>
    </row>
    <row r="237" s="2" customFormat="1" ht="24.15" customHeight="1">
      <c r="A237" s="39"/>
      <c r="B237" s="40"/>
      <c r="C237" s="213" t="s">
        <v>329</v>
      </c>
      <c r="D237" s="213" t="s">
        <v>145</v>
      </c>
      <c r="E237" s="214" t="s">
        <v>330</v>
      </c>
      <c r="F237" s="215" t="s">
        <v>331</v>
      </c>
      <c r="G237" s="216" t="s">
        <v>293</v>
      </c>
      <c r="H237" s="274"/>
      <c r="I237" s="218"/>
      <c r="J237" s="219">
        <f>ROUND(I237*H237,2)</f>
        <v>0</v>
      </c>
      <c r="K237" s="215" t="s">
        <v>149</v>
      </c>
      <c r="L237" s="45"/>
      <c r="M237" s="220" t="s">
        <v>1</v>
      </c>
      <c r="N237" s="221" t="s">
        <v>47</v>
      </c>
      <c r="O237" s="92"/>
      <c r="P237" s="222">
        <f>O237*H237</f>
        <v>0</v>
      </c>
      <c r="Q237" s="222">
        <v>0</v>
      </c>
      <c r="R237" s="222">
        <f>Q237*H237</f>
        <v>0</v>
      </c>
      <c r="S237" s="222">
        <v>0</v>
      </c>
      <c r="T237" s="223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4" t="s">
        <v>246</v>
      </c>
      <c r="AT237" s="224" t="s">
        <v>145</v>
      </c>
      <c r="AU237" s="224" t="s">
        <v>91</v>
      </c>
      <c r="AY237" s="18" t="s">
        <v>140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8" t="s">
        <v>91</v>
      </c>
      <c r="BK237" s="225">
        <f>ROUND(I237*H237,2)</f>
        <v>0</v>
      </c>
      <c r="BL237" s="18" t="s">
        <v>246</v>
      </c>
      <c r="BM237" s="224" t="s">
        <v>332</v>
      </c>
    </row>
    <row r="238" s="12" customFormat="1" ht="22.8" customHeight="1">
      <c r="A238" s="12"/>
      <c r="B238" s="197"/>
      <c r="C238" s="198"/>
      <c r="D238" s="199" t="s">
        <v>80</v>
      </c>
      <c r="E238" s="211" t="s">
        <v>333</v>
      </c>
      <c r="F238" s="211" t="s">
        <v>334</v>
      </c>
      <c r="G238" s="198"/>
      <c r="H238" s="198"/>
      <c r="I238" s="201"/>
      <c r="J238" s="212">
        <f>BK238</f>
        <v>0</v>
      </c>
      <c r="K238" s="198"/>
      <c r="L238" s="203"/>
      <c r="M238" s="204"/>
      <c r="N238" s="205"/>
      <c r="O238" s="205"/>
      <c r="P238" s="206">
        <f>SUM(P239:P253)</f>
        <v>0</v>
      </c>
      <c r="Q238" s="205"/>
      <c r="R238" s="206">
        <f>SUM(R239:R253)</f>
        <v>0.010344999999999998</v>
      </c>
      <c r="S238" s="205"/>
      <c r="T238" s="207">
        <f>SUM(T239:T253)</f>
        <v>0.074005000000000001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8" t="s">
        <v>91</v>
      </c>
      <c r="AT238" s="209" t="s">
        <v>80</v>
      </c>
      <c r="AU238" s="209" t="s">
        <v>86</v>
      </c>
      <c r="AY238" s="208" t="s">
        <v>140</v>
      </c>
      <c r="BK238" s="210">
        <f>SUM(BK239:BK253)</f>
        <v>0</v>
      </c>
    </row>
    <row r="239" s="2" customFormat="1" ht="16.5" customHeight="1">
      <c r="A239" s="39"/>
      <c r="B239" s="40"/>
      <c r="C239" s="213" t="s">
        <v>335</v>
      </c>
      <c r="D239" s="213" t="s">
        <v>145</v>
      </c>
      <c r="E239" s="214" t="s">
        <v>336</v>
      </c>
      <c r="F239" s="215" t="s">
        <v>337</v>
      </c>
      <c r="G239" s="216" t="s">
        <v>338</v>
      </c>
      <c r="H239" s="217">
        <v>1.5</v>
      </c>
      <c r="I239" s="218"/>
      <c r="J239" s="219">
        <f>ROUND(I239*H239,2)</f>
        <v>0</v>
      </c>
      <c r="K239" s="215" t="s">
        <v>149</v>
      </c>
      <c r="L239" s="45"/>
      <c r="M239" s="220" t="s">
        <v>1</v>
      </c>
      <c r="N239" s="221" t="s">
        <v>47</v>
      </c>
      <c r="O239" s="92"/>
      <c r="P239" s="222">
        <f>O239*H239</f>
        <v>0</v>
      </c>
      <c r="Q239" s="222">
        <v>0</v>
      </c>
      <c r="R239" s="222">
        <f>Q239*H239</f>
        <v>0</v>
      </c>
      <c r="S239" s="222">
        <v>0.03065</v>
      </c>
      <c r="T239" s="223">
        <f>S239*H239</f>
        <v>0.045975000000000002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24" t="s">
        <v>246</v>
      </c>
      <c r="AT239" s="224" t="s">
        <v>145</v>
      </c>
      <c r="AU239" s="224" t="s">
        <v>91</v>
      </c>
      <c r="AY239" s="18" t="s">
        <v>140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8" t="s">
        <v>91</v>
      </c>
      <c r="BK239" s="225">
        <f>ROUND(I239*H239,2)</f>
        <v>0</v>
      </c>
      <c r="BL239" s="18" t="s">
        <v>246</v>
      </c>
      <c r="BM239" s="224" t="s">
        <v>339</v>
      </c>
    </row>
    <row r="240" s="13" customFormat="1">
      <c r="A240" s="13"/>
      <c r="B240" s="226"/>
      <c r="C240" s="227"/>
      <c r="D240" s="228" t="s">
        <v>152</v>
      </c>
      <c r="E240" s="229" t="s">
        <v>1</v>
      </c>
      <c r="F240" s="230" t="s">
        <v>340</v>
      </c>
      <c r="G240" s="227"/>
      <c r="H240" s="231">
        <v>1.5</v>
      </c>
      <c r="I240" s="232"/>
      <c r="J240" s="227"/>
      <c r="K240" s="227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152</v>
      </c>
      <c r="AU240" s="237" t="s">
        <v>91</v>
      </c>
      <c r="AV240" s="13" t="s">
        <v>91</v>
      </c>
      <c r="AW240" s="13" t="s">
        <v>36</v>
      </c>
      <c r="AX240" s="13" t="s">
        <v>81</v>
      </c>
      <c r="AY240" s="237" t="s">
        <v>140</v>
      </c>
    </row>
    <row r="241" s="14" customFormat="1">
      <c r="A241" s="14"/>
      <c r="B241" s="238"/>
      <c r="C241" s="239"/>
      <c r="D241" s="228" t="s">
        <v>152</v>
      </c>
      <c r="E241" s="240" t="s">
        <v>1</v>
      </c>
      <c r="F241" s="241" t="s">
        <v>154</v>
      </c>
      <c r="G241" s="239"/>
      <c r="H241" s="242">
        <v>1.5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152</v>
      </c>
      <c r="AU241" s="248" t="s">
        <v>91</v>
      </c>
      <c r="AV241" s="14" t="s">
        <v>141</v>
      </c>
      <c r="AW241" s="14" t="s">
        <v>36</v>
      </c>
      <c r="AX241" s="14" t="s">
        <v>86</v>
      </c>
      <c r="AY241" s="248" t="s">
        <v>140</v>
      </c>
    </row>
    <row r="242" s="2" customFormat="1" ht="16.5" customHeight="1">
      <c r="A242" s="39"/>
      <c r="B242" s="40"/>
      <c r="C242" s="213" t="s">
        <v>262</v>
      </c>
      <c r="D242" s="213" t="s">
        <v>145</v>
      </c>
      <c r="E242" s="214" t="s">
        <v>341</v>
      </c>
      <c r="F242" s="215" t="s">
        <v>342</v>
      </c>
      <c r="G242" s="216" t="s">
        <v>338</v>
      </c>
      <c r="H242" s="217">
        <v>4</v>
      </c>
      <c r="I242" s="218"/>
      <c r="J242" s="219">
        <f>ROUND(I242*H242,2)</f>
        <v>0</v>
      </c>
      <c r="K242" s="215" t="s">
        <v>149</v>
      </c>
      <c r="L242" s="45"/>
      <c r="M242" s="220" t="s">
        <v>1</v>
      </c>
      <c r="N242" s="221" t="s">
        <v>47</v>
      </c>
      <c r="O242" s="92"/>
      <c r="P242" s="222">
        <f>O242*H242</f>
        <v>0</v>
      </c>
      <c r="Q242" s="222">
        <v>0</v>
      </c>
      <c r="R242" s="222">
        <f>Q242*H242</f>
        <v>0</v>
      </c>
      <c r="S242" s="222">
        <v>0.00198</v>
      </c>
      <c r="T242" s="223">
        <f>S242*H242</f>
        <v>0.00792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246</v>
      </c>
      <c r="AT242" s="224" t="s">
        <v>145</v>
      </c>
      <c r="AU242" s="224" t="s">
        <v>91</v>
      </c>
      <c r="AY242" s="18" t="s">
        <v>140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91</v>
      </c>
      <c r="BK242" s="225">
        <f>ROUND(I242*H242,2)</f>
        <v>0</v>
      </c>
      <c r="BL242" s="18" t="s">
        <v>246</v>
      </c>
      <c r="BM242" s="224" t="s">
        <v>343</v>
      </c>
    </row>
    <row r="243" s="2" customFormat="1">
      <c r="A243" s="39"/>
      <c r="B243" s="40"/>
      <c r="C243" s="41"/>
      <c r="D243" s="228" t="s">
        <v>171</v>
      </c>
      <c r="E243" s="41"/>
      <c r="F243" s="249" t="s">
        <v>344</v>
      </c>
      <c r="G243" s="41"/>
      <c r="H243" s="41"/>
      <c r="I243" s="250"/>
      <c r="J243" s="41"/>
      <c r="K243" s="41"/>
      <c r="L243" s="45"/>
      <c r="M243" s="251"/>
      <c r="N243" s="252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171</v>
      </c>
      <c r="AU243" s="18" t="s">
        <v>91</v>
      </c>
    </row>
    <row r="244" s="13" customFormat="1">
      <c r="A244" s="13"/>
      <c r="B244" s="226"/>
      <c r="C244" s="227"/>
      <c r="D244" s="228" t="s">
        <v>152</v>
      </c>
      <c r="E244" s="229" t="s">
        <v>1</v>
      </c>
      <c r="F244" s="230" t="s">
        <v>345</v>
      </c>
      <c r="G244" s="227"/>
      <c r="H244" s="231">
        <v>4</v>
      </c>
      <c r="I244" s="232"/>
      <c r="J244" s="227"/>
      <c r="K244" s="227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152</v>
      </c>
      <c r="AU244" s="237" t="s">
        <v>91</v>
      </c>
      <c r="AV244" s="13" t="s">
        <v>91</v>
      </c>
      <c r="AW244" s="13" t="s">
        <v>36</v>
      </c>
      <c r="AX244" s="13" t="s">
        <v>86</v>
      </c>
      <c r="AY244" s="237" t="s">
        <v>140</v>
      </c>
    </row>
    <row r="245" s="2" customFormat="1" ht="16.5" customHeight="1">
      <c r="A245" s="39"/>
      <c r="B245" s="40"/>
      <c r="C245" s="213" t="s">
        <v>346</v>
      </c>
      <c r="D245" s="213" t="s">
        <v>145</v>
      </c>
      <c r="E245" s="214" t="s">
        <v>347</v>
      </c>
      <c r="F245" s="215" t="s">
        <v>348</v>
      </c>
      <c r="G245" s="216" t="s">
        <v>338</v>
      </c>
      <c r="H245" s="217">
        <v>1.5</v>
      </c>
      <c r="I245" s="218"/>
      <c r="J245" s="219">
        <f>ROUND(I245*H245,2)</f>
        <v>0</v>
      </c>
      <c r="K245" s="215" t="s">
        <v>149</v>
      </c>
      <c r="L245" s="45"/>
      <c r="M245" s="220" t="s">
        <v>1</v>
      </c>
      <c r="N245" s="221" t="s">
        <v>47</v>
      </c>
      <c r="O245" s="92"/>
      <c r="P245" s="222">
        <f>O245*H245</f>
        <v>0</v>
      </c>
      <c r="Q245" s="222">
        <v>0.00125</v>
      </c>
      <c r="R245" s="222">
        <f>Q245*H245</f>
        <v>0.0018749999999999999</v>
      </c>
      <c r="S245" s="222">
        <v>0</v>
      </c>
      <c r="T245" s="223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4" t="s">
        <v>246</v>
      </c>
      <c r="AT245" s="224" t="s">
        <v>145</v>
      </c>
      <c r="AU245" s="224" t="s">
        <v>91</v>
      </c>
      <c r="AY245" s="18" t="s">
        <v>140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8" t="s">
        <v>91</v>
      </c>
      <c r="BK245" s="225">
        <f>ROUND(I245*H245,2)</f>
        <v>0</v>
      </c>
      <c r="BL245" s="18" t="s">
        <v>246</v>
      </c>
      <c r="BM245" s="224" t="s">
        <v>349</v>
      </c>
    </row>
    <row r="246" s="13" customFormat="1">
      <c r="A246" s="13"/>
      <c r="B246" s="226"/>
      <c r="C246" s="227"/>
      <c r="D246" s="228" t="s">
        <v>152</v>
      </c>
      <c r="E246" s="229" t="s">
        <v>1</v>
      </c>
      <c r="F246" s="230" t="s">
        <v>350</v>
      </c>
      <c r="G246" s="227"/>
      <c r="H246" s="231">
        <v>1.5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152</v>
      </c>
      <c r="AU246" s="237" t="s">
        <v>91</v>
      </c>
      <c r="AV246" s="13" t="s">
        <v>91</v>
      </c>
      <c r="AW246" s="13" t="s">
        <v>36</v>
      </c>
      <c r="AX246" s="13" t="s">
        <v>86</v>
      </c>
      <c r="AY246" s="237" t="s">
        <v>140</v>
      </c>
    </row>
    <row r="247" s="2" customFormat="1" ht="16.5" customHeight="1">
      <c r="A247" s="39"/>
      <c r="B247" s="40"/>
      <c r="C247" s="213" t="s">
        <v>351</v>
      </c>
      <c r="D247" s="213" t="s">
        <v>145</v>
      </c>
      <c r="E247" s="214" t="s">
        <v>352</v>
      </c>
      <c r="F247" s="215" t="s">
        <v>353</v>
      </c>
      <c r="G247" s="216" t="s">
        <v>338</v>
      </c>
      <c r="H247" s="217">
        <v>4</v>
      </c>
      <c r="I247" s="218"/>
      <c r="J247" s="219">
        <f>ROUND(I247*H247,2)</f>
        <v>0</v>
      </c>
      <c r="K247" s="215" t="s">
        <v>149</v>
      </c>
      <c r="L247" s="45"/>
      <c r="M247" s="220" t="s">
        <v>1</v>
      </c>
      <c r="N247" s="221" t="s">
        <v>47</v>
      </c>
      <c r="O247" s="92"/>
      <c r="P247" s="222">
        <f>O247*H247</f>
        <v>0</v>
      </c>
      <c r="Q247" s="222">
        <v>0.00122</v>
      </c>
      <c r="R247" s="222">
        <f>Q247*H247</f>
        <v>0.0048799999999999998</v>
      </c>
      <c r="S247" s="222">
        <v>0</v>
      </c>
      <c r="T247" s="223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24" t="s">
        <v>246</v>
      </c>
      <c r="AT247" s="224" t="s">
        <v>145</v>
      </c>
      <c r="AU247" s="224" t="s">
        <v>91</v>
      </c>
      <c r="AY247" s="18" t="s">
        <v>140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8" t="s">
        <v>91</v>
      </c>
      <c r="BK247" s="225">
        <f>ROUND(I247*H247,2)</f>
        <v>0</v>
      </c>
      <c r="BL247" s="18" t="s">
        <v>246</v>
      </c>
      <c r="BM247" s="224" t="s">
        <v>354</v>
      </c>
    </row>
    <row r="248" s="13" customFormat="1">
      <c r="A248" s="13"/>
      <c r="B248" s="226"/>
      <c r="C248" s="227"/>
      <c r="D248" s="228" t="s">
        <v>152</v>
      </c>
      <c r="E248" s="229" t="s">
        <v>1</v>
      </c>
      <c r="F248" s="230" t="s">
        <v>345</v>
      </c>
      <c r="G248" s="227"/>
      <c r="H248" s="231">
        <v>4</v>
      </c>
      <c r="I248" s="232"/>
      <c r="J248" s="227"/>
      <c r="K248" s="227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152</v>
      </c>
      <c r="AU248" s="237" t="s">
        <v>91</v>
      </c>
      <c r="AV248" s="13" t="s">
        <v>91</v>
      </c>
      <c r="AW248" s="13" t="s">
        <v>36</v>
      </c>
      <c r="AX248" s="13" t="s">
        <v>86</v>
      </c>
      <c r="AY248" s="237" t="s">
        <v>140</v>
      </c>
    </row>
    <row r="249" s="2" customFormat="1" ht="16.5" customHeight="1">
      <c r="A249" s="39"/>
      <c r="B249" s="40"/>
      <c r="C249" s="213" t="s">
        <v>187</v>
      </c>
      <c r="D249" s="213" t="s">
        <v>145</v>
      </c>
      <c r="E249" s="214" t="s">
        <v>355</v>
      </c>
      <c r="F249" s="215" t="s">
        <v>356</v>
      </c>
      <c r="G249" s="216" t="s">
        <v>148</v>
      </c>
      <c r="H249" s="217">
        <v>1</v>
      </c>
      <c r="I249" s="218"/>
      <c r="J249" s="219">
        <f>ROUND(I249*H249,2)</f>
        <v>0</v>
      </c>
      <c r="K249" s="215" t="s">
        <v>149</v>
      </c>
      <c r="L249" s="45"/>
      <c r="M249" s="220" t="s">
        <v>1</v>
      </c>
      <c r="N249" s="221" t="s">
        <v>47</v>
      </c>
      <c r="O249" s="92"/>
      <c r="P249" s="222">
        <f>O249*H249</f>
        <v>0</v>
      </c>
      <c r="Q249" s="222">
        <v>0</v>
      </c>
      <c r="R249" s="222">
        <f>Q249*H249</f>
        <v>0</v>
      </c>
      <c r="S249" s="222">
        <v>0.020109999999999999</v>
      </c>
      <c r="T249" s="223">
        <f>S249*H249</f>
        <v>0.020109999999999999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4" t="s">
        <v>246</v>
      </c>
      <c r="AT249" s="224" t="s">
        <v>145</v>
      </c>
      <c r="AU249" s="224" t="s">
        <v>91</v>
      </c>
      <c r="AY249" s="18" t="s">
        <v>140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8" t="s">
        <v>91</v>
      </c>
      <c r="BK249" s="225">
        <f>ROUND(I249*H249,2)</f>
        <v>0</v>
      </c>
      <c r="BL249" s="18" t="s">
        <v>246</v>
      </c>
      <c r="BM249" s="224" t="s">
        <v>357</v>
      </c>
    </row>
    <row r="250" s="2" customFormat="1" ht="33" customHeight="1">
      <c r="A250" s="39"/>
      <c r="B250" s="40"/>
      <c r="C250" s="213" t="s">
        <v>358</v>
      </c>
      <c r="D250" s="213" t="s">
        <v>145</v>
      </c>
      <c r="E250" s="214" t="s">
        <v>359</v>
      </c>
      <c r="F250" s="215" t="s">
        <v>360</v>
      </c>
      <c r="G250" s="216" t="s">
        <v>148</v>
      </c>
      <c r="H250" s="217">
        <v>1</v>
      </c>
      <c r="I250" s="218"/>
      <c r="J250" s="219">
        <f>ROUND(I250*H250,2)</f>
        <v>0</v>
      </c>
      <c r="K250" s="215" t="s">
        <v>1</v>
      </c>
      <c r="L250" s="45"/>
      <c r="M250" s="220" t="s">
        <v>1</v>
      </c>
      <c r="N250" s="221" t="s">
        <v>47</v>
      </c>
      <c r="O250" s="92"/>
      <c r="P250" s="222">
        <f>O250*H250</f>
        <v>0</v>
      </c>
      <c r="Q250" s="222">
        <v>0.0024299999999999999</v>
      </c>
      <c r="R250" s="222">
        <f>Q250*H250</f>
        <v>0.0024299999999999999</v>
      </c>
      <c r="S250" s="222">
        <v>0</v>
      </c>
      <c r="T250" s="223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4" t="s">
        <v>246</v>
      </c>
      <c r="AT250" s="224" t="s">
        <v>145</v>
      </c>
      <c r="AU250" s="224" t="s">
        <v>91</v>
      </c>
      <c r="AY250" s="18" t="s">
        <v>140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8" t="s">
        <v>91</v>
      </c>
      <c r="BK250" s="225">
        <f>ROUND(I250*H250,2)</f>
        <v>0</v>
      </c>
      <c r="BL250" s="18" t="s">
        <v>246</v>
      </c>
      <c r="BM250" s="224" t="s">
        <v>361</v>
      </c>
    </row>
    <row r="251" s="2" customFormat="1" ht="16.5" customHeight="1">
      <c r="A251" s="39"/>
      <c r="B251" s="40"/>
      <c r="C251" s="213" t="s">
        <v>362</v>
      </c>
      <c r="D251" s="213" t="s">
        <v>145</v>
      </c>
      <c r="E251" s="214" t="s">
        <v>363</v>
      </c>
      <c r="F251" s="215" t="s">
        <v>364</v>
      </c>
      <c r="G251" s="216" t="s">
        <v>148</v>
      </c>
      <c r="H251" s="217">
        <v>4</v>
      </c>
      <c r="I251" s="218"/>
      <c r="J251" s="219">
        <f>ROUND(I251*H251,2)</f>
        <v>0</v>
      </c>
      <c r="K251" s="215" t="s">
        <v>149</v>
      </c>
      <c r="L251" s="45"/>
      <c r="M251" s="220" t="s">
        <v>1</v>
      </c>
      <c r="N251" s="221" t="s">
        <v>47</v>
      </c>
      <c r="O251" s="92"/>
      <c r="P251" s="222">
        <f>O251*H251</f>
        <v>0</v>
      </c>
      <c r="Q251" s="222">
        <v>0.00029</v>
      </c>
      <c r="R251" s="222">
        <f>Q251*H251</f>
        <v>0.00116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246</v>
      </c>
      <c r="AT251" s="224" t="s">
        <v>145</v>
      </c>
      <c r="AU251" s="224" t="s">
        <v>91</v>
      </c>
      <c r="AY251" s="18" t="s">
        <v>140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91</v>
      </c>
      <c r="BK251" s="225">
        <f>ROUND(I251*H251,2)</f>
        <v>0</v>
      </c>
      <c r="BL251" s="18" t="s">
        <v>246</v>
      </c>
      <c r="BM251" s="224" t="s">
        <v>365</v>
      </c>
    </row>
    <row r="252" s="13" customFormat="1">
      <c r="A252" s="13"/>
      <c r="B252" s="226"/>
      <c r="C252" s="227"/>
      <c r="D252" s="228" t="s">
        <v>152</v>
      </c>
      <c r="E252" s="229" t="s">
        <v>1</v>
      </c>
      <c r="F252" s="230" t="s">
        <v>366</v>
      </c>
      <c r="G252" s="227"/>
      <c r="H252" s="231">
        <v>4</v>
      </c>
      <c r="I252" s="232"/>
      <c r="J252" s="227"/>
      <c r="K252" s="227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152</v>
      </c>
      <c r="AU252" s="237" t="s">
        <v>91</v>
      </c>
      <c r="AV252" s="13" t="s">
        <v>91</v>
      </c>
      <c r="AW252" s="13" t="s">
        <v>36</v>
      </c>
      <c r="AX252" s="13" t="s">
        <v>86</v>
      </c>
      <c r="AY252" s="237" t="s">
        <v>140</v>
      </c>
    </row>
    <row r="253" s="2" customFormat="1" ht="24.15" customHeight="1">
      <c r="A253" s="39"/>
      <c r="B253" s="40"/>
      <c r="C253" s="213" t="s">
        <v>367</v>
      </c>
      <c r="D253" s="213" t="s">
        <v>145</v>
      </c>
      <c r="E253" s="214" t="s">
        <v>368</v>
      </c>
      <c r="F253" s="215" t="s">
        <v>369</v>
      </c>
      <c r="G253" s="216" t="s">
        <v>293</v>
      </c>
      <c r="H253" s="274"/>
      <c r="I253" s="218"/>
      <c r="J253" s="219">
        <f>ROUND(I253*H253,2)</f>
        <v>0</v>
      </c>
      <c r="K253" s="215" t="s">
        <v>149</v>
      </c>
      <c r="L253" s="45"/>
      <c r="M253" s="220" t="s">
        <v>1</v>
      </c>
      <c r="N253" s="221" t="s">
        <v>47</v>
      </c>
      <c r="O253" s="92"/>
      <c r="P253" s="222">
        <f>O253*H253</f>
        <v>0</v>
      </c>
      <c r="Q253" s="222">
        <v>0</v>
      </c>
      <c r="R253" s="222">
        <f>Q253*H253</f>
        <v>0</v>
      </c>
      <c r="S253" s="222">
        <v>0</v>
      </c>
      <c r="T253" s="223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4" t="s">
        <v>246</v>
      </c>
      <c r="AT253" s="224" t="s">
        <v>145</v>
      </c>
      <c r="AU253" s="224" t="s">
        <v>91</v>
      </c>
      <c r="AY253" s="18" t="s">
        <v>140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8" t="s">
        <v>91</v>
      </c>
      <c r="BK253" s="225">
        <f>ROUND(I253*H253,2)</f>
        <v>0</v>
      </c>
      <c r="BL253" s="18" t="s">
        <v>246</v>
      </c>
      <c r="BM253" s="224" t="s">
        <v>370</v>
      </c>
    </row>
    <row r="254" s="12" customFormat="1" ht="22.8" customHeight="1">
      <c r="A254" s="12"/>
      <c r="B254" s="197"/>
      <c r="C254" s="198"/>
      <c r="D254" s="199" t="s">
        <v>80</v>
      </c>
      <c r="E254" s="211" t="s">
        <v>371</v>
      </c>
      <c r="F254" s="211" t="s">
        <v>372</v>
      </c>
      <c r="G254" s="198"/>
      <c r="H254" s="198"/>
      <c r="I254" s="201"/>
      <c r="J254" s="212">
        <f>BK254</f>
        <v>0</v>
      </c>
      <c r="K254" s="198"/>
      <c r="L254" s="203"/>
      <c r="M254" s="204"/>
      <c r="N254" s="205"/>
      <c r="O254" s="205"/>
      <c r="P254" s="206">
        <f>SUM(P255:P278)</f>
        <v>0</v>
      </c>
      <c r="Q254" s="205"/>
      <c r="R254" s="206">
        <f>SUM(R255:R278)</f>
        <v>1.24316629</v>
      </c>
      <c r="S254" s="205"/>
      <c r="T254" s="207">
        <f>SUM(T255:T278)</f>
        <v>0.49554000000000004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8" t="s">
        <v>91</v>
      </c>
      <c r="AT254" s="209" t="s">
        <v>80</v>
      </c>
      <c r="AU254" s="209" t="s">
        <v>86</v>
      </c>
      <c r="AY254" s="208" t="s">
        <v>140</v>
      </c>
      <c r="BK254" s="210">
        <f>SUM(BK255:BK278)</f>
        <v>0</v>
      </c>
    </row>
    <row r="255" s="2" customFormat="1" ht="24.15" customHeight="1">
      <c r="A255" s="39"/>
      <c r="B255" s="40"/>
      <c r="C255" s="213" t="s">
        <v>373</v>
      </c>
      <c r="D255" s="213" t="s">
        <v>145</v>
      </c>
      <c r="E255" s="214" t="s">
        <v>374</v>
      </c>
      <c r="F255" s="215" t="s">
        <v>375</v>
      </c>
      <c r="G255" s="216" t="s">
        <v>169</v>
      </c>
      <c r="H255" s="217">
        <v>24.777000000000001</v>
      </c>
      <c r="I255" s="218"/>
      <c r="J255" s="219">
        <f>ROUND(I255*H255,2)</f>
        <v>0</v>
      </c>
      <c r="K255" s="215" t="s">
        <v>149</v>
      </c>
      <c r="L255" s="45"/>
      <c r="M255" s="220" t="s">
        <v>1</v>
      </c>
      <c r="N255" s="221" t="s">
        <v>47</v>
      </c>
      <c r="O255" s="92"/>
      <c r="P255" s="222">
        <f>O255*H255</f>
        <v>0</v>
      </c>
      <c r="Q255" s="222">
        <v>0.011520000000000001</v>
      </c>
      <c r="R255" s="222">
        <f>Q255*H255</f>
        <v>0.28543104000000002</v>
      </c>
      <c r="S255" s="222">
        <v>0</v>
      </c>
      <c r="T255" s="223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24" t="s">
        <v>246</v>
      </c>
      <c r="AT255" s="224" t="s">
        <v>145</v>
      </c>
      <c r="AU255" s="224" t="s">
        <v>91</v>
      </c>
      <c r="AY255" s="18" t="s">
        <v>140</v>
      </c>
      <c r="BE255" s="225">
        <f>IF(N255="základní",J255,0)</f>
        <v>0</v>
      </c>
      <c r="BF255" s="225">
        <f>IF(N255="snížená",J255,0)</f>
        <v>0</v>
      </c>
      <c r="BG255" s="225">
        <f>IF(N255="zákl. přenesená",J255,0)</f>
        <v>0</v>
      </c>
      <c r="BH255" s="225">
        <f>IF(N255="sníž. přenesená",J255,0)</f>
        <v>0</v>
      </c>
      <c r="BI255" s="225">
        <f>IF(N255="nulová",J255,0)</f>
        <v>0</v>
      </c>
      <c r="BJ255" s="18" t="s">
        <v>91</v>
      </c>
      <c r="BK255" s="225">
        <f>ROUND(I255*H255,2)</f>
        <v>0</v>
      </c>
      <c r="BL255" s="18" t="s">
        <v>246</v>
      </c>
      <c r="BM255" s="224" t="s">
        <v>376</v>
      </c>
    </row>
    <row r="256" s="16" customFormat="1">
      <c r="A256" s="16"/>
      <c r="B256" s="275"/>
      <c r="C256" s="276"/>
      <c r="D256" s="228" t="s">
        <v>152</v>
      </c>
      <c r="E256" s="277" t="s">
        <v>1</v>
      </c>
      <c r="F256" s="278" t="s">
        <v>377</v>
      </c>
      <c r="G256" s="276"/>
      <c r="H256" s="277" t="s">
        <v>1</v>
      </c>
      <c r="I256" s="279"/>
      <c r="J256" s="276"/>
      <c r="K256" s="276"/>
      <c r="L256" s="280"/>
      <c r="M256" s="281"/>
      <c r="N256" s="282"/>
      <c r="O256" s="282"/>
      <c r="P256" s="282"/>
      <c r="Q256" s="282"/>
      <c r="R256" s="282"/>
      <c r="S256" s="282"/>
      <c r="T256" s="283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T256" s="284" t="s">
        <v>152</v>
      </c>
      <c r="AU256" s="284" t="s">
        <v>91</v>
      </c>
      <c r="AV256" s="16" t="s">
        <v>86</v>
      </c>
      <c r="AW256" s="16" t="s">
        <v>36</v>
      </c>
      <c r="AX256" s="16" t="s">
        <v>81</v>
      </c>
      <c r="AY256" s="284" t="s">
        <v>140</v>
      </c>
    </row>
    <row r="257" s="13" customFormat="1">
      <c r="A257" s="13"/>
      <c r="B257" s="226"/>
      <c r="C257" s="227"/>
      <c r="D257" s="228" t="s">
        <v>152</v>
      </c>
      <c r="E257" s="229" t="s">
        <v>1</v>
      </c>
      <c r="F257" s="230" t="s">
        <v>378</v>
      </c>
      <c r="G257" s="227"/>
      <c r="H257" s="231">
        <v>24.777000000000001</v>
      </c>
      <c r="I257" s="232"/>
      <c r="J257" s="227"/>
      <c r="K257" s="227"/>
      <c r="L257" s="233"/>
      <c r="M257" s="234"/>
      <c r="N257" s="235"/>
      <c r="O257" s="235"/>
      <c r="P257" s="235"/>
      <c r="Q257" s="235"/>
      <c r="R257" s="235"/>
      <c r="S257" s="235"/>
      <c r="T257" s="23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152</v>
      </c>
      <c r="AU257" s="237" t="s">
        <v>91</v>
      </c>
      <c r="AV257" s="13" t="s">
        <v>91</v>
      </c>
      <c r="AW257" s="13" t="s">
        <v>36</v>
      </c>
      <c r="AX257" s="13" t="s">
        <v>81</v>
      </c>
      <c r="AY257" s="237" t="s">
        <v>140</v>
      </c>
    </row>
    <row r="258" s="14" customFormat="1">
      <c r="A258" s="14"/>
      <c r="B258" s="238"/>
      <c r="C258" s="239"/>
      <c r="D258" s="228" t="s">
        <v>152</v>
      </c>
      <c r="E258" s="240" t="s">
        <v>1</v>
      </c>
      <c r="F258" s="241" t="s">
        <v>154</v>
      </c>
      <c r="G258" s="239"/>
      <c r="H258" s="242">
        <v>24.777000000000001</v>
      </c>
      <c r="I258" s="243"/>
      <c r="J258" s="239"/>
      <c r="K258" s="239"/>
      <c r="L258" s="244"/>
      <c r="M258" s="245"/>
      <c r="N258" s="246"/>
      <c r="O258" s="246"/>
      <c r="P258" s="246"/>
      <c r="Q258" s="246"/>
      <c r="R258" s="246"/>
      <c r="S258" s="246"/>
      <c r="T258" s="24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8" t="s">
        <v>152</v>
      </c>
      <c r="AU258" s="248" t="s">
        <v>91</v>
      </c>
      <c r="AV258" s="14" t="s">
        <v>141</v>
      </c>
      <c r="AW258" s="14" t="s">
        <v>36</v>
      </c>
      <c r="AX258" s="14" t="s">
        <v>86</v>
      </c>
      <c r="AY258" s="248" t="s">
        <v>140</v>
      </c>
    </row>
    <row r="259" s="2" customFormat="1" ht="24.15" customHeight="1">
      <c r="A259" s="39"/>
      <c r="B259" s="40"/>
      <c r="C259" s="213" t="s">
        <v>379</v>
      </c>
      <c r="D259" s="213" t="s">
        <v>145</v>
      </c>
      <c r="E259" s="214" t="s">
        <v>380</v>
      </c>
      <c r="F259" s="215" t="s">
        <v>381</v>
      </c>
      <c r="G259" s="216" t="s">
        <v>169</v>
      </c>
      <c r="H259" s="217">
        <v>82.599999999999994</v>
      </c>
      <c r="I259" s="218"/>
      <c r="J259" s="219">
        <f>ROUND(I259*H259,2)</f>
        <v>0</v>
      </c>
      <c r="K259" s="215" t="s">
        <v>149</v>
      </c>
      <c r="L259" s="45"/>
      <c r="M259" s="220" t="s">
        <v>1</v>
      </c>
      <c r="N259" s="221" t="s">
        <v>47</v>
      </c>
      <c r="O259" s="92"/>
      <c r="P259" s="222">
        <f>O259*H259</f>
        <v>0</v>
      </c>
      <c r="Q259" s="222">
        <v>0.01136</v>
      </c>
      <c r="R259" s="222">
        <f>Q259*H259</f>
        <v>0.93833599999999995</v>
      </c>
      <c r="S259" s="222">
        <v>0</v>
      </c>
      <c r="T259" s="223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24" t="s">
        <v>246</v>
      </c>
      <c r="AT259" s="224" t="s">
        <v>145</v>
      </c>
      <c r="AU259" s="224" t="s">
        <v>91</v>
      </c>
      <c r="AY259" s="18" t="s">
        <v>140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8" t="s">
        <v>91</v>
      </c>
      <c r="BK259" s="225">
        <f>ROUND(I259*H259,2)</f>
        <v>0</v>
      </c>
      <c r="BL259" s="18" t="s">
        <v>246</v>
      </c>
      <c r="BM259" s="224" t="s">
        <v>382</v>
      </c>
    </row>
    <row r="260" s="2" customFormat="1">
      <c r="A260" s="39"/>
      <c r="B260" s="40"/>
      <c r="C260" s="41"/>
      <c r="D260" s="228" t="s">
        <v>171</v>
      </c>
      <c r="E260" s="41"/>
      <c r="F260" s="249" t="s">
        <v>383</v>
      </c>
      <c r="G260" s="41"/>
      <c r="H260" s="41"/>
      <c r="I260" s="250"/>
      <c r="J260" s="41"/>
      <c r="K260" s="41"/>
      <c r="L260" s="45"/>
      <c r="M260" s="251"/>
      <c r="N260" s="252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171</v>
      </c>
      <c r="AU260" s="18" t="s">
        <v>91</v>
      </c>
    </row>
    <row r="261" s="13" customFormat="1">
      <c r="A261" s="13"/>
      <c r="B261" s="226"/>
      <c r="C261" s="227"/>
      <c r="D261" s="228" t="s">
        <v>152</v>
      </c>
      <c r="E261" s="229" t="s">
        <v>1</v>
      </c>
      <c r="F261" s="230" t="s">
        <v>384</v>
      </c>
      <c r="G261" s="227"/>
      <c r="H261" s="231">
        <v>51.899999999999999</v>
      </c>
      <c r="I261" s="232"/>
      <c r="J261" s="227"/>
      <c r="K261" s="227"/>
      <c r="L261" s="233"/>
      <c r="M261" s="234"/>
      <c r="N261" s="235"/>
      <c r="O261" s="235"/>
      <c r="P261" s="235"/>
      <c r="Q261" s="235"/>
      <c r="R261" s="235"/>
      <c r="S261" s="235"/>
      <c r="T261" s="23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7" t="s">
        <v>152</v>
      </c>
      <c r="AU261" s="237" t="s">
        <v>91</v>
      </c>
      <c r="AV261" s="13" t="s">
        <v>91</v>
      </c>
      <c r="AW261" s="13" t="s">
        <v>36</v>
      </c>
      <c r="AX261" s="13" t="s">
        <v>81</v>
      </c>
      <c r="AY261" s="237" t="s">
        <v>140</v>
      </c>
    </row>
    <row r="262" s="13" customFormat="1">
      <c r="A262" s="13"/>
      <c r="B262" s="226"/>
      <c r="C262" s="227"/>
      <c r="D262" s="228" t="s">
        <v>152</v>
      </c>
      <c r="E262" s="229" t="s">
        <v>1</v>
      </c>
      <c r="F262" s="230" t="s">
        <v>271</v>
      </c>
      <c r="G262" s="227"/>
      <c r="H262" s="231">
        <v>12.33</v>
      </c>
      <c r="I262" s="232"/>
      <c r="J262" s="227"/>
      <c r="K262" s="227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152</v>
      </c>
      <c r="AU262" s="237" t="s">
        <v>91</v>
      </c>
      <c r="AV262" s="13" t="s">
        <v>91</v>
      </c>
      <c r="AW262" s="13" t="s">
        <v>36</v>
      </c>
      <c r="AX262" s="13" t="s">
        <v>81</v>
      </c>
      <c r="AY262" s="237" t="s">
        <v>140</v>
      </c>
    </row>
    <row r="263" s="15" customFormat="1">
      <c r="A263" s="15"/>
      <c r="B263" s="263"/>
      <c r="C263" s="264"/>
      <c r="D263" s="228" t="s">
        <v>152</v>
      </c>
      <c r="E263" s="265" t="s">
        <v>1</v>
      </c>
      <c r="F263" s="266" t="s">
        <v>275</v>
      </c>
      <c r="G263" s="264"/>
      <c r="H263" s="267">
        <v>64.230000000000004</v>
      </c>
      <c r="I263" s="268"/>
      <c r="J263" s="264"/>
      <c r="K263" s="264"/>
      <c r="L263" s="269"/>
      <c r="M263" s="270"/>
      <c r="N263" s="271"/>
      <c r="O263" s="271"/>
      <c r="P263" s="271"/>
      <c r="Q263" s="271"/>
      <c r="R263" s="271"/>
      <c r="S263" s="271"/>
      <c r="T263" s="272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3" t="s">
        <v>152</v>
      </c>
      <c r="AU263" s="273" t="s">
        <v>91</v>
      </c>
      <c r="AV263" s="15" t="s">
        <v>150</v>
      </c>
      <c r="AW263" s="15" t="s">
        <v>36</v>
      </c>
      <c r="AX263" s="15" t="s">
        <v>81</v>
      </c>
      <c r="AY263" s="273" t="s">
        <v>140</v>
      </c>
    </row>
    <row r="264" s="13" customFormat="1">
      <c r="A264" s="13"/>
      <c r="B264" s="226"/>
      <c r="C264" s="227"/>
      <c r="D264" s="228" t="s">
        <v>152</v>
      </c>
      <c r="E264" s="229" t="s">
        <v>1</v>
      </c>
      <c r="F264" s="230" t="s">
        <v>385</v>
      </c>
      <c r="G264" s="227"/>
      <c r="H264" s="231">
        <v>10.84</v>
      </c>
      <c r="I264" s="232"/>
      <c r="J264" s="227"/>
      <c r="K264" s="227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152</v>
      </c>
      <c r="AU264" s="237" t="s">
        <v>91</v>
      </c>
      <c r="AV264" s="13" t="s">
        <v>91</v>
      </c>
      <c r="AW264" s="13" t="s">
        <v>36</v>
      </c>
      <c r="AX264" s="13" t="s">
        <v>81</v>
      </c>
      <c r="AY264" s="237" t="s">
        <v>140</v>
      </c>
    </row>
    <row r="265" s="15" customFormat="1">
      <c r="A265" s="15"/>
      <c r="B265" s="263"/>
      <c r="C265" s="264"/>
      <c r="D265" s="228" t="s">
        <v>152</v>
      </c>
      <c r="E265" s="265" t="s">
        <v>1</v>
      </c>
      <c r="F265" s="266" t="s">
        <v>275</v>
      </c>
      <c r="G265" s="264"/>
      <c r="H265" s="267">
        <v>10.84</v>
      </c>
      <c r="I265" s="268"/>
      <c r="J265" s="264"/>
      <c r="K265" s="264"/>
      <c r="L265" s="269"/>
      <c r="M265" s="270"/>
      <c r="N265" s="271"/>
      <c r="O265" s="271"/>
      <c r="P265" s="271"/>
      <c r="Q265" s="271"/>
      <c r="R265" s="271"/>
      <c r="S265" s="271"/>
      <c r="T265" s="272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3" t="s">
        <v>152</v>
      </c>
      <c r="AU265" s="273" t="s">
        <v>91</v>
      </c>
      <c r="AV265" s="15" t="s">
        <v>150</v>
      </c>
      <c r="AW265" s="15" t="s">
        <v>36</v>
      </c>
      <c r="AX265" s="15" t="s">
        <v>81</v>
      </c>
      <c r="AY265" s="273" t="s">
        <v>140</v>
      </c>
    </row>
    <row r="266" s="13" customFormat="1">
      <c r="A266" s="13"/>
      <c r="B266" s="226"/>
      <c r="C266" s="227"/>
      <c r="D266" s="228" t="s">
        <v>152</v>
      </c>
      <c r="E266" s="229" t="s">
        <v>1</v>
      </c>
      <c r="F266" s="230" t="s">
        <v>386</v>
      </c>
      <c r="G266" s="227"/>
      <c r="H266" s="231">
        <v>2.25</v>
      </c>
      <c r="I266" s="232"/>
      <c r="J266" s="227"/>
      <c r="K266" s="227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152</v>
      </c>
      <c r="AU266" s="237" t="s">
        <v>91</v>
      </c>
      <c r="AV266" s="13" t="s">
        <v>91</v>
      </c>
      <c r="AW266" s="13" t="s">
        <v>36</v>
      </c>
      <c r="AX266" s="13" t="s">
        <v>81</v>
      </c>
      <c r="AY266" s="237" t="s">
        <v>140</v>
      </c>
    </row>
    <row r="267" s="15" customFormat="1">
      <c r="A267" s="15"/>
      <c r="B267" s="263"/>
      <c r="C267" s="264"/>
      <c r="D267" s="228" t="s">
        <v>152</v>
      </c>
      <c r="E267" s="265" t="s">
        <v>1</v>
      </c>
      <c r="F267" s="266" t="s">
        <v>275</v>
      </c>
      <c r="G267" s="264"/>
      <c r="H267" s="267">
        <v>2.25</v>
      </c>
      <c r="I267" s="268"/>
      <c r="J267" s="264"/>
      <c r="K267" s="264"/>
      <c r="L267" s="269"/>
      <c r="M267" s="270"/>
      <c r="N267" s="271"/>
      <c r="O267" s="271"/>
      <c r="P267" s="271"/>
      <c r="Q267" s="271"/>
      <c r="R267" s="271"/>
      <c r="S267" s="271"/>
      <c r="T267" s="272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3" t="s">
        <v>152</v>
      </c>
      <c r="AU267" s="273" t="s">
        <v>91</v>
      </c>
      <c r="AV267" s="15" t="s">
        <v>150</v>
      </c>
      <c r="AW267" s="15" t="s">
        <v>36</v>
      </c>
      <c r="AX267" s="15" t="s">
        <v>81</v>
      </c>
      <c r="AY267" s="273" t="s">
        <v>140</v>
      </c>
    </row>
    <row r="268" s="13" customFormat="1">
      <c r="A268" s="13"/>
      <c r="B268" s="226"/>
      <c r="C268" s="227"/>
      <c r="D268" s="228" t="s">
        <v>152</v>
      </c>
      <c r="E268" s="229" t="s">
        <v>1</v>
      </c>
      <c r="F268" s="230" t="s">
        <v>387</v>
      </c>
      <c r="G268" s="227"/>
      <c r="H268" s="231">
        <v>5.2800000000000002</v>
      </c>
      <c r="I268" s="232"/>
      <c r="J268" s="227"/>
      <c r="K268" s="227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152</v>
      </c>
      <c r="AU268" s="237" t="s">
        <v>91</v>
      </c>
      <c r="AV268" s="13" t="s">
        <v>91</v>
      </c>
      <c r="AW268" s="13" t="s">
        <v>36</v>
      </c>
      <c r="AX268" s="13" t="s">
        <v>81</v>
      </c>
      <c r="AY268" s="237" t="s">
        <v>140</v>
      </c>
    </row>
    <row r="269" s="15" customFormat="1">
      <c r="A269" s="15"/>
      <c r="B269" s="263"/>
      <c r="C269" s="264"/>
      <c r="D269" s="228" t="s">
        <v>152</v>
      </c>
      <c r="E269" s="265" t="s">
        <v>1</v>
      </c>
      <c r="F269" s="266" t="s">
        <v>275</v>
      </c>
      <c r="G269" s="264"/>
      <c r="H269" s="267">
        <v>5.2800000000000002</v>
      </c>
      <c r="I269" s="268"/>
      <c r="J269" s="264"/>
      <c r="K269" s="264"/>
      <c r="L269" s="269"/>
      <c r="M269" s="270"/>
      <c r="N269" s="271"/>
      <c r="O269" s="271"/>
      <c r="P269" s="271"/>
      <c r="Q269" s="271"/>
      <c r="R269" s="271"/>
      <c r="S269" s="271"/>
      <c r="T269" s="272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3" t="s">
        <v>152</v>
      </c>
      <c r="AU269" s="273" t="s">
        <v>91</v>
      </c>
      <c r="AV269" s="15" t="s">
        <v>150</v>
      </c>
      <c r="AW269" s="15" t="s">
        <v>36</v>
      </c>
      <c r="AX269" s="15" t="s">
        <v>81</v>
      </c>
      <c r="AY269" s="273" t="s">
        <v>140</v>
      </c>
    </row>
    <row r="270" s="14" customFormat="1">
      <c r="A270" s="14"/>
      <c r="B270" s="238"/>
      <c r="C270" s="239"/>
      <c r="D270" s="228" t="s">
        <v>152</v>
      </c>
      <c r="E270" s="240" t="s">
        <v>1</v>
      </c>
      <c r="F270" s="241" t="s">
        <v>154</v>
      </c>
      <c r="G270" s="239"/>
      <c r="H270" s="242">
        <v>82.599999999999994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8" t="s">
        <v>152</v>
      </c>
      <c r="AU270" s="248" t="s">
        <v>91</v>
      </c>
      <c r="AV270" s="14" t="s">
        <v>141</v>
      </c>
      <c r="AW270" s="14" t="s">
        <v>36</v>
      </c>
      <c r="AX270" s="14" t="s">
        <v>86</v>
      </c>
      <c r="AY270" s="248" t="s">
        <v>140</v>
      </c>
    </row>
    <row r="271" s="2" customFormat="1" ht="24.15" customHeight="1">
      <c r="A271" s="39"/>
      <c r="B271" s="40"/>
      <c r="C271" s="213" t="s">
        <v>388</v>
      </c>
      <c r="D271" s="213" t="s">
        <v>145</v>
      </c>
      <c r="E271" s="214" t="s">
        <v>389</v>
      </c>
      <c r="F271" s="215" t="s">
        <v>390</v>
      </c>
      <c r="G271" s="216" t="s">
        <v>338</v>
      </c>
      <c r="H271" s="217">
        <v>82.590000000000003</v>
      </c>
      <c r="I271" s="218"/>
      <c r="J271" s="219">
        <f>ROUND(I271*H271,2)</f>
        <v>0</v>
      </c>
      <c r="K271" s="215" t="s">
        <v>149</v>
      </c>
      <c r="L271" s="45"/>
      <c r="M271" s="220" t="s">
        <v>1</v>
      </c>
      <c r="N271" s="221" t="s">
        <v>47</v>
      </c>
      <c r="O271" s="92"/>
      <c r="P271" s="222">
        <f>O271*H271</f>
        <v>0</v>
      </c>
      <c r="Q271" s="222">
        <v>0</v>
      </c>
      <c r="R271" s="222">
        <f>Q271*H271</f>
        <v>0</v>
      </c>
      <c r="S271" s="222">
        <v>0.0060000000000000001</v>
      </c>
      <c r="T271" s="223">
        <f>S271*H271</f>
        <v>0.49554000000000004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4" t="s">
        <v>246</v>
      </c>
      <c r="AT271" s="224" t="s">
        <v>145</v>
      </c>
      <c r="AU271" s="224" t="s">
        <v>91</v>
      </c>
      <c r="AY271" s="18" t="s">
        <v>140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8" t="s">
        <v>91</v>
      </c>
      <c r="BK271" s="225">
        <f>ROUND(I271*H271,2)</f>
        <v>0</v>
      </c>
      <c r="BL271" s="18" t="s">
        <v>246</v>
      </c>
      <c r="BM271" s="224" t="s">
        <v>391</v>
      </c>
    </row>
    <row r="272" s="16" customFormat="1">
      <c r="A272" s="16"/>
      <c r="B272" s="275"/>
      <c r="C272" s="276"/>
      <c r="D272" s="228" t="s">
        <v>152</v>
      </c>
      <c r="E272" s="277" t="s">
        <v>1</v>
      </c>
      <c r="F272" s="278" t="s">
        <v>392</v>
      </c>
      <c r="G272" s="276"/>
      <c r="H272" s="277" t="s">
        <v>1</v>
      </c>
      <c r="I272" s="279"/>
      <c r="J272" s="276"/>
      <c r="K272" s="276"/>
      <c r="L272" s="280"/>
      <c r="M272" s="281"/>
      <c r="N272" s="282"/>
      <c r="O272" s="282"/>
      <c r="P272" s="282"/>
      <c r="Q272" s="282"/>
      <c r="R272" s="282"/>
      <c r="S272" s="282"/>
      <c r="T272" s="283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T272" s="284" t="s">
        <v>152</v>
      </c>
      <c r="AU272" s="284" t="s">
        <v>91</v>
      </c>
      <c r="AV272" s="16" t="s">
        <v>86</v>
      </c>
      <c r="AW272" s="16" t="s">
        <v>36</v>
      </c>
      <c r="AX272" s="16" t="s">
        <v>81</v>
      </c>
      <c r="AY272" s="284" t="s">
        <v>140</v>
      </c>
    </row>
    <row r="273" s="13" customFormat="1">
      <c r="A273" s="13"/>
      <c r="B273" s="226"/>
      <c r="C273" s="227"/>
      <c r="D273" s="228" t="s">
        <v>152</v>
      </c>
      <c r="E273" s="229" t="s">
        <v>1</v>
      </c>
      <c r="F273" s="230" t="s">
        <v>393</v>
      </c>
      <c r="G273" s="227"/>
      <c r="H273" s="231">
        <v>82.590000000000003</v>
      </c>
      <c r="I273" s="232"/>
      <c r="J273" s="227"/>
      <c r="K273" s="227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152</v>
      </c>
      <c r="AU273" s="237" t="s">
        <v>91</v>
      </c>
      <c r="AV273" s="13" t="s">
        <v>91</v>
      </c>
      <c r="AW273" s="13" t="s">
        <v>36</v>
      </c>
      <c r="AX273" s="13" t="s">
        <v>81</v>
      </c>
      <c r="AY273" s="237" t="s">
        <v>140</v>
      </c>
    </row>
    <row r="274" s="14" customFormat="1">
      <c r="A274" s="14"/>
      <c r="B274" s="238"/>
      <c r="C274" s="239"/>
      <c r="D274" s="228" t="s">
        <v>152</v>
      </c>
      <c r="E274" s="240" t="s">
        <v>1</v>
      </c>
      <c r="F274" s="241" t="s">
        <v>154</v>
      </c>
      <c r="G274" s="239"/>
      <c r="H274" s="242">
        <v>82.590000000000003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8" t="s">
        <v>152</v>
      </c>
      <c r="AU274" s="248" t="s">
        <v>91</v>
      </c>
      <c r="AV274" s="14" t="s">
        <v>141</v>
      </c>
      <c r="AW274" s="14" t="s">
        <v>36</v>
      </c>
      <c r="AX274" s="14" t="s">
        <v>86</v>
      </c>
      <c r="AY274" s="248" t="s">
        <v>140</v>
      </c>
    </row>
    <row r="275" s="2" customFormat="1" ht="16.5" customHeight="1">
      <c r="A275" s="39"/>
      <c r="B275" s="40"/>
      <c r="C275" s="213" t="s">
        <v>394</v>
      </c>
      <c r="D275" s="213" t="s">
        <v>145</v>
      </c>
      <c r="E275" s="214" t="s">
        <v>395</v>
      </c>
      <c r="F275" s="215" t="s">
        <v>396</v>
      </c>
      <c r="G275" s="216" t="s">
        <v>169</v>
      </c>
      <c r="H275" s="217">
        <v>41.274999999999999</v>
      </c>
      <c r="I275" s="218"/>
      <c r="J275" s="219">
        <f>ROUND(I275*H275,2)</f>
        <v>0</v>
      </c>
      <c r="K275" s="215" t="s">
        <v>1</v>
      </c>
      <c r="L275" s="45"/>
      <c r="M275" s="220" t="s">
        <v>1</v>
      </c>
      <c r="N275" s="221" t="s">
        <v>47</v>
      </c>
      <c r="O275" s="92"/>
      <c r="P275" s="222">
        <f>O275*H275</f>
        <v>0</v>
      </c>
      <c r="Q275" s="222">
        <v>0.00046999999999999999</v>
      </c>
      <c r="R275" s="222">
        <f>Q275*H275</f>
        <v>0.01939925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141</v>
      </c>
      <c r="AT275" s="224" t="s">
        <v>145</v>
      </c>
      <c r="AU275" s="224" t="s">
        <v>91</v>
      </c>
      <c r="AY275" s="18" t="s">
        <v>140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91</v>
      </c>
      <c r="BK275" s="225">
        <f>ROUND(I275*H275,2)</f>
        <v>0</v>
      </c>
      <c r="BL275" s="18" t="s">
        <v>141</v>
      </c>
      <c r="BM275" s="224" t="s">
        <v>397</v>
      </c>
    </row>
    <row r="276" s="13" customFormat="1">
      <c r="A276" s="13"/>
      <c r="B276" s="226"/>
      <c r="C276" s="227"/>
      <c r="D276" s="228" t="s">
        <v>152</v>
      </c>
      <c r="E276" s="229" t="s">
        <v>1</v>
      </c>
      <c r="F276" s="230" t="s">
        <v>398</v>
      </c>
      <c r="G276" s="227"/>
      <c r="H276" s="231">
        <v>41.274999999999999</v>
      </c>
      <c r="I276" s="232"/>
      <c r="J276" s="227"/>
      <c r="K276" s="227"/>
      <c r="L276" s="233"/>
      <c r="M276" s="234"/>
      <c r="N276" s="235"/>
      <c r="O276" s="235"/>
      <c r="P276" s="235"/>
      <c r="Q276" s="235"/>
      <c r="R276" s="235"/>
      <c r="S276" s="235"/>
      <c r="T276" s="23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7" t="s">
        <v>152</v>
      </c>
      <c r="AU276" s="237" t="s">
        <v>91</v>
      </c>
      <c r="AV276" s="13" t="s">
        <v>91</v>
      </c>
      <c r="AW276" s="13" t="s">
        <v>36</v>
      </c>
      <c r="AX276" s="13" t="s">
        <v>81</v>
      </c>
      <c r="AY276" s="237" t="s">
        <v>140</v>
      </c>
    </row>
    <row r="277" s="14" customFormat="1">
      <c r="A277" s="14"/>
      <c r="B277" s="238"/>
      <c r="C277" s="239"/>
      <c r="D277" s="228" t="s">
        <v>152</v>
      </c>
      <c r="E277" s="240" t="s">
        <v>1</v>
      </c>
      <c r="F277" s="241" t="s">
        <v>154</v>
      </c>
      <c r="G277" s="239"/>
      <c r="H277" s="242">
        <v>41.274999999999999</v>
      </c>
      <c r="I277" s="243"/>
      <c r="J277" s="239"/>
      <c r="K277" s="239"/>
      <c r="L277" s="244"/>
      <c r="M277" s="245"/>
      <c r="N277" s="246"/>
      <c r="O277" s="246"/>
      <c r="P277" s="246"/>
      <c r="Q277" s="246"/>
      <c r="R277" s="246"/>
      <c r="S277" s="246"/>
      <c r="T277" s="24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8" t="s">
        <v>152</v>
      </c>
      <c r="AU277" s="248" t="s">
        <v>91</v>
      </c>
      <c r="AV277" s="14" t="s">
        <v>141</v>
      </c>
      <c r="AW277" s="14" t="s">
        <v>36</v>
      </c>
      <c r="AX277" s="14" t="s">
        <v>86</v>
      </c>
      <c r="AY277" s="248" t="s">
        <v>140</v>
      </c>
    </row>
    <row r="278" s="2" customFormat="1" ht="24.15" customHeight="1">
      <c r="A278" s="39"/>
      <c r="B278" s="40"/>
      <c r="C278" s="213" t="s">
        <v>399</v>
      </c>
      <c r="D278" s="213" t="s">
        <v>145</v>
      </c>
      <c r="E278" s="214" t="s">
        <v>400</v>
      </c>
      <c r="F278" s="215" t="s">
        <v>401</v>
      </c>
      <c r="G278" s="216" t="s">
        <v>293</v>
      </c>
      <c r="H278" s="274"/>
      <c r="I278" s="218"/>
      <c r="J278" s="219">
        <f>ROUND(I278*H278,2)</f>
        <v>0</v>
      </c>
      <c r="K278" s="215" t="s">
        <v>149</v>
      </c>
      <c r="L278" s="45"/>
      <c r="M278" s="220" t="s">
        <v>1</v>
      </c>
      <c r="N278" s="221" t="s">
        <v>47</v>
      </c>
      <c r="O278" s="92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246</v>
      </c>
      <c r="AT278" s="224" t="s">
        <v>145</v>
      </c>
      <c r="AU278" s="224" t="s">
        <v>91</v>
      </c>
      <c r="AY278" s="18" t="s">
        <v>140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91</v>
      </c>
      <c r="BK278" s="225">
        <f>ROUND(I278*H278,2)</f>
        <v>0</v>
      </c>
      <c r="BL278" s="18" t="s">
        <v>246</v>
      </c>
      <c r="BM278" s="224" t="s">
        <v>402</v>
      </c>
    </row>
    <row r="279" s="12" customFormat="1" ht="22.8" customHeight="1">
      <c r="A279" s="12"/>
      <c r="B279" s="197"/>
      <c r="C279" s="198"/>
      <c r="D279" s="199" t="s">
        <v>80</v>
      </c>
      <c r="E279" s="211" t="s">
        <v>403</v>
      </c>
      <c r="F279" s="211" t="s">
        <v>404</v>
      </c>
      <c r="G279" s="198"/>
      <c r="H279" s="198"/>
      <c r="I279" s="201"/>
      <c r="J279" s="212">
        <f>BK279</f>
        <v>0</v>
      </c>
      <c r="K279" s="198"/>
      <c r="L279" s="203"/>
      <c r="M279" s="204"/>
      <c r="N279" s="205"/>
      <c r="O279" s="205"/>
      <c r="P279" s="206">
        <f>SUM(P280:P300)</f>
        <v>0</v>
      </c>
      <c r="Q279" s="205"/>
      <c r="R279" s="206">
        <f>SUM(R280:R300)</f>
        <v>0.44678400000000001</v>
      </c>
      <c r="S279" s="205"/>
      <c r="T279" s="207">
        <f>SUM(T280:T300)</f>
        <v>0.20426900000000001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8" t="s">
        <v>91</v>
      </c>
      <c r="AT279" s="209" t="s">
        <v>80</v>
      </c>
      <c r="AU279" s="209" t="s">
        <v>86</v>
      </c>
      <c r="AY279" s="208" t="s">
        <v>140</v>
      </c>
      <c r="BK279" s="210">
        <f>SUM(BK280:BK300)</f>
        <v>0</v>
      </c>
    </row>
    <row r="280" s="2" customFormat="1" ht="16.5" customHeight="1">
      <c r="A280" s="39"/>
      <c r="B280" s="40"/>
      <c r="C280" s="213" t="s">
        <v>405</v>
      </c>
      <c r="D280" s="213" t="s">
        <v>145</v>
      </c>
      <c r="E280" s="214" t="s">
        <v>406</v>
      </c>
      <c r="F280" s="215" t="s">
        <v>407</v>
      </c>
      <c r="G280" s="216" t="s">
        <v>338</v>
      </c>
      <c r="H280" s="217">
        <v>4.2000000000000002</v>
      </c>
      <c r="I280" s="218"/>
      <c r="J280" s="219">
        <f>ROUND(I280*H280,2)</f>
        <v>0</v>
      </c>
      <c r="K280" s="215" t="s">
        <v>149</v>
      </c>
      <c r="L280" s="45"/>
      <c r="M280" s="220" t="s">
        <v>1</v>
      </c>
      <c r="N280" s="221" t="s">
        <v>47</v>
      </c>
      <c r="O280" s="92"/>
      <c r="P280" s="222">
        <f>O280*H280</f>
        <v>0</v>
      </c>
      <c r="Q280" s="222">
        <v>0</v>
      </c>
      <c r="R280" s="222">
        <f>Q280*H280</f>
        <v>0</v>
      </c>
      <c r="S280" s="222">
        <v>0.00067000000000000002</v>
      </c>
      <c r="T280" s="223">
        <f>S280*H280</f>
        <v>0.0028140000000000001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246</v>
      </c>
      <c r="AT280" s="224" t="s">
        <v>145</v>
      </c>
      <c r="AU280" s="224" t="s">
        <v>91</v>
      </c>
      <c r="AY280" s="18" t="s">
        <v>140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91</v>
      </c>
      <c r="BK280" s="225">
        <f>ROUND(I280*H280,2)</f>
        <v>0</v>
      </c>
      <c r="BL280" s="18" t="s">
        <v>246</v>
      </c>
      <c r="BM280" s="224" t="s">
        <v>408</v>
      </c>
    </row>
    <row r="281" s="13" customFormat="1">
      <c r="A281" s="13"/>
      <c r="B281" s="226"/>
      <c r="C281" s="227"/>
      <c r="D281" s="228" t="s">
        <v>152</v>
      </c>
      <c r="E281" s="229" t="s">
        <v>1</v>
      </c>
      <c r="F281" s="230" t="s">
        <v>409</v>
      </c>
      <c r="G281" s="227"/>
      <c r="H281" s="231">
        <v>4.2000000000000002</v>
      </c>
      <c r="I281" s="232"/>
      <c r="J281" s="227"/>
      <c r="K281" s="227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152</v>
      </c>
      <c r="AU281" s="237" t="s">
        <v>91</v>
      </c>
      <c r="AV281" s="13" t="s">
        <v>91</v>
      </c>
      <c r="AW281" s="13" t="s">
        <v>36</v>
      </c>
      <c r="AX281" s="13" t="s">
        <v>81</v>
      </c>
      <c r="AY281" s="237" t="s">
        <v>140</v>
      </c>
    </row>
    <row r="282" s="14" customFormat="1">
      <c r="A282" s="14"/>
      <c r="B282" s="238"/>
      <c r="C282" s="239"/>
      <c r="D282" s="228" t="s">
        <v>152</v>
      </c>
      <c r="E282" s="240" t="s">
        <v>1</v>
      </c>
      <c r="F282" s="241" t="s">
        <v>154</v>
      </c>
      <c r="G282" s="239"/>
      <c r="H282" s="242">
        <v>4.2000000000000002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152</v>
      </c>
      <c r="AU282" s="248" t="s">
        <v>91</v>
      </c>
      <c r="AV282" s="14" t="s">
        <v>141</v>
      </c>
      <c r="AW282" s="14" t="s">
        <v>36</v>
      </c>
      <c r="AX282" s="14" t="s">
        <v>86</v>
      </c>
      <c r="AY282" s="248" t="s">
        <v>140</v>
      </c>
    </row>
    <row r="283" s="2" customFormat="1" ht="16.5" customHeight="1">
      <c r="A283" s="39"/>
      <c r="B283" s="40"/>
      <c r="C283" s="213" t="s">
        <v>410</v>
      </c>
      <c r="D283" s="213" t="s">
        <v>145</v>
      </c>
      <c r="E283" s="214" t="s">
        <v>411</v>
      </c>
      <c r="F283" s="215" t="s">
        <v>412</v>
      </c>
      <c r="G283" s="216" t="s">
        <v>148</v>
      </c>
      <c r="H283" s="217">
        <v>4</v>
      </c>
      <c r="I283" s="218"/>
      <c r="J283" s="219">
        <f>ROUND(I283*H283,2)</f>
        <v>0</v>
      </c>
      <c r="K283" s="215" t="s">
        <v>149</v>
      </c>
      <c r="L283" s="45"/>
      <c r="M283" s="220" t="s">
        <v>1</v>
      </c>
      <c r="N283" s="221" t="s">
        <v>47</v>
      </c>
      <c r="O283" s="92"/>
      <c r="P283" s="222">
        <f>O283*H283</f>
        <v>0</v>
      </c>
      <c r="Q283" s="222">
        <v>0</v>
      </c>
      <c r="R283" s="222">
        <f>Q283*H283</f>
        <v>0</v>
      </c>
      <c r="S283" s="222">
        <v>0.0090600000000000003</v>
      </c>
      <c r="T283" s="223">
        <f>S283*H283</f>
        <v>0.036240000000000001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246</v>
      </c>
      <c r="AT283" s="224" t="s">
        <v>145</v>
      </c>
      <c r="AU283" s="224" t="s">
        <v>91</v>
      </c>
      <c r="AY283" s="18" t="s">
        <v>140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91</v>
      </c>
      <c r="BK283" s="225">
        <f>ROUND(I283*H283,2)</f>
        <v>0</v>
      </c>
      <c r="BL283" s="18" t="s">
        <v>246</v>
      </c>
      <c r="BM283" s="224" t="s">
        <v>413</v>
      </c>
    </row>
    <row r="284" s="13" customFormat="1">
      <c r="A284" s="13"/>
      <c r="B284" s="226"/>
      <c r="C284" s="227"/>
      <c r="D284" s="228" t="s">
        <v>152</v>
      </c>
      <c r="E284" s="229" t="s">
        <v>1</v>
      </c>
      <c r="F284" s="230" t="s">
        <v>414</v>
      </c>
      <c r="G284" s="227"/>
      <c r="H284" s="231">
        <v>4</v>
      </c>
      <c r="I284" s="232"/>
      <c r="J284" s="227"/>
      <c r="K284" s="227"/>
      <c r="L284" s="233"/>
      <c r="M284" s="234"/>
      <c r="N284" s="235"/>
      <c r="O284" s="235"/>
      <c r="P284" s="235"/>
      <c r="Q284" s="235"/>
      <c r="R284" s="235"/>
      <c r="S284" s="235"/>
      <c r="T284" s="23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7" t="s">
        <v>152</v>
      </c>
      <c r="AU284" s="237" t="s">
        <v>91</v>
      </c>
      <c r="AV284" s="13" t="s">
        <v>91</v>
      </c>
      <c r="AW284" s="13" t="s">
        <v>36</v>
      </c>
      <c r="AX284" s="13" t="s">
        <v>86</v>
      </c>
      <c r="AY284" s="237" t="s">
        <v>140</v>
      </c>
    </row>
    <row r="285" s="2" customFormat="1" ht="24.15" customHeight="1">
      <c r="A285" s="39"/>
      <c r="B285" s="40"/>
      <c r="C285" s="213" t="s">
        <v>143</v>
      </c>
      <c r="D285" s="213" t="s">
        <v>145</v>
      </c>
      <c r="E285" s="214" t="s">
        <v>415</v>
      </c>
      <c r="F285" s="215" t="s">
        <v>416</v>
      </c>
      <c r="G285" s="216" t="s">
        <v>338</v>
      </c>
      <c r="H285" s="217">
        <v>86.5</v>
      </c>
      <c r="I285" s="218"/>
      <c r="J285" s="219">
        <f>ROUND(I285*H285,2)</f>
        <v>0</v>
      </c>
      <c r="K285" s="215" t="s">
        <v>149</v>
      </c>
      <c r="L285" s="45"/>
      <c r="M285" s="220" t="s">
        <v>1</v>
      </c>
      <c r="N285" s="221" t="s">
        <v>47</v>
      </c>
      <c r="O285" s="92"/>
      <c r="P285" s="222">
        <f>O285*H285</f>
        <v>0</v>
      </c>
      <c r="Q285" s="222">
        <v>0</v>
      </c>
      <c r="R285" s="222">
        <f>Q285*H285</f>
        <v>0</v>
      </c>
      <c r="S285" s="222">
        <v>0.00191</v>
      </c>
      <c r="T285" s="223">
        <f>S285*H285</f>
        <v>0.165215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246</v>
      </c>
      <c r="AT285" s="224" t="s">
        <v>145</v>
      </c>
      <c r="AU285" s="224" t="s">
        <v>91</v>
      </c>
      <c r="AY285" s="18" t="s">
        <v>140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91</v>
      </c>
      <c r="BK285" s="225">
        <f>ROUND(I285*H285,2)</f>
        <v>0</v>
      </c>
      <c r="BL285" s="18" t="s">
        <v>246</v>
      </c>
      <c r="BM285" s="224" t="s">
        <v>417</v>
      </c>
    </row>
    <row r="286" s="13" customFormat="1">
      <c r="A286" s="13"/>
      <c r="B286" s="226"/>
      <c r="C286" s="227"/>
      <c r="D286" s="228" t="s">
        <v>152</v>
      </c>
      <c r="E286" s="229" t="s">
        <v>1</v>
      </c>
      <c r="F286" s="230" t="s">
        <v>418</v>
      </c>
      <c r="G286" s="227"/>
      <c r="H286" s="231">
        <v>86.5</v>
      </c>
      <c r="I286" s="232"/>
      <c r="J286" s="227"/>
      <c r="K286" s="227"/>
      <c r="L286" s="233"/>
      <c r="M286" s="234"/>
      <c r="N286" s="235"/>
      <c r="O286" s="235"/>
      <c r="P286" s="235"/>
      <c r="Q286" s="235"/>
      <c r="R286" s="235"/>
      <c r="S286" s="235"/>
      <c r="T286" s="23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7" t="s">
        <v>152</v>
      </c>
      <c r="AU286" s="237" t="s">
        <v>91</v>
      </c>
      <c r="AV286" s="13" t="s">
        <v>91</v>
      </c>
      <c r="AW286" s="13" t="s">
        <v>36</v>
      </c>
      <c r="AX286" s="13" t="s">
        <v>81</v>
      </c>
      <c r="AY286" s="237" t="s">
        <v>140</v>
      </c>
    </row>
    <row r="287" s="14" customFormat="1">
      <c r="A287" s="14"/>
      <c r="B287" s="238"/>
      <c r="C287" s="239"/>
      <c r="D287" s="228" t="s">
        <v>152</v>
      </c>
      <c r="E287" s="240" t="s">
        <v>1</v>
      </c>
      <c r="F287" s="241" t="s">
        <v>154</v>
      </c>
      <c r="G287" s="239"/>
      <c r="H287" s="242">
        <v>86.5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152</v>
      </c>
      <c r="AU287" s="248" t="s">
        <v>91</v>
      </c>
      <c r="AV287" s="14" t="s">
        <v>141</v>
      </c>
      <c r="AW287" s="14" t="s">
        <v>36</v>
      </c>
      <c r="AX287" s="14" t="s">
        <v>86</v>
      </c>
      <c r="AY287" s="248" t="s">
        <v>140</v>
      </c>
    </row>
    <row r="288" s="2" customFormat="1" ht="24.15" customHeight="1">
      <c r="A288" s="39"/>
      <c r="B288" s="40"/>
      <c r="C288" s="213" t="s">
        <v>419</v>
      </c>
      <c r="D288" s="213" t="s">
        <v>145</v>
      </c>
      <c r="E288" s="214" t="s">
        <v>420</v>
      </c>
      <c r="F288" s="215" t="s">
        <v>421</v>
      </c>
      <c r="G288" s="216" t="s">
        <v>338</v>
      </c>
      <c r="H288" s="217">
        <v>4.2000000000000002</v>
      </c>
      <c r="I288" s="218"/>
      <c r="J288" s="219">
        <f>ROUND(I288*H288,2)</f>
        <v>0</v>
      </c>
      <c r="K288" s="215" t="s">
        <v>149</v>
      </c>
      <c r="L288" s="45"/>
      <c r="M288" s="220" t="s">
        <v>1</v>
      </c>
      <c r="N288" s="221" t="s">
        <v>47</v>
      </c>
      <c r="O288" s="92"/>
      <c r="P288" s="222">
        <f>O288*H288</f>
        <v>0</v>
      </c>
      <c r="Q288" s="222">
        <v>0.0017700000000000001</v>
      </c>
      <c r="R288" s="222">
        <f>Q288*H288</f>
        <v>0.0074340000000000005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246</v>
      </c>
      <c r="AT288" s="224" t="s">
        <v>145</v>
      </c>
      <c r="AU288" s="224" t="s">
        <v>91</v>
      </c>
      <c r="AY288" s="18" t="s">
        <v>140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91</v>
      </c>
      <c r="BK288" s="225">
        <f>ROUND(I288*H288,2)</f>
        <v>0</v>
      </c>
      <c r="BL288" s="18" t="s">
        <v>246</v>
      </c>
      <c r="BM288" s="224" t="s">
        <v>422</v>
      </c>
    </row>
    <row r="289" s="2" customFormat="1">
      <c r="A289" s="39"/>
      <c r="B289" s="40"/>
      <c r="C289" s="41"/>
      <c r="D289" s="228" t="s">
        <v>171</v>
      </c>
      <c r="E289" s="41"/>
      <c r="F289" s="249" t="s">
        <v>423</v>
      </c>
      <c r="G289" s="41"/>
      <c r="H289" s="41"/>
      <c r="I289" s="250"/>
      <c r="J289" s="41"/>
      <c r="K289" s="41"/>
      <c r="L289" s="45"/>
      <c r="M289" s="251"/>
      <c r="N289" s="252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171</v>
      </c>
      <c r="AU289" s="18" t="s">
        <v>91</v>
      </c>
    </row>
    <row r="290" s="13" customFormat="1">
      <c r="A290" s="13"/>
      <c r="B290" s="226"/>
      <c r="C290" s="227"/>
      <c r="D290" s="228" t="s">
        <v>152</v>
      </c>
      <c r="E290" s="229" t="s">
        <v>1</v>
      </c>
      <c r="F290" s="230" t="s">
        <v>409</v>
      </c>
      <c r="G290" s="227"/>
      <c r="H290" s="231">
        <v>4.2000000000000002</v>
      </c>
      <c r="I290" s="232"/>
      <c r="J290" s="227"/>
      <c r="K290" s="227"/>
      <c r="L290" s="233"/>
      <c r="M290" s="234"/>
      <c r="N290" s="235"/>
      <c r="O290" s="235"/>
      <c r="P290" s="235"/>
      <c r="Q290" s="235"/>
      <c r="R290" s="235"/>
      <c r="S290" s="235"/>
      <c r="T290" s="23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7" t="s">
        <v>152</v>
      </c>
      <c r="AU290" s="237" t="s">
        <v>91</v>
      </c>
      <c r="AV290" s="13" t="s">
        <v>91</v>
      </c>
      <c r="AW290" s="13" t="s">
        <v>36</v>
      </c>
      <c r="AX290" s="13" t="s">
        <v>81</v>
      </c>
      <c r="AY290" s="237" t="s">
        <v>140</v>
      </c>
    </row>
    <row r="291" s="14" customFormat="1">
      <c r="A291" s="14"/>
      <c r="B291" s="238"/>
      <c r="C291" s="239"/>
      <c r="D291" s="228" t="s">
        <v>152</v>
      </c>
      <c r="E291" s="240" t="s">
        <v>1</v>
      </c>
      <c r="F291" s="241" t="s">
        <v>154</v>
      </c>
      <c r="G291" s="239"/>
      <c r="H291" s="242">
        <v>4.2000000000000002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152</v>
      </c>
      <c r="AU291" s="248" t="s">
        <v>91</v>
      </c>
      <c r="AV291" s="14" t="s">
        <v>141</v>
      </c>
      <c r="AW291" s="14" t="s">
        <v>36</v>
      </c>
      <c r="AX291" s="14" t="s">
        <v>86</v>
      </c>
      <c r="AY291" s="248" t="s">
        <v>140</v>
      </c>
    </row>
    <row r="292" s="2" customFormat="1" ht="24.15" customHeight="1">
      <c r="A292" s="39"/>
      <c r="B292" s="40"/>
      <c r="C292" s="213" t="s">
        <v>424</v>
      </c>
      <c r="D292" s="213" t="s">
        <v>145</v>
      </c>
      <c r="E292" s="214" t="s">
        <v>425</v>
      </c>
      <c r="F292" s="215" t="s">
        <v>426</v>
      </c>
      <c r="G292" s="216" t="s">
        <v>338</v>
      </c>
      <c r="H292" s="217">
        <v>87</v>
      </c>
      <c r="I292" s="218"/>
      <c r="J292" s="219">
        <f>ROUND(I292*H292,2)</f>
        <v>0</v>
      </c>
      <c r="K292" s="215" t="s">
        <v>149</v>
      </c>
      <c r="L292" s="45"/>
      <c r="M292" s="220" t="s">
        <v>1</v>
      </c>
      <c r="N292" s="221" t="s">
        <v>47</v>
      </c>
      <c r="O292" s="92"/>
      <c r="P292" s="222">
        <f>O292*H292</f>
        <v>0</v>
      </c>
      <c r="Q292" s="222">
        <v>0.00158</v>
      </c>
      <c r="R292" s="222">
        <f>Q292*H292</f>
        <v>0.13746</v>
      </c>
      <c r="S292" s="222">
        <v>0</v>
      </c>
      <c r="T292" s="223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24" t="s">
        <v>246</v>
      </c>
      <c r="AT292" s="224" t="s">
        <v>145</v>
      </c>
      <c r="AU292" s="224" t="s">
        <v>91</v>
      </c>
      <c r="AY292" s="18" t="s">
        <v>140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8" t="s">
        <v>91</v>
      </c>
      <c r="BK292" s="225">
        <f>ROUND(I292*H292,2)</f>
        <v>0</v>
      </c>
      <c r="BL292" s="18" t="s">
        <v>246</v>
      </c>
      <c r="BM292" s="224" t="s">
        <v>427</v>
      </c>
    </row>
    <row r="293" s="13" customFormat="1">
      <c r="A293" s="13"/>
      <c r="B293" s="226"/>
      <c r="C293" s="227"/>
      <c r="D293" s="228" t="s">
        <v>152</v>
      </c>
      <c r="E293" s="229" t="s">
        <v>1</v>
      </c>
      <c r="F293" s="230" t="s">
        <v>428</v>
      </c>
      <c r="G293" s="227"/>
      <c r="H293" s="231">
        <v>87</v>
      </c>
      <c r="I293" s="232"/>
      <c r="J293" s="227"/>
      <c r="K293" s="227"/>
      <c r="L293" s="233"/>
      <c r="M293" s="234"/>
      <c r="N293" s="235"/>
      <c r="O293" s="235"/>
      <c r="P293" s="235"/>
      <c r="Q293" s="235"/>
      <c r="R293" s="235"/>
      <c r="S293" s="235"/>
      <c r="T293" s="23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7" t="s">
        <v>152</v>
      </c>
      <c r="AU293" s="237" t="s">
        <v>91</v>
      </c>
      <c r="AV293" s="13" t="s">
        <v>91</v>
      </c>
      <c r="AW293" s="13" t="s">
        <v>36</v>
      </c>
      <c r="AX293" s="13" t="s">
        <v>81</v>
      </c>
      <c r="AY293" s="237" t="s">
        <v>140</v>
      </c>
    </row>
    <row r="294" s="14" customFormat="1">
      <c r="A294" s="14"/>
      <c r="B294" s="238"/>
      <c r="C294" s="239"/>
      <c r="D294" s="228" t="s">
        <v>152</v>
      </c>
      <c r="E294" s="240" t="s">
        <v>1</v>
      </c>
      <c r="F294" s="241" t="s">
        <v>154</v>
      </c>
      <c r="G294" s="239"/>
      <c r="H294" s="242">
        <v>87</v>
      </c>
      <c r="I294" s="243"/>
      <c r="J294" s="239"/>
      <c r="K294" s="239"/>
      <c r="L294" s="244"/>
      <c r="M294" s="245"/>
      <c r="N294" s="246"/>
      <c r="O294" s="246"/>
      <c r="P294" s="246"/>
      <c r="Q294" s="246"/>
      <c r="R294" s="246"/>
      <c r="S294" s="246"/>
      <c r="T294" s="24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8" t="s">
        <v>152</v>
      </c>
      <c r="AU294" s="248" t="s">
        <v>91</v>
      </c>
      <c r="AV294" s="14" t="s">
        <v>141</v>
      </c>
      <c r="AW294" s="14" t="s">
        <v>36</v>
      </c>
      <c r="AX294" s="14" t="s">
        <v>86</v>
      </c>
      <c r="AY294" s="248" t="s">
        <v>140</v>
      </c>
    </row>
    <row r="295" s="2" customFormat="1" ht="24.15" customHeight="1">
      <c r="A295" s="39"/>
      <c r="B295" s="40"/>
      <c r="C295" s="213" t="s">
        <v>429</v>
      </c>
      <c r="D295" s="213" t="s">
        <v>145</v>
      </c>
      <c r="E295" s="214" t="s">
        <v>430</v>
      </c>
      <c r="F295" s="215" t="s">
        <v>431</v>
      </c>
      <c r="G295" s="216" t="s">
        <v>338</v>
      </c>
      <c r="H295" s="217">
        <v>87</v>
      </c>
      <c r="I295" s="218"/>
      <c r="J295" s="219">
        <f>ROUND(I295*H295,2)</f>
        <v>0</v>
      </c>
      <c r="K295" s="215" t="s">
        <v>149</v>
      </c>
      <c r="L295" s="45"/>
      <c r="M295" s="220" t="s">
        <v>1</v>
      </c>
      <c r="N295" s="221" t="s">
        <v>47</v>
      </c>
      <c r="O295" s="92"/>
      <c r="P295" s="222">
        <f>O295*H295</f>
        <v>0</v>
      </c>
      <c r="Q295" s="222">
        <v>0.00347</v>
      </c>
      <c r="R295" s="222">
        <f>Q295*H295</f>
        <v>0.30188999999999999</v>
      </c>
      <c r="S295" s="222">
        <v>0</v>
      </c>
      <c r="T295" s="223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24" t="s">
        <v>246</v>
      </c>
      <c r="AT295" s="224" t="s">
        <v>145</v>
      </c>
      <c r="AU295" s="224" t="s">
        <v>91</v>
      </c>
      <c r="AY295" s="18" t="s">
        <v>140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8" t="s">
        <v>91</v>
      </c>
      <c r="BK295" s="225">
        <f>ROUND(I295*H295,2)</f>
        <v>0</v>
      </c>
      <c r="BL295" s="18" t="s">
        <v>246</v>
      </c>
      <c r="BM295" s="224" t="s">
        <v>432</v>
      </c>
    </row>
    <row r="296" s="13" customFormat="1">
      <c r="A296" s="13"/>
      <c r="B296" s="226"/>
      <c r="C296" s="227"/>
      <c r="D296" s="228" t="s">
        <v>152</v>
      </c>
      <c r="E296" s="229" t="s">
        <v>1</v>
      </c>
      <c r="F296" s="230" t="s">
        <v>433</v>
      </c>
      <c r="G296" s="227"/>
      <c r="H296" s="231">
        <v>87</v>
      </c>
      <c r="I296" s="232"/>
      <c r="J296" s="227"/>
      <c r="K296" s="227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152</v>
      </c>
      <c r="AU296" s="237" t="s">
        <v>91</v>
      </c>
      <c r="AV296" s="13" t="s">
        <v>91</v>
      </c>
      <c r="AW296" s="13" t="s">
        <v>36</v>
      </c>
      <c r="AX296" s="13" t="s">
        <v>81</v>
      </c>
      <c r="AY296" s="237" t="s">
        <v>140</v>
      </c>
    </row>
    <row r="297" s="14" customFormat="1">
      <c r="A297" s="14"/>
      <c r="B297" s="238"/>
      <c r="C297" s="239"/>
      <c r="D297" s="228" t="s">
        <v>152</v>
      </c>
      <c r="E297" s="240" t="s">
        <v>1</v>
      </c>
      <c r="F297" s="241" t="s">
        <v>154</v>
      </c>
      <c r="G297" s="239"/>
      <c r="H297" s="242">
        <v>87</v>
      </c>
      <c r="I297" s="243"/>
      <c r="J297" s="239"/>
      <c r="K297" s="239"/>
      <c r="L297" s="244"/>
      <c r="M297" s="245"/>
      <c r="N297" s="246"/>
      <c r="O297" s="246"/>
      <c r="P297" s="246"/>
      <c r="Q297" s="246"/>
      <c r="R297" s="246"/>
      <c r="S297" s="246"/>
      <c r="T297" s="24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8" t="s">
        <v>152</v>
      </c>
      <c r="AU297" s="248" t="s">
        <v>91</v>
      </c>
      <c r="AV297" s="14" t="s">
        <v>141</v>
      </c>
      <c r="AW297" s="14" t="s">
        <v>36</v>
      </c>
      <c r="AX297" s="14" t="s">
        <v>86</v>
      </c>
      <c r="AY297" s="248" t="s">
        <v>140</v>
      </c>
    </row>
    <row r="298" s="2" customFormat="1" ht="24.15" customHeight="1">
      <c r="A298" s="39"/>
      <c r="B298" s="40"/>
      <c r="C298" s="213" t="s">
        <v>434</v>
      </c>
      <c r="D298" s="213" t="s">
        <v>145</v>
      </c>
      <c r="E298" s="214" t="s">
        <v>435</v>
      </c>
      <c r="F298" s="215" t="s">
        <v>436</v>
      </c>
      <c r="G298" s="216" t="s">
        <v>148</v>
      </c>
      <c r="H298" s="217">
        <v>4</v>
      </c>
      <c r="I298" s="218"/>
      <c r="J298" s="219">
        <f>ROUND(I298*H298,2)</f>
        <v>0</v>
      </c>
      <c r="K298" s="215" t="s">
        <v>149</v>
      </c>
      <c r="L298" s="45"/>
      <c r="M298" s="220" t="s">
        <v>1</v>
      </c>
      <c r="N298" s="221" t="s">
        <v>47</v>
      </c>
      <c r="O298" s="92"/>
      <c r="P298" s="222">
        <f>O298*H298</f>
        <v>0</v>
      </c>
      <c r="Q298" s="222">
        <v>0</v>
      </c>
      <c r="R298" s="222">
        <f>Q298*H298</f>
        <v>0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246</v>
      </c>
      <c r="AT298" s="224" t="s">
        <v>145</v>
      </c>
      <c r="AU298" s="224" t="s">
        <v>91</v>
      </c>
      <c r="AY298" s="18" t="s">
        <v>140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91</v>
      </c>
      <c r="BK298" s="225">
        <f>ROUND(I298*H298,2)</f>
        <v>0</v>
      </c>
      <c r="BL298" s="18" t="s">
        <v>246</v>
      </c>
      <c r="BM298" s="224" t="s">
        <v>437</v>
      </c>
    </row>
    <row r="299" s="13" customFormat="1">
      <c r="A299" s="13"/>
      <c r="B299" s="226"/>
      <c r="C299" s="227"/>
      <c r="D299" s="228" t="s">
        <v>152</v>
      </c>
      <c r="E299" s="229" t="s">
        <v>1</v>
      </c>
      <c r="F299" s="230" t="s">
        <v>438</v>
      </c>
      <c r="G299" s="227"/>
      <c r="H299" s="231">
        <v>4</v>
      </c>
      <c r="I299" s="232"/>
      <c r="J299" s="227"/>
      <c r="K299" s="227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152</v>
      </c>
      <c r="AU299" s="237" t="s">
        <v>91</v>
      </c>
      <c r="AV299" s="13" t="s">
        <v>91</v>
      </c>
      <c r="AW299" s="13" t="s">
        <v>36</v>
      </c>
      <c r="AX299" s="13" t="s">
        <v>86</v>
      </c>
      <c r="AY299" s="237" t="s">
        <v>140</v>
      </c>
    </row>
    <row r="300" s="2" customFormat="1" ht="24.15" customHeight="1">
      <c r="A300" s="39"/>
      <c r="B300" s="40"/>
      <c r="C300" s="213" t="s">
        <v>439</v>
      </c>
      <c r="D300" s="213" t="s">
        <v>145</v>
      </c>
      <c r="E300" s="214" t="s">
        <v>440</v>
      </c>
      <c r="F300" s="215" t="s">
        <v>441</v>
      </c>
      <c r="G300" s="216" t="s">
        <v>293</v>
      </c>
      <c r="H300" s="274"/>
      <c r="I300" s="218"/>
      <c r="J300" s="219">
        <f>ROUND(I300*H300,2)</f>
        <v>0</v>
      </c>
      <c r="K300" s="215" t="s">
        <v>149</v>
      </c>
      <c r="L300" s="45"/>
      <c r="M300" s="220" t="s">
        <v>1</v>
      </c>
      <c r="N300" s="221" t="s">
        <v>47</v>
      </c>
      <c r="O300" s="92"/>
      <c r="P300" s="222">
        <f>O300*H300</f>
        <v>0</v>
      </c>
      <c r="Q300" s="222">
        <v>0</v>
      </c>
      <c r="R300" s="222">
        <f>Q300*H300</f>
        <v>0</v>
      </c>
      <c r="S300" s="222">
        <v>0</v>
      </c>
      <c r="T300" s="223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24" t="s">
        <v>246</v>
      </c>
      <c r="AT300" s="224" t="s">
        <v>145</v>
      </c>
      <c r="AU300" s="224" t="s">
        <v>91</v>
      </c>
      <c r="AY300" s="18" t="s">
        <v>140</v>
      </c>
      <c r="BE300" s="225">
        <f>IF(N300="základní",J300,0)</f>
        <v>0</v>
      </c>
      <c r="BF300" s="225">
        <f>IF(N300="snížená",J300,0)</f>
        <v>0</v>
      </c>
      <c r="BG300" s="225">
        <f>IF(N300="zákl. přenesená",J300,0)</f>
        <v>0</v>
      </c>
      <c r="BH300" s="225">
        <f>IF(N300="sníž. přenesená",J300,0)</f>
        <v>0</v>
      </c>
      <c r="BI300" s="225">
        <f>IF(N300="nulová",J300,0)</f>
        <v>0</v>
      </c>
      <c r="BJ300" s="18" t="s">
        <v>91</v>
      </c>
      <c r="BK300" s="225">
        <f>ROUND(I300*H300,2)</f>
        <v>0</v>
      </c>
      <c r="BL300" s="18" t="s">
        <v>246</v>
      </c>
      <c r="BM300" s="224" t="s">
        <v>442</v>
      </c>
    </row>
    <row r="301" s="12" customFormat="1" ht="22.8" customHeight="1">
      <c r="A301" s="12"/>
      <c r="B301" s="197"/>
      <c r="C301" s="198"/>
      <c r="D301" s="199" t="s">
        <v>80</v>
      </c>
      <c r="E301" s="211" t="s">
        <v>443</v>
      </c>
      <c r="F301" s="211" t="s">
        <v>444</v>
      </c>
      <c r="G301" s="198"/>
      <c r="H301" s="198"/>
      <c r="I301" s="201"/>
      <c r="J301" s="212">
        <f>BK301</f>
        <v>0</v>
      </c>
      <c r="K301" s="198"/>
      <c r="L301" s="203"/>
      <c r="M301" s="204"/>
      <c r="N301" s="205"/>
      <c r="O301" s="205"/>
      <c r="P301" s="206">
        <f>SUM(P302:P303)</f>
        <v>0</v>
      </c>
      <c r="Q301" s="205"/>
      <c r="R301" s="206">
        <f>SUM(R302:R303)</f>
        <v>0</v>
      </c>
      <c r="S301" s="205"/>
      <c r="T301" s="207">
        <f>SUM(T302:T303)</f>
        <v>0.002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08" t="s">
        <v>91</v>
      </c>
      <c r="AT301" s="209" t="s">
        <v>80</v>
      </c>
      <c r="AU301" s="209" t="s">
        <v>86</v>
      </c>
      <c r="AY301" s="208" t="s">
        <v>140</v>
      </c>
      <c r="BK301" s="210">
        <f>SUM(BK302:BK303)</f>
        <v>0</v>
      </c>
    </row>
    <row r="302" s="2" customFormat="1" ht="24.15" customHeight="1">
      <c r="A302" s="39"/>
      <c r="B302" s="40"/>
      <c r="C302" s="213" t="s">
        <v>445</v>
      </c>
      <c r="D302" s="213" t="s">
        <v>145</v>
      </c>
      <c r="E302" s="214" t="s">
        <v>446</v>
      </c>
      <c r="F302" s="215" t="s">
        <v>447</v>
      </c>
      <c r="G302" s="216" t="s">
        <v>448</v>
      </c>
      <c r="H302" s="217">
        <v>2</v>
      </c>
      <c r="I302" s="218"/>
      <c r="J302" s="219">
        <f>ROUND(I302*H302,2)</f>
        <v>0</v>
      </c>
      <c r="K302" s="215" t="s">
        <v>149</v>
      </c>
      <c r="L302" s="45"/>
      <c r="M302" s="220" t="s">
        <v>1</v>
      </c>
      <c r="N302" s="221" t="s">
        <v>47</v>
      </c>
      <c r="O302" s="92"/>
      <c r="P302" s="222">
        <f>O302*H302</f>
        <v>0</v>
      </c>
      <c r="Q302" s="222">
        <v>0</v>
      </c>
      <c r="R302" s="222">
        <f>Q302*H302</f>
        <v>0</v>
      </c>
      <c r="S302" s="222">
        <v>0.001</v>
      </c>
      <c r="T302" s="223">
        <f>S302*H302</f>
        <v>0.002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24" t="s">
        <v>246</v>
      </c>
      <c r="AT302" s="224" t="s">
        <v>145</v>
      </c>
      <c r="AU302" s="224" t="s">
        <v>91</v>
      </c>
      <c r="AY302" s="18" t="s">
        <v>140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8" t="s">
        <v>91</v>
      </c>
      <c r="BK302" s="225">
        <f>ROUND(I302*H302,2)</f>
        <v>0</v>
      </c>
      <c r="BL302" s="18" t="s">
        <v>246</v>
      </c>
      <c r="BM302" s="224" t="s">
        <v>449</v>
      </c>
    </row>
    <row r="303" s="13" customFormat="1">
      <c r="A303" s="13"/>
      <c r="B303" s="226"/>
      <c r="C303" s="227"/>
      <c r="D303" s="228" t="s">
        <v>152</v>
      </c>
      <c r="E303" s="229" t="s">
        <v>1</v>
      </c>
      <c r="F303" s="230" t="s">
        <v>450</v>
      </c>
      <c r="G303" s="227"/>
      <c r="H303" s="231">
        <v>2</v>
      </c>
      <c r="I303" s="232"/>
      <c r="J303" s="227"/>
      <c r="K303" s="227"/>
      <c r="L303" s="233"/>
      <c r="M303" s="234"/>
      <c r="N303" s="235"/>
      <c r="O303" s="235"/>
      <c r="P303" s="235"/>
      <c r="Q303" s="235"/>
      <c r="R303" s="235"/>
      <c r="S303" s="235"/>
      <c r="T303" s="23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7" t="s">
        <v>152</v>
      </c>
      <c r="AU303" s="237" t="s">
        <v>91</v>
      </c>
      <c r="AV303" s="13" t="s">
        <v>91</v>
      </c>
      <c r="AW303" s="13" t="s">
        <v>36</v>
      </c>
      <c r="AX303" s="13" t="s">
        <v>86</v>
      </c>
      <c r="AY303" s="237" t="s">
        <v>140</v>
      </c>
    </row>
    <row r="304" s="12" customFormat="1" ht="22.8" customHeight="1">
      <c r="A304" s="12"/>
      <c r="B304" s="197"/>
      <c r="C304" s="198"/>
      <c r="D304" s="199" t="s">
        <v>80</v>
      </c>
      <c r="E304" s="211" t="s">
        <v>451</v>
      </c>
      <c r="F304" s="211" t="s">
        <v>452</v>
      </c>
      <c r="G304" s="198"/>
      <c r="H304" s="198"/>
      <c r="I304" s="201"/>
      <c r="J304" s="212">
        <f>BK304</f>
        <v>0</v>
      </c>
      <c r="K304" s="198"/>
      <c r="L304" s="203"/>
      <c r="M304" s="204"/>
      <c r="N304" s="205"/>
      <c r="O304" s="205"/>
      <c r="P304" s="206">
        <f>SUM(P305:P313)</f>
        <v>0</v>
      </c>
      <c r="Q304" s="205"/>
      <c r="R304" s="206">
        <f>SUM(R305:R313)</f>
        <v>0.017329999999999998</v>
      </c>
      <c r="S304" s="205"/>
      <c r="T304" s="207">
        <f>SUM(T305:T313)</f>
        <v>0.0030999999999999999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8" t="s">
        <v>91</v>
      </c>
      <c r="AT304" s="209" t="s">
        <v>80</v>
      </c>
      <c r="AU304" s="209" t="s">
        <v>86</v>
      </c>
      <c r="AY304" s="208" t="s">
        <v>140</v>
      </c>
      <c r="BK304" s="210">
        <f>SUM(BK305:BK313)</f>
        <v>0</v>
      </c>
    </row>
    <row r="305" s="2" customFormat="1" ht="21.75" customHeight="1">
      <c r="A305" s="39"/>
      <c r="B305" s="40"/>
      <c r="C305" s="213" t="s">
        <v>453</v>
      </c>
      <c r="D305" s="213" t="s">
        <v>145</v>
      </c>
      <c r="E305" s="214" t="s">
        <v>454</v>
      </c>
      <c r="F305" s="215" t="s">
        <v>455</v>
      </c>
      <c r="G305" s="216" t="s">
        <v>169</v>
      </c>
      <c r="H305" s="217">
        <v>10</v>
      </c>
      <c r="I305" s="218"/>
      <c r="J305" s="219">
        <f>ROUND(I305*H305,2)</f>
        <v>0</v>
      </c>
      <c r="K305" s="215" t="s">
        <v>149</v>
      </c>
      <c r="L305" s="45"/>
      <c r="M305" s="220" t="s">
        <v>1</v>
      </c>
      <c r="N305" s="221" t="s">
        <v>47</v>
      </c>
      <c r="O305" s="92"/>
      <c r="P305" s="222">
        <f>O305*H305</f>
        <v>0</v>
      </c>
      <c r="Q305" s="222">
        <v>0.001</v>
      </c>
      <c r="R305" s="222">
        <f>Q305*H305</f>
        <v>0.01</v>
      </c>
      <c r="S305" s="222">
        <v>0.00031</v>
      </c>
      <c r="T305" s="223">
        <f>S305*H305</f>
        <v>0.0030999999999999999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24" t="s">
        <v>246</v>
      </c>
      <c r="AT305" s="224" t="s">
        <v>145</v>
      </c>
      <c r="AU305" s="224" t="s">
        <v>91</v>
      </c>
      <c r="AY305" s="18" t="s">
        <v>140</v>
      </c>
      <c r="BE305" s="225">
        <f>IF(N305="základní",J305,0)</f>
        <v>0</v>
      </c>
      <c r="BF305" s="225">
        <f>IF(N305="snížená",J305,0)</f>
        <v>0</v>
      </c>
      <c r="BG305" s="225">
        <f>IF(N305="zákl. přenesená",J305,0)</f>
        <v>0</v>
      </c>
      <c r="BH305" s="225">
        <f>IF(N305="sníž. přenesená",J305,0)</f>
        <v>0</v>
      </c>
      <c r="BI305" s="225">
        <f>IF(N305="nulová",J305,0)</f>
        <v>0</v>
      </c>
      <c r="BJ305" s="18" t="s">
        <v>91</v>
      </c>
      <c r="BK305" s="225">
        <f>ROUND(I305*H305,2)</f>
        <v>0</v>
      </c>
      <c r="BL305" s="18" t="s">
        <v>246</v>
      </c>
      <c r="BM305" s="224" t="s">
        <v>456</v>
      </c>
    </row>
    <row r="306" s="13" customFormat="1">
      <c r="A306" s="13"/>
      <c r="B306" s="226"/>
      <c r="C306" s="227"/>
      <c r="D306" s="228" t="s">
        <v>152</v>
      </c>
      <c r="E306" s="229" t="s">
        <v>1</v>
      </c>
      <c r="F306" s="230" t="s">
        <v>457</v>
      </c>
      <c r="G306" s="227"/>
      <c r="H306" s="231">
        <v>10</v>
      </c>
      <c r="I306" s="232"/>
      <c r="J306" s="227"/>
      <c r="K306" s="227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152</v>
      </c>
      <c r="AU306" s="237" t="s">
        <v>91</v>
      </c>
      <c r="AV306" s="13" t="s">
        <v>91</v>
      </c>
      <c r="AW306" s="13" t="s">
        <v>36</v>
      </c>
      <c r="AX306" s="13" t="s">
        <v>86</v>
      </c>
      <c r="AY306" s="237" t="s">
        <v>140</v>
      </c>
    </row>
    <row r="307" s="2" customFormat="1" ht="24.15" customHeight="1">
      <c r="A307" s="39"/>
      <c r="B307" s="40"/>
      <c r="C307" s="213" t="s">
        <v>458</v>
      </c>
      <c r="D307" s="213" t="s">
        <v>145</v>
      </c>
      <c r="E307" s="214" t="s">
        <v>459</v>
      </c>
      <c r="F307" s="215" t="s">
        <v>460</v>
      </c>
      <c r="G307" s="216" t="s">
        <v>169</v>
      </c>
      <c r="H307" s="217">
        <v>10</v>
      </c>
      <c r="I307" s="218"/>
      <c r="J307" s="219">
        <f>ROUND(I307*H307,2)</f>
        <v>0</v>
      </c>
      <c r="K307" s="215" t="s">
        <v>149</v>
      </c>
      <c r="L307" s="45"/>
      <c r="M307" s="220" t="s">
        <v>1</v>
      </c>
      <c r="N307" s="221" t="s">
        <v>47</v>
      </c>
      <c r="O307" s="92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24" t="s">
        <v>246</v>
      </c>
      <c r="AT307" s="224" t="s">
        <v>145</v>
      </c>
      <c r="AU307" s="224" t="s">
        <v>91</v>
      </c>
      <c r="AY307" s="18" t="s">
        <v>140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8" t="s">
        <v>91</v>
      </c>
      <c r="BK307" s="225">
        <f>ROUND(I307*H307,2)</f>
        <v>0</v>
      </c>
      <c r="BL307" s="18" t="s">
        <v>246</v>
      </c>
      <c r="BM307" s="224" t="s">
        <v>461</v>
      </c>
    </row>
    <row r="308" s="2" customFormat="1" ht="24.15" customHeight="1">
      <c r="A308" s="39"/>
      <c r="B308" s="40"/>
      <c r="C308" s="213" t="s">
        <v>462</v>
      </c>
      <c r="D308" s="213" t="s">
        <v>145</v>
      </c>
      <c r="E308" s="214" t="s">
        <v>463</v>
      </c>
      <c r="F308" s="215" t="s">
        <v>464</v>
      </c>
      <c r="G308" s="216" t="s">
        <v>338</v>
      </c>
      <c r="H308" s="217">
        <v>3</v>
      </c>
      <c r="I308" s="218"/>
      <c r="J308" s="219">
        <f>ROUND(I308*H308,2)</f>
        <v>0</v>
      </c>
      <c r="K308" s="215" t="s">
        <v>149</v>
      </c>
      <c r="L308" s="45"/>
      <c r="M308" s="220" t="s">
        <v>1</v>
      </c>
      <c r="N308" s="221" t="s">
        <v>47</v>
      </c>
      <c r="O308" s="92"/>
      <c r="P308" s="222">
        <f>O308*H308</f>
        <v>0</v>
      </c>
      <c r="Q308" s="222">
        <v>1.0000000000000001E-05</v>
      </c>
      <c r="R308" s="222">
        <f>Q308*H308</f>
        <v>3.0000000000000004E-05</v>
      </c>
      <c r="S308" s="222">
        <v>0</v>
      </c>
      <c r="T308" s="223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4" t="s">
        <v>246</v>
      </c>
      <c r="AT308" s="224" t="s">
        <v>145</v>
      </c>
      <c r="AU308" s="224" t="s">
        <v>91</v>
      </c>
      <c r="AY308" s="18" t="s">
        <v>140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8" t="s">
        <v>91</v>
      </c>
      <c r="BK308" s="225">
        <f>ROUND(I308*H308,2)</f>
        <v>0</v>
      </c>
      <c r="BL308" s="18" t="s">
        <v>246</v>
      </c>
      <c r="BM308" s="224" t="s">
        <v>465</v>
      </c>
    </row>
    <row r="309" s="13" customFormat="1">
      <c r="A309" s="13"/>
      <c r="B309" s="226"/>
      <c r="C309" s="227"/>
      <c r="D309" s="228" t="s">
        <v>152</v>
      </c>
      <c r="E309" s="229" t="s">
        <v>1</v>
      </c>
      <c r="F309" s="230" t="s">
        <v>466</v>
      </c>
      <c r="G309" s="227"/>
      <c r="H309" s="231">
        <v>3</v>
      </c>
      <c r="I309" s="232"/>
      <c r="J309" s="227"/>
      <c r="K309" s="227"/>
      <c r="L309" s="233"/>
      <c r="M309" s="234"/>
      <c r="N309" s="235"/>
      <c r="O309" s="235"/>
      <c r="P309" s="235"/>
      <c r="Q309" s="235"/>
      <c r="R309" s="235"/>
      <c r="S309" s="235"/>
      <c r="T309" s="23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7" t="s">
        <v>152</v>
      </c>
      <c r="AU309" s="237" t="s">
        <v>91</v>
      </c>
      <c r="AV309" s="13" t="s">
        <v>91</v>
      </c>
      <c r="AW309" s="13" t="s">
        <v>36</v>
      </c>
      <c r="AX309" s="13" t="s">
        <v>86</v>
      </c>
      <c r="AY309" s="237" t="s">
        <v>140</v>
      </c>
    </row>
    <row r="310" s="2" customFormat="1" ht="24.15" customHeight="1">
      <c r="A310" s="39"/>
      <c r="B310" s="40"/>
      <c r="C310" s="213" t="s">
        <v>467</v>
      </c>
      <c r="D310" s="213" t="s">
        <v>145</v>
      </c>
      <c r="E310" s="214" t="s">
        <v>468</v>
      </c>
      <c r="F310" s="215" t="s">
        <v>469</v>
      </c>
      <c r="G310" s="216" t="s">
        <v>148</v>
      </c>
      <c r="H310" s="217">
        <v>5</v>
      </c>
      <c r="I310" s="218"/>
      <c r="J310" s="219">
        <f>ROUND(I310*H310,2)</f>
        <v>0</v>
      </c>
      <c r="K310" s="215" t="s">
        <v>149</v>
      </c>
      <c r="L310" s="45"/>
      <c r="M310" s="220" t="s">
        <v>1</v>
      </c>
      <c r="N310" s="221" t="s">
        <v>47</v>
      </c>
      <c r="O310" s="92"/>
      <c r="P310" s="222">
        <f>O310*H310</f>
        <v>0</v>
      </c>
      <c r="Q310" s="222">
        <v>0.00048000000000000001</v>
      </c>
      <c r="R310" s="222">
        <f>Q310*H310</f>
        <v>0.0024000000000000002</v>
      </c>
      <c r="S310" s="222">
        <v>0</v>
      </c>
      <c r="T310" s="223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4" t="s">
        <v>246</v>
      </c>
      <c r="AT310" s="224" t="s">
        <v>145</v>
      </c>
      <c r="AU310" s="224" t="s">
        <v>91</v>
      </c>
      <c r="AY310" s="18" t="s">
        <v>140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8" t="s">
        <v>91</v>
      </c>
      <c r="BK310" s="225">
        <f>ROUND(I310*H310,2)</f>
        <v>0</v>
      </c>
      <c r="BL310" s="18" t="s">
        <v>246</v>
      </c>
      <c r="BM310" s="224" t="s">
        <v>470</v>
      </c>
    </row>
    <row r="311" s="13" customFormat="1">
      <c r="A311" s="13"/>
      <c r="B311" s="226"/>
      <c r="C311" s="227"/>
      <c r="D311" s="228" t="s">
        <v>152</v>
      </c>
      <c r="E311" s="229" t="s">
        <v>1</v>
      </c>
      <c r="F311" s="230" t="s">
        <v>471</v>
      </c>
      <c r="G311" s="227"/>
      <c r="H311" s="231">
        <v>5</v>
      </c>
      <c r="I311" s="232"/>
      <c r="J311" s="227"/>
      <c r="K311" s="227"/>
      <c r="L311" s="233"/>
      <c r="M311" s="234"/>
      <c r="N311" s="235"/>
      <c r="O311" s="235"/>
      <c r="P311" s="235"/>
      <c r="Q311" s="235"/>
      <c r="R311" s="235"/>
      <c r="S311" s="235"/>
      <c r="T311" s="23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7" t="s">
        <v>152</v>
      </c>
      <c r="AU311" s="237" t="s">
        <v>91</v>
      </c>
      <c r="AV311" s="13" t="s">
        <v>91</v>
      </c>
      <c r="AW311" s="13" t="s">
        <v>36</v>
      </c>
      <c r="AX311" s="13" t="s">
        <v>86</v>
      </c>
      <c r="AY311" s="237" t="s">
        <v>140</v>
      </c>
    </row>
    <row r="312" s="2" customFormat="1" ht="24.15" customHeight="1">
      <c r="A312" s="39"/>
      <c r="B312" s="40"/>
      <c r="C312" s="213" t="s">
        <v>472</v>
      </c>
      <c r="D312" s="213" t="s">
        <v>145</v>
      </c>
      <c r="E312" s="214" t="s">
        <v>473</v>
      </c>
      <c r="F312" s="215" t="s">
        <v>474</v>
      </c>
      <c r="G312" s="216" t="s">
        <v>169</v>
      </c>
      <c r="H312" s="217">
        <v>10</v>
      </c>
      <c r="I312" s="218"/>
      <c r="J312" s="219">
        <f>ROUND(I312*H312,2)</f>
        <v>0</v>
      </c>
      <c r="K312" s="215" t="s">
        <v>149</v>
      </c>
      <c r="L312" s="45"/>
      <c r="M312" s="220" t="s">
        <v>1</v>
      </c>
      <c r="N312" s="221" t="s">
        <v>47</v>
      </c>
      <c r="O312" s="92"/>
      <c r="P312" s="222">
        <f>O312*H312</f>
        <v>0</v>
      </c>
      <c r="Q312" s="222">
        <v>0.00020000000000000001</v>
      </c>
      <c r="R312" s="222">
        <f>Q312*H312</f>
        <v>0.002</v>
      </c>
      <c r="S312" s="222">
        <v>0</v>
      </c>
      <c r="T312" s="223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4" t="s">
        <v>246</v>
      </c>
      <c r="AT312" s="224" t="s">
        <v>145</v>
      </c>
      <c r="AU312" s="224" t="s">
        <v>91</v>
      </c>
      <c r="AY312" s="18" t="s">
        <v>140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8" t="s">
        <v>91</v>
      </c>
      <c r="BK312" s="225">
        <f>ROUND(I312*H312,2)</f>
        <v>0</v>
      </c>
      <c r="BL312" s="18" t="s">
        <v>246</v>
      </c>
      <c r="BM312" s="224" t="s">
        <v>475</v>
      </c>
    </row>
    <row r="313" s="2" customFormat="1" ht="24.15" customHeight="1">
      <c r="A313" s="39"/>
      <c r="B313" s="40"/>
      <c r="C313" s="213" t="s">
        <v>476</v>
      </c>
      <c r="D313" s="213" t="s">
        <v>145</v>
      </c>
      <c r="E313" s="214" t="s">
        <v>477</v>
      </c>
      <c r="F313" s="215" t="s">
        <v>478</v>
      </c>
      <c r="G313" s="216" t="s">
        <v>169</v>
      </c>
      <c r="H313" s="217">
        <v>10</v>
      </c>
      <c r="I313" s="218"/>
      <c r="J313" s="219">
        <f>ROUND(I313*H313,2)</f>
        <v>0</v>
      </c>
      <c r="K313" s="215" t="s">
        <v>149</v>
      </c>
      <c r="L313" s="45"/>
      <c r="M313" s="220" t="s">
        <v>1</v>
      </c>
      <c r="N313" s="221" t="s">
        <v>47</v>
      </c>
      <c r="O313" s="92"/>
      <c r="P313" s="222">
        <f>O313*H313</f>
        <v>0</v>
      </c>
      <c r="Q313" s="222">
        <v>0.00029</v>
      </c>
      <c r="R313" s="222">
        <f>Q313*H313</f>
        <v>0.0028999999999999998</v>
      </c>
      <c r="S313" s="222">
        <v>0</v>
      </c>
      <c r="T313" s="223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24" t="s">
        <v>246</v>
      </c>
      <c r="AT313" s="224" t="s">
        <v>145</v>
      </c>
      <c r="AU313" s="224" t="s">
        <v>91</v>
      </c>
      <c r="AY313" s="18" t="s">
        <v>140</v>
      </c>
      <c r="BE313" s="225">
        <f>IF(N313="základní",J313,0)</f>
        <v>0</v>
      </c>
      <c r="BF313" s="225">
        <f>IF(N313="snížená",J313,0)</f>
        <v>0</v>
      </c>
      <c r="BG313" s="225">
        <f>IF(N313="zákl. přenesená",J313,0)</f>
        <v>0</v>
      </c>
      <c r="BH313" s="225">
        <f>IF(N313="sníž. přenesená",J313,0)</f>
        <v>0</v>
      </c>
      <c r="BI313" s="225">
        <f>IF(N313="nulová",J313,0)</f>
        <v>0</v>
      </c>
      <c r="BJ313" s="18" t="s">
        <v>91</v>
      </c>
      <c r="BK313" s="225">
        <f>ROUND(I313*H313,2)</f>
        <v>0</v>
      </c>
      <c r="BL313" s="18" t="s">
        <v>246</v>
      </c>
      <c r="BM313" s="224" t="s">
        <v>479</v>
      </c>
    </row>
    <row r="314" s="12" customFormat="1" ht="25.92" customHeight="1">
      <c r="A314" s="12"/>
      <c r="B314" s="197"/>
      <c r="C314" s="198"/>
      <c r="D314" s="199" t="s">
        <v>80</v>
      </c>
      <c r="E314" s="200" t="s">
        <v>259</v>
      </c>
      <c r="F314" s="200" t="s">
        <v>480</v>
      </c>
      <c r="G314" s="198"/>
      <c r="H314" s="198"/>
      <c r="I314" s="201"/>
      <c r="J314" s="202">
        <f>BK314</f>
        <v>0</v>
      </c>
      <c r="K314" s="198"/>
      <c r="L314" s="203"/>
      <c r="M314" s="204"/>
      <c r="N314" s="205"/>
      <c r="O314" s="205"/>
      <c r="P314" s="206">
        <f>P315</f>
        <v>0</v>
      </c>
      <c r="Q314" s="205"/>
      <c r="R314" s="206">
        <f>R315</f>
        <v>0.44006000000000001</v>
      </c>
      <c r="S314" s="205"/>
      <c r="T314" s="207">
        <f>T315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8" t="s">
        <v>150</v>
      </c>
      <c r="AT314" s="209" t="s">
        <v>80</v>
      </c>
      <c r="AU314" s="209" t="s">
        <v>81</v>
      </c>
      <c r="AY314" s="208" t="s">
        <v>140</v>
      </c>
      <c r="BK314" s="210">
        <f>BK315</f>
        <v>0</v>
      </c>
    </row>
    <row r="315" s="12" customFormat="1" ht="22.8" customHeight="1">
      <c r="A315" s="12"/>
      <c r="B315" s="197"/>
      <c r="C315" s="198"/>
      <c r="D315" s="199" t="s">
        <v>80</v>
      </c>
      <c r="E315" s="211" t="s">
        <v>481</v>
      </c>
      <c r="F315" s="211" t="s">
        <v>482</v>
      </c>
      <c r="G315" s="198"/>
      <c r="H315" s="198"/>
      <c r="I315" s="201"/>
      <c r="J315" s="212">
        <f>BK315</f>
        <v>0</v>
      </c>
      <c r="K315" s="198"/>
      <c r="L315" s="203"/>
      <c r="M315" s="204"/>
      <c r="N315" s="205"/>
      <c r="O315" s="205"/>
      <c r="P315" s="206">
        <f>SUM(P316:P340)</f>
        <v>0</v>
      </c>
      <c r="Q315" s="205"/>
      <c r="R315" s="206">
        <f>SUM(R316:R340)</f>
        <v>0.44006000000000001</v>
      </c>
      <c r="S315" s="205"/>
      <c r="T315" s="207">
        <f>SUM(T316:T340)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8" t="s">
        <v>150</v>
      </c>
      <c r="AT315" s="209" t="s">
        <v>80</v>
      </c>
      <c r="AU315" s="209" t="s">
        <v>86</v>
      </c>
      <c r="AY315" s="208" t="s">
        <v>140</v>
      </c>
      <c r="BK315" s="210">
        <f>SUM(BK316:BK340)</f>
        <v>0</v>
      </c>
    </row>
    <row r="316" s="2" customFormat="1" ht="24.15" customHeight="1">
      <c r="A316" s="39"/>
      <c r="B316" s="40"/>
      <c r="C316" s="213" t="s">
        <v>483</v>
      </c>
      <c r="D316" s="213" t="s">
        <v>145</v>
      </c>
      <c r="E316" s="214" t="s">
        <v>484</v>
      </c>
      <c r="F316" s="215" t="s">
        <v>485</v>
      </c>
      <c r="G316" s="216" t="s">
        <v>338</v>
      </c>
      <c r="H316" s="217">
        <v>118.5</v>
      </c>
      <c r="I316" s="218"/>
      <c r="J316" s="219">
        <f>ROUND(I316*H316,2)</f>
        <v>0</v>
      </c>
      <c r="K316" s="215" t="s">
        <v>1</v>
      </c>
      <c r="L316" s="45"/>
      <c r="M316" s="220" t="s">
        <v>1</v>
      </c>
      <c r="N316" s="221" t="s">
        <v>47</v>
      </c>
      <c r="O316" s="92"/>
      <c r="P316" s="222">
        <f>O316*H316</f>
        <v>0</v>
      </c>
      <c r="Q316" s="222">
        <v>0</v>
      </c>
      <c r="R316" s="222">
        <f>Q316*H316</f>
        <v>0</v>
      </c>
      <c r="S316" s="222">
        <v>0</v>
      </c>
      <c r="T316" s="223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4" t="s">
        <v>486</v>
      </c>
      <c r="AT316" s="224" t="s">
        <v>145</v>
      </c>
      <c r="AU316" s="224" t="s">
        <v>91</v>
      </c>
      <c r="AY316" s="18" t="s">
        <v>140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8" t="s">
        <v>91</v>
      </c>
      <c r="BK316" s="225">
        <f>ROUND(I316*H316,2)</f>
        <v>0</v>
      </c>
      <c r="BL316" s="18" t="s">
        <v>486</v>
      </c>
      <c r="BM316" s="224" t="s">
        <v>487</v>
      </c>
    </row>
    <row r="317" s="2" customFormat="1" ht="24.15" customHeight="1">
      <c r="A317" s="39"/>
      <c r="B317" s="40"/>
      <c r="C317" s="213" t="s">
        <v>488</v>
      </c>
      <c r="D317" s="213" t="s">
        <v>145</v>
      </c>
      <c r="E317" s="214" t="s">
        <v>489</v>
      </c>
      <c r="F317" s="215" t="s">
        <v>490</v>
      </c>
      <c r="G317" s="216" t="s">
        <v>338</v>
      </c>
      <c r="H317" s="217">
        <v>118.5</v>
      </c>
      <c r="I317" s="218"/>
      <c r="J317" s="219">
        <f>ROUND(I317*H317,2)</f>
        <v>0</v>
      </c>
      <c r="K317" s="215" t="s">
        <v>149</v>
      </c>
      <c r="L317" s="45"/>
      <c r="M317" s="220" t="s">
        <v>1</v>
      </c>
      <c r="N317" s="221" t="s">
        <v>47</v>
      </c>
      <c r="O317" s="92"/>
      <c r="P317" s="222">
        <f>O317*H317</f>
        <v>0</v>
      </c>
      <c r="Q317" s="222">
        <v>0</v>
      </c>
      <c r="R317" s="222">
        <f>Q317*H317</f>
        <v>0</v>
      </c>
      <c r="S317" s="222">
        <v>0</v>
      </c>
      <c r="T317" s="223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24" t="s">
        <v>486</v>
      </c>
      <c r="AT317" s="224" t="s">
        <v>145</v>
      </c>
      <c r="AU317" s="224" t="s">
        <v>91</v>
      </c>
      <c r="AY317" s="18" t="s">
        <v>140</v>
      </c>
      <c r="BE317" s="225">
        <f>IF(N317="základní",J317,0)</f>
        <v>0</v>
      </c>
      <c r="BF317" s="225">
        <f>IF(N317="snížená",J317,0)</f>
        <v>0</v>
      </c>
      <c r="BG317" s="225">
        <f>IF(N317="zákl. přenesená",J317,0)</f>
        <v>0</v>
      </c>
      <c r="BH317" s="225">
        <f>IF(N317="sníž. přenesená",J317,0)</f>
        <v>0</v>
      </c>
      <c r="BI317" s="225">
        <f>IF(N317="nulová",J317,0)</f>
        <v>0</v>
      </c>
      <c r="BJ317" s="18" t="s">
        <v>91</v>
      </c>
      <c r="BK317" s="225">
        <f>ROUND(I317*H317,2)</f>
        <v>0</v>
      </c>
      <c r="BL317" s="18" t="s">
        <v>486</v>
      </c>
      <c r="BM317" s="224" t="s">
        <v>491</v>
      </c>
    </row>
    <row r="318" s="2" customFormat="1" ht="16.5" customHeight="1">
      <c r="A318" s="39"/>
      <c r="B318" s="40"/>
      <c r="C318" s="253" t="s">
        <v>492</v>
      </c>
      <c r="D318" s="253" t="s">
        <v>259</v>
      </c>
      <c r="E318" s="254" t="s">
        <v>493</v>
      </c>
      <c r="F318" s="255" t="s">
        <v>494</v>
      </c>
      <c r="G318" s="256" t="s">
        <v>448</v>
      </c>
      <c r="H318" s="257">
        <v>16</v>
      </c>
      <c r="I318" s="258"/>
      <c r="J318" s="259">
        <f>ROUND(I318*H318,2)</f>
        <v>0</v>
      </c>
      <c r="K318" s="255" t="s">
        <v>149</v>
      </c>
      <c r="L318" s="260"/>
      <c r="M318" s="261" t="s">
        <v>1</v>
      </c>
      <c r="N318" s="262" t="s">
        <v>47</v>
      </c>
      <c r="O318" s="92"/>
      <c r="P318" s="222">
        <f>O318*H318</f>
        <v>0</v>
      </c>
      <c r="Q318" s="222">
        <v>0.001</v>
      </c>
      <c r="R318" s="222">
        <f>Q318*H318</f>
        <v>0.016</v>
      </c>
      <c r="S318" s="222">
        <v>0</v>
      </c>
      <c r="T318" s="223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24" t="s">
        <v>495</v>
      </c>
      <c r="AT318" s="224" t="s">
        <v>259</v>
      </c>
      <c r="AU318" s="224" t="s">
        <v>91</v>
      </c>
      <c r="AY318" s="18" t="s">
        <v>140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8" t="s">
        <v>91</v>
      </c>
      <c r="BK318" s="225">
        <f>ROUND(I318*H318,2)</f>
        <v>0</v>
      </c>
      <c r="BL318" s="18" t="s">
        <v>495</v>
      </c>
      <c r="BM318" s="224" t="s">
        <v>496</v>
      </c>
    </row>
    <row r="319" s="2" customFormat="1" ht="33" customHeight="1">
      <c r="A319" s="39"/>
      <c r="B319" s="40"/>
      <c r="C319" s="253" t="s">
        <v>497</v>
      </c>
      <c r="D319" s="253" t="s">
        <v>259</v>
      </c>
      <c r="E319" s="254" t="s">
        <v>498</v>
      </c>
      <c r="F319" s="255" t="s">
        <v>499</v>
      </c>
      <c r="G319" s="256" t="s">
        <v>148</v>
      </c>
      <c r="H319" s="257">
        <v>98</v>
      </c>
      <c r="I319" s="258"/>
      <c r="J319" s="259">
        <f>ROUND(I319*H319,2)</f>
        <v>0</v>
      </c>
      <c r="K319" s="255" t="s">
        <v>149</v>
      </c>
      <c r="L319" s="260"/>
      <c r="M319" s="261" t="s">
        <v>1</v>
      </c>
      <c r="N319" s="262" t="s">
        <v>47</v>
      </c>
      <c r="O319" s="92"/>
      <c r="P319" s="222">
        <f>O319*H319</f>
        <v>0</v>
      </c>
      <c r="Q319" s="222">
        <v>0.001</v>
      </c>
      <c r="R319" s="222">
        <f>Q319*H319</f>
        <v>0.098000000000000004</v>
      </c>
      <c r="S319" s="222">
        <v>0</v>
      </c>
      <c r="T319" s="223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4" t="s">
        <v>495</v>
      </c>
      <c r="AT319" s="224" t="s">
        <v>259</v>
      </c>
      <c r="AU319" s="224" t="s">
        <v>91</v>
      </c>
      <c r="AY319" s="18" t="s">
        <v>140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8" t="s">
        <v>91</v>
      </c>
      <c r="BK319" s="225">
        <f>ROUND(I319*H319,2)</f>
        <v>0</v>
      </c>
      <c r="BL319" s="18" t="s">
        <v>495</v>
      </c>
      <c r="BM319" s="224" t="s">
        <v>500</v>
      </c>
    </row>
    <row r="320" s="13" customFormat="1">
      <c r="A320" s="13"/>
      <c r="B320" s="226"/>
      <c r="C320" s="227"/>
      <c r="D320" s="228" t="s">
        <v>152</v>
      </c>
      <c r="E320" s="229" t="s">
        <v>1</v>
      </c>
      <c r="F320" s="230" t="s">
        <v>501</v>
      </c>
      <c r="G320" s="227"/>
      <c r="H320" s="231">
        <v>98</v>
      </c>
      <c r="I320" s="232"/>
      <c r="J320" s="227"/>
      <c r="K320" s="227"/>
      <c r="L320" s="233"/>
      <c r="M320" s="234"/>
      <c r="N320" s="235"/>
      <c r="O320" s="235"/>
      <c r="P320" s="235"/>
      <c r="Q320" s="235"/>
      <c r="R320" s="235"/>
      <c r="S320" s="235"/>
      <c r="T320" s="23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152</v>
      </c>
      <c r="AU320" s="237" t="s">
        <v>91</v>
      </c>
      <c r="AV320" s="13" t="s">
        <v>91</v>
      </c>
      <c r="AW320" s="13" t="s">
        <v>36</v>
      </c>
      <c r="AX320" s="13" t="s">
        <v>86</v>
      </c>
      <c r="AY320" s="237" t="s">
        <v>140</v>
      </c>
    </row>
    <row r="321" s="2" customFormat="1" ht="24.15" customHeight="1">
      <c r="A321" s="39"/>
      <c r="B321" s="40"/>
      <c r="C321" s="213" t="s">
        <v>502</v>
      </c>
      <c r="D321" s="213" t="s">
        <v>145</v>
      </c>
      <c r="E321" s="214" t="s">
        <v>503</v>
      </c>
      <c r="F321" s="215" t="s">
        <v>504</v>
      </c>
      <c r="G321" s="216" t="s">
        <v>148</v>
      </c>
      <c r="H321" s="217">
        <v>2</v>
      </c>
      <c r="I321" s="218"/>
      <c r="J321" s="219">
        <f>ROUND(I321*H321,2)</f>
        <v>0</v>
      </c>
      <c r="K321" s="215" t="s">
        <v>149</v>
      </c>
      <c r="L321" s="45"/>
      <c r="M321" s="220" t="s">
        <v>1</v>
      </c>
      <c r="N321" s="221" t="s">
        <v>47</v>
      </c>
      <c r="O321" s="92"/>
      <c r="P321" s="222">
        <f>O321*H321</f>
        <v>0</v>
      </c>
      <c r="Q321" s="222">
        <v>0</v>
      </c>
      <c r="R321" s="222">
        <f>Q321*H321</f>
        <v>0</v>
      </c>
      <c r="S321" s="222">
        <v>0</v>
      </c>
      <c r="T321" s="223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4" t="s">
        <v>486</v>
      </c>
      <c r="AT321" s="224" t="s">
        <v>145</v>
      </c>
      <c r="AU321" s="224" t="s">
        <v>91</v>
      </c>
      <c r="AY321" s="18" t="s">
        <v>140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8" t="s">
        <v>91</v>
      </c>
      <c r="BK321" s="225">
        <f>ROUND(I321*H321,2)</f>
        <v>0</v>
      </c>
      <c r="BL321" s="18" t="s">
        <v>486</v>
      </c>
      <c r="BM321" s="224" t="s">
        <v>505</v>
      </c>
    </row>
    <row r="322" s="2" customFormat="1" ht="16.5" customHeight="1">
      <c r="A322" s="39"/>
      <c r="B322" s="40"/>
      <c r="C322" s="253" t="s">
        <v>506</v>
      </c>
      <c r="D322" s="253" t="s">
        <v>259</v>
      </c>
      <c r="E322" s="254" t="s">
        <v>507</v>
      </c>
      <c r="F322" s="255" t="s">
        <v>508</v>
      </c>
      <c r="G322" s="256" t="s">
        <v>148</v>
      </c>
      <c r="H322" s="257">
        <v>2</v>
      </c>
      <c r="I322" s="258"/>
      <c r="J322" s="259">
        <f>ROUND(I322*H322,2)</f>
        <v>0</v>
      </c>
      <c r="K322" s="255" t="s">
        <v>1</v>
      </c>
      <c r="L322" s="260"/>
      <c r="M322" s="261" t="s">
        <v>1</v>
      </c>
      <c r="N322" s="262" t="s">
        <v>47</v>
      </c>
      <c r="O322" s="92"/>
      <c r="P322" s="222">
        <f>O322*H322</f>
        <v>0</v>
      </c>
      <c r="Q322" s="222">
        <v>0.0041000000000000003</v>
      </c>
      <c r="R322" s="222">
        <f>Q322*H322</f>
        <v>0.0082000000000000007</v>
      </c>
      <c r="S322" s="222">
        <v>0</v>
      </c>
      <c r="T322" s="223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4" t="s">
        <v>495</v>
      </c>
      <c r="AT322" s="224" t="s">
        <v>259</v>
      </c>
      <c r="AU322" s="224" t="s">
        <v>91</v>
      </c>
      <c r="AY322" s="18" t="s">
        <v>140</v>
      </c>
      <c r="BE322" s="225">
        <f>IF(N322="základní",J322,0)</f>
        <v>0</v>
      </c>
      <c r="BF322" s="225">
        <f>IF(N322="snížená",J322,0)</f>
        <v>0</v>
      </c>
      <c r="BG322" s="225">
        <f>IF(N322="zákl. přenesená",J322,0)</f>
        <v>0</v>
      </c>
      <c r="BH322" s="225">
        <f>IF(N322="sníž. přenesená",J322,0)</f>
        <v>0</v>
      </c>
      <c r="BI322" s="225">
        <f>IF(N322="nulová",J322,0)</f>
        <v>0</v>
      </c>
      <c r="BJ322" s="18" t="s">
        <v>91</v>
      </c>
      <c r="BK322" s="225">
        <f>ROUND(I322*H322,2)</f>
        <v>0</v>
      </c>
      <c r="BL322" s="18" t="s">
        <v>495</v>
      </c>
      <c r="BM322" s="224" t="s">
        <v>509</v>
      </c>
    </row>
    <row r="323" s="2" customFormat="1" ht="21.75" customHeight="1">
      <c r="A323" s="39"/>
      <c r="B323" s="40"/>
      <c r="C323" s="253" t="s">
        <v>510</v>
      </c>
      <c r="D323" s="253" t="s">
        <v>259</v>
      </c>
      <c r="E323" s="254" t="s">
        <v>511</v>
      </c>
      <c r="F323" s="255" t="s">
        <v>512</v>
      </c>
      <c r="G323" s="256" t="s">
        <v>148</v>
      </c>
      <c r="H323" s="257">
        <v>2</v>
      </c>
      <c r="I323" s="258"/>
      <c r="J323" s="259">
        <f>ROUND(I323*H323,2)</f>
        <v>0</v>
      </c>
      <c r="K323" s="255" t="s">
        <v>1</v>
      </c>
      <c r="L323" s="260"/>
      <c r="M323" s="261" t="s">
        <v>1</v>
      </c>
      <c r="N323" s="262" t="s">
        <v>47</v>
      </c>
      <c r="O323" s="92"/>
      <c r="P323" s="222">
        <f>O323*H323</f>
        <v>0</v>
      </c>
      <c r="Q323" s="222">
        <v>0.14099999999999999</v>
      </c>
      <c r="R323" s="222">
        <f>Q323*H323</f>
        <v>0.28199999999999997</v>
      </c>
      <c r="S323" s="222">
        <v>0</v>
      </c>
      <c r="T323" s="223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4" t="s">
        <v>495</v>
      </c>
      <c r="AT323" s="224" t="s">
        <v>259</v>
      </c>
      <c r="AU323" s="224" t="s">
        <v>91</v>
      </c>
      <c r="AY323" s="18" t="s">
        <v>140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8" t="s">
        <v>91</v>
      </c>
      <c r="BK323" s="225">
        <f>ROUND(I323*H323,2)</f>
        <v>0</v>
      </c>
      <c r="BL323" s="18" t="s">
        <v>495</v>
      </c>
      <c r="BM323" s="224" t="s">
        <v>513</v>
      </c>
    </row>
    <row r="324" s="2" customFormat="1" ht="24.15" customHeight="1">
      <c r="A324" s="39"/>
      <c r="B324" s="40"/>
      <c r="C324" s="213" t="s">
        <v>514</v>
      </c>
      <c r="D324" s="213" t="s">
        <v>145</v>
      </c>
      <c r="E324" s="214" t="s">
        <v>503</v>
      </c>
      <c r="F324" s="215" t="s">
        <v>504</v>
      </c>
      <c r="G324" s="216" t="s">
        <v>148</v>
      </c>
      <c r="H324" s="217">
        <v>4</v>
      </c>
      <c r="I324" s="218"/>
      <c r="J324" s="219">
        <f>ROUND(I324*H324,2)</f>
        <v>0</v>
      </c>
      <c r="K324" s="215" t="s">
        <v>149</v>
      </c>
      <c r="L324" s="45"/>
      <c r="M324" s="220" t="s">
        <v>1</v>
      </c>
      <c r="N324" s="221" t="s">
        <v>47</v>
      </c>
      <c r="O324" s="92"/>
      <c r="P324" s="222">
        <f>O324*H324</f>
        <v>0</v>
      </c>
      <c r="Q324" s="222">
        <v>0</v>
      </c>
      <c r="R324" s="222">
        <f>Q324*H324</f>
        <v>0</v>
      </c>
      <c r="S324" s="222">
        <v>0</v>
      </c>
      <c r="T324" s="223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4" t="s">
        <v>486</v>
      </c>
      <c r="AT324" s="224" t="s">
        <v>145</v>
      </c>
      <c r="AU324" s="224" t="s">
        <v>91</v>
      </c>
      <c r="AY324" s="18" t="s">
        <v>140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8" t="s">
        <v>91</v>
      </c>
      <c r="BK324" s="225">
        <f>ROUND(I324*H324,2)</f>
        <v>0</v>
      </c>
      <c r="BL324" s="18" t="s">
        <v>486</v>
      </c>
      <c r="BM324" s="224" t="s">
        <v>515</v>
      </c>
    </row>
    <row r="325" s="2" customFormat="1" ht="16.5" customHeight="1">
      <c r="A325" s="39"/>
      <c r="B325" s="40"/>
      <c r="C325" s="253" t="s">
        <v>516</v>
      </c>
      <c r="D325" s="253" t="s">
        <v>259</v>
      </c>
      <c r="E325" s="254" t="s">
        <v>517</v>
      </c>
      <c r="F325" s="255" t="s">
        <v>518</v>
      </c>
      <c r="G325" s="256" t="s">
        <v>148</v>
      </c>
      <c r="H325" s="257">
        <v>4</v>
      </c>
      <c r="I325" s="258"/>
      <c r="J325" s="259">
        <f>ROUND(I325*H325,2)</f>
        <v>0</v>
      </c>
      <c r="K325" s="255" t="s">
        <v>149</v>
      </c>
      <c r="L325" s="260"/>
      <c r="M325" s="261" t="s">
        <v>1</v>
      </c>
      <c r="N325" s="262" t="s">
        <v>47</v>
      </c>
      <c r="O325" s="92"/>
      <c r="P325" s="222">
        <f>O325*H325</f>
        <v>0</v>
      </c>
      <c r="Q325" s="222">
        <v>0.0041000000000000003</v>
      </c>
      <c r="R325" s="222">
        <f>Q325*H325</f>
        <v>0.016400000000000001</v>
      </c>
      <c r="S325" s="222">
        <v>0</v>
      </c>
      <c r="T325" s="223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495</v>
      </c>
      <c r="AT325" s="224" t="s">
        <v>259</v>
      </c>
      <c r="AU325" s="224" t="s">
        <v>91</v>
      </c>
      <c r="AY325" s="18" t="s">
        <v>140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91</v>
      </c>
      <c r="BK325" s="225">
        <f>ROUND(I325*H325,2)</f>
        <v>0</v>
      </c>
      <c r="BL325" s="18" t="s">
        <v>495</v>
      </c>
      <c r="BM325" s="224" t="s">
        <v>519</v>
      </c>
    </row>
    <row r="326" s="2" customFormat="1" ht="16.5" customHeight="1">
      <c r="A326" s="39"/>
      <c r="B326" s="40"/>
      <c r="C326" s="213" t="s">
        <v>520</v>
      </c>
      <c r="D326" s="213" t="s">
        <v>145</v>
      </c>
      <c r="E326" s="214" t="s">
        <v>521</v>
      </c>
      <c r="F326" s="215" t="s">
        <v>522</v>
      </c>
      <c r="G326" s="216" t="s">
        <v>148</v>
      </c>
      <c r="H326" s="217">
        <v>33</v>
      </c>
      <c r="I326" s="218"/>
      <c r="J326" s="219">
        <f>ROUND(I326*H326,2)</f>
        <v>0</v>
      </c>
      <c r="K326" s="215" t="s">
        <v>149</v>
      </c>
      <c r="L326" s="45"/>
      <c r="M326" s="220" t="s">
        <v>1</v>
      </c>
      <c r="N326" s="221" t="s">
        <v>47</v>
      </c>
      <c r="O326" s="92"/>
      <c r="P326" s="222">
        <f>O326*H326</f>
        <v>0</v>
      </c>
      <c r="Q326" s="222">
        <v>0</v>
      </c>
      <c r="R326" s="222">
        <f>Q326*H326</f>
        <v>0</v>
      </c>
      <c r="S326" s="222">
        <v>0</v>
      </c>
      <c r="T326" s="223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4" t="s">
        <v>486</v>
      </c>
      <c r="AT326" s="224" t="s">
        <v>145</v>
      </c>
      <c r="AU326" s="224" t="s">
        <v>91</v>
      </c>
      <c r="AY326" s="18" t="s">
        <v>140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8" t="s">
        <v>91</v>
      </c>
      <c r="BK326" s="225">
        <f>ROUND(I326*H326,2)</f>
        <v>0</v>
      </c>
      <c r="BL326" s="18" t="s">
        <v>486</v>
      </c>
      <c r="BM326" s="224" t="s">
        <v>523</v>
      </c>
    </row>
    <row r="327" s="2" customFormat="1" ht="16.5" customHeight="1">
      <c r="A327" s="39"/>
      <c r="B327" s="40"/>
      <c r="C327" s="253" t="s">
        <v>524</v>
      </c>
      <c r="D327" s="253" t="s">
        <v>259</v>
      </c>
      <c r="E327" s="254" t="s">
        <v>525</v>
      </c>
      <c r="F327" s="255" t="s">
        <v>526</v>
      </c>
      <c r="G327" s="256" t="s">
        <v>148</v>
      </c>
      <c r="H327" s="257">
        <v>30</v>
      </c>
      <c r="I327" s="258"/>
      <c r="J327" s="259">
        <f>ROUND(I327*H327,2)</f>
        <v>0</v>
      </c>
      <c r="K327" s="255" t="s">
        <v>149</v>
      </c>
      <c r="L327" s="260"/>
      <c r="M327" s="261" t="s">
        <v>1</v>
      </c>
      <c r="N327" s="262" t="s">
        <v>47</v>
      </c>
      <c r="O327" s="92"/>
      <c r="P327" s="222">
        <f>O327*H327</f>
        <v>0</v>
      </c>
      <c r="Q327" s="222">
        <v>0.00023000000000000001</v>
      </c>
      <c r="R327" s="222">
        <f>Q327*H327</f>
        <v>0.0068999999999999999</v>
      </c>
      <c r="S327" s="222">
        <v>0</v>
      </c>
      <c r="T327" s="223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24" t="s">
        <v>495</v>
      </c>
      <c r="AT327" s="224" t="s">
        <v>259</v>
      </c>
      <c r="AU327" s="224" t="s">
        <v>91</v>
      </c>
      <c r="AY327" s="18" t="s">
        <v>140</v>
      </c>
      <c r="BE327" s="225">
        <f>IF(N327="základní",J327,0)</f>
        <v>0</v>
      </c>
      <c r="BF327" s="225">
        <f>IF(N327="snížená",J327,0)</f>
        <v>0</v>
      </c>
      <c r="BG327" s="225">
        <f>IF(N327="zákl. přenesená",J327,0)</f>
        <v>0</v>
      </c>
      <c r="BH327" s="225">
        <f>IF(N327="sníž. přenesená",J327,0)</f>
        <v>0</v>
      </c>
      <c r="BI327" s="225">
        <f>IF(N327="nulová",J327,0)</f>
        <v>0</v>
      </c>
      <c r="BJ327" s="18" t="s">
        <v>91</v>
      </c>
      <c r="BK327" s="225">
        <f>ROUND(I327*H327,2)</f>
        <v>0</v>
      </c>
      <c r="BL327" s="18" t="s">
        <v>495</v>
      </c>
      <c r="BM327" s="224" t="s">
        <v>527</v>
      </c>
    </row>
    <row r="328" s="13" customFormat="1">
      <c r="A328" s="13"/>
      <c r="B328" s="226"/>
      <c r="C328" s="227"/>
      <c r="D328" s="228" t="s">
        <v>152</v>
      </c>
      <c r="E328" s="229" t="s">
        <v>1</v>
      </c>
      <c r="F328" s="230" t="s">
        <v>528</v>
      </c>
      <c r="G328" s="227"/>
      <c r="H328" s="231">
        <v>30</v>
      </c>
      <c r="I328" s="232"/>
      <c r="J328" s="227"/>
      <c r="K328" s="227"/>
      <c r="L328" s="233"/>
      <c r="M328" s="234"/>
      <c r="N328" s="235"/>
      <c r="O328" s="235"/>
      <c r="P328" s="235"/>
      <c r="Q328" s="235"/>
      <c r="R328" s="235"/>
      <c r="S328" s="235"/>
      <c r="T328" s="23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7" t="s">
        <v>152</v>
      </c>
      <c r="AU328" s="237" t="s">
        <v>91</v>
      </c>
      <c r="AV328" s="13" t="s">
        <v>91</v>
      </c>
      <c r="AW328" s="13" t="s">
        <v>36</v>
      </c>
      <c r="AX328" s="13" t="s">
        <v>86</v>
      </c>
      <c r="AY328" s="237" t="s">
        <v>140</v>
      </c>
    </row>
    <row r="329" s="2" customFormat="1" ht="16.5" customHeight="1">
      <c r="A329" s="39"/>
      <c r="B329" s="40"/>
      <c r="C329" s="253" t="s">
        <v>529</v>
      </c>
      <c r="D329" s="253" t="s">
        <v>259</v>
      </c>
      <c r="E329" s="254" t="s">
        <v>530</v>
      </c>
      <c r="F329" s="255" t="s">
        <v>531</v>
      </c>
      <c r="G329" s="256" t="s">
        <v>148</v>
      </c>
      <c r="H329" s="257">
        <v>3</v>
      </c>
      <c r="I329" s="258"/>
      <c r="J329" s="259">
        <f>ROUND(I329*H329,2)</f>
        <v>0</v>
      </c>
      <c r="K329" s="255" t="s">
        <v>149</v>
      </c>
      <c r="L329" s="260"/>
      <c r="M329" s="261" t="s">
        <v>1</v>
      </c>
      <c r="N329" s="262" t="s">
        <v>47</v>
      </c>
      <c r="O329" s="92"/>
      <c r="P329" s="222">
        <f>O329*H329</f>
        <v>0</v>
      </c>
      <c r="Q329" s="222">
        <v>0.00016000000000000001</v>
      </c>
      <c r="R329" s="222">
        <f>Q329*H329</f>
        <v>0.00048000000000000007</v>
      </c>
      <c r="S329" s="222">
        <v>0</v>
      </c>
      <c r="T329" s="223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24" t="s">
        <v>262</v>
      </c>
      <c r="AT329" s="224" t="s">
        <v>259</v>
      </c>
      <c r="AU329" s="224" t="s">
        <v>91</v>
      </c>
      <c r="AY329" s="18" t="s">
        <v>140</v>
      </c>
      <c r="BE329" s="225">
        <f>IF(N329="základní",J329,0)</f>
        <v>0</v>
      </c>
      <c r="BF329" s="225">
        <f>IF(N329="snížená",J329,0)</f>
        <v>0</v>
      </c>
      <c r="BG329" s="225">
        <f>IF(N329="zákl. přenesená",J329,0)</f>
        <v>0</v>
      </c>
      <c r="BH329" s="225">
        <f>IF(N329="sníž. přenesená",J329,0)</f>
        <v>0</v>
      </c>
      <c r="BI329" s="225">
        <f>IF(N329="nulová",J329,0)</f>
        <v>0</v>
      </c>
      <c r="BJ329" s="18" t="s">
        <v>91</v>
      </c>
      <c r="BK329" s="225">
        <f>ROUND(I329*H329,2)</f>
        <v>0</v>
      </c>
      <c r="BL329" s="18" t="s">
        <v>246</v>
      </c>
      <c r="BM329" s="224" t="s">
        <v>532</v>
      </c>
    </row>
    <row r="330" s="2" customFormat="1" ht="21.75" customHeight="1">
      <c r="A330" s="39"/>
      <c r="B330" s="40"/>
      <c r="C330" s="213" t="s">
        <v>533</v>
      </c>
      <c r="D330" s="213" t="s">
        <v>145</v>
      </c>
      <c r="E330" s="214" t="s">
        <v>534</v>
      </c>
      <c r="F330" s="215" t="s">
        <v>535</v>
      </c>
      <c r="G330" s="216" t="s">
        <v>148</v>
      </c>
      <c r="H330" s="217">
        <v>8</v>
      </c>
      <c r="I330" s="218"/>
      <c r="J330" s="219">
        <f>ROUND(I330*H330,2)</f>
        <v>0</v>
      </c>
      <c r="K330" s="215" t="s">
        <v>1</v>
      </c>
      <c r="L330" s="45"/>
      <c r="M330" s="220" t="s">
        <v>1</v>
      </c>
      <c r="N330" s="221" t="s">
        <v>47</v>
      </c>
      <c r="O330" s="92"/>
      <c r="P330" s="222">
        <f>O330*H330</f>
        <v>0</v>
      </c>
      <c r="Q330" s="222">
        <v>0</v>
      </c>
      <c r="R330" s="222">
        <f>Q330*H330</f>
        <v>0</v>
      </c>
      <c r="S330" s="222">
        <v>0</v>
      </c>
      <c r="T330" s="223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4" t="s">
        <v>486</v>
      </c>
      <c r="AT330" s="224" t="s">
        <v>145</v>
      </c>
      <c r="AU330" s="224" t="s">
        <v>91</v>
      </c>
      <c r="AY330" s="18" t="s">
        <v>140</v>
      </c>
      <c r="BE330" s="225">
        <f>IF(N330="základní",J330,0)</f>
        <v>0</v>
      </c>
      <c r="BF330" s="225">
        <f>IF(N330="snížená",J330,0)</f>
        <v>0</v>
      </c>
      <c r="BG330" s="225">
        <f>IF(N330="zákl. přenesená",J330,0)</f>
        <v>0</v>
      </c>
      <c r="BH330" s="225">
        <f>IF(N330="sníž. přenesená",J330,0)</f>
        <v>0</v>
      </c>
      <c r="BI330" s="225">
        <f>IF(N330="nulová",J330,0)</f>
        <v>0</v>
      </c>
      <c r="BJ330" s="18" t="s">
        <v>91</v>
      </c>
      <c r="BK330" s="225">
        <f>ROUND(I330*H330,2)</f>
        <v>0</v>
      </c>
      <c r="BL330" s="18" t="s">
        <v>486</v>
      </c>
      <c r="BM330" s="224" t="s">
        <v>536</v>
      </c>
    </row>
    <row r="331" s="2" customFormat="1" ht="24.15" customHeight="1">
      <c r="A331" s="39"/>
      <c r="B331" s="40"/>
      <c r="C331" s="253" t="s">
        <v>537</v>
      </c>
      <c r="D331" s="253" t="s">
        <v>259</v>
      </c>
      <c r="E331" s="254" t="s">
        <v>538</v>
      </c>
      <c r="F331" s="255" t="s">
        <v>539</v>
      </c>
      <c r="G331" s="256" t="s">
        <v>148</v>
      </c>
      <c r="H331" s="257">
        <v>8</v>
      </c>
      <c r="I331" s="258"/>
      <c r="J331" s="259">
        <f>ROUND(I331*H331,2)</f>
        <v>0</v>
      </c>
      <c r="K331" s="255" t="s">
        <v>149</v>
      </c>
      <c r="L331" s="260"/>
      <c r="M331" s="261" t="s">
        <v>1</v>
      </c>
      <c r="N331" s="262" t="s">
        <v>47</v>
      </c>
      <c r="O331" s="92"/>
      <c r="P331" s="222">
        <f>O331*H331</f>
        <v>0</v>
      </c>
      <c r="Q331" s="222">
        <v>0.001</v>
      </c>
      <c r="R331" s="222">
        <f>Q331*H331</f>
        <v>0.0080000000000000002</v>
      </c>
      <c r="S331" s="222">
        <v>0</v>
      </c>
      <c r="T331" s="223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495</v>
      </c>
      <c r="AT331" s="224" t="s">
        <v>259</v>
      </c>
      <c r="AU331" s="224" t="s">
        <v>91</v>
      </c>
      <c r="AY331" s="18" t="s">
        <v>140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91</v>
      </c>
      <c r="BK331" s="225">
        <f>ROUND(I331*H331,2)</f>
        <v>0</v>
      </c>
      <c r="BL331" s="18" t="s">
        <v>495</v>
      </c>
      <c r="BM331" s="224" t="s">
        <v>540</v>
      </c>
    </row>
    <row r="332" s="13" customFormat="1">
      <c r="A332" s="13"/>
      <c r="B332" s="226"/>
      <c r="C332" s="227"/>
      <c r="D332" s="228" t="s">
        <v>152</v>
      </c>
      <c r="E332" s="229" t="s">
        <v>1</v>
      </c>
      <c r="F332" s="230" t="s">
        <v>541</v>
      </c>
      <c r="G332" s="227"/>
      <c r="H332" s="231">
        <v>8</v>
      </c>
      <c r="I332" s="232"/>
      <c r="J332" s="227"/>
      <c r="K332" s="227"/>
      <c r="L332" s="233"/>
      <c r="M332" s="234"/>
      <c r="N332" s="235"/>
      <c r="O332" s="235"/>
      <c r="P332" s="235"/>
      <c r="Q332" s="235"/>
      <c r="R332" s="235"/>
      <c r="S332" s="235"/>
      <c r="T332" s="23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7" t="s">
        <v>152</v>
      </c>
      <c r="AU332" s="237" t="s">
        <v>91</v>
      </c>
      <c r="AV332" s="13" t="s">
        <v>91</v>
      </c>
      <c r="AW332" s="13" t="s">
        <v>36</v>
      </c>
      <c r="AX332" s="13" t="s">
        <v>86</v>
      </c>
      <c r="AY332" s="237" t="s">
        <v>140</v>
      </c>
    </row>
    <row r="333" s="2" customFormat="1" ht="16.5" customHeight="1">
      <c r="A333" s="39"/>
      <c r="B333" s="40"/>
      <c r="C333" s="213" t="s">
        <v>157</v>
      </c>
      <c r="D333" s="213" t="s">
        <v>145</v>
      </c>
      <c r="E333" s="214" t="s">
        <v>542</v>
      </c>
      <c r="F333" s="215" t="s">
        <v>543</v>
      </c>
      <c r="G333" s="216" t="s">
        <v>148</v>
      </c>
      <c r="H333" s="217">
        <v>8</v>
      </c>
      <c r="I333" s="218"/>
      <c r="J333" s="219">
        <f>ROUND(I333*H333,2)</f>
        <v>0</v>
      </c>
      <c r="K333" s="215" t="s">
        <v>1</v>
      </c>
      <c r="L333" s="45"/>
      <c r="M333" s="220" t="s">
        <v>1</v>
      </c>
      <c r="N333" s="221" t="s">
        <v>47</v>
      </c>
      <c r="O333" s="92"/>
      <c r="P333" s="222">
        <f>O333*H333</f>
        <v>0</v>
      </c>
      <c r="Q333" s="222">
        <v>0</v>
      </c>
      <c r="R333" s="222">
        <f>Q333*H333</f>
        <v>0</v>
      </c>
      <c r="S333" s="222">
        <v>0</v>
      </c>
      <c r="T333" s="223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24" t="s">
        <v>486</v>
      </c>
      <c r="AT333" s="224" t="s">
        <v>145</v>
      </c>
      <c r="AU333" s="224" t="s">
        <v>91</v>
      </c>
      <c r="AY333" s="18" t="s">
        <v>140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8" t="s">
        <v>91</v>
      </c>
      <c r="BK333" s="225">
        <f>ROUND(I333*H333,2)</f>
        <v>0</v>
      </c>
      <c r="BL333" s="18" t="s">
        <v>486</v>
      </c>
      <c r="BM333" s="224" t="s">
        <v>544</v>
      </c>
    </row>
    <row r="334" s="2" customFormat="1" ht="21.75" customHeight="1">
      <c r="A334" s="39"/>
      <c r="B334" s="40"/>
      <c r="C334" s="253" t="s">
        <v>174</v>
      </c>
      <c r="D334" s="253" t="s">
        <v>259</v>
      </c>
      <c r="E334" s="254" t="s">
        <v>545</v>
      </c>
      <c r="F334" s="255" t="s">
        <v>546</v>
      </c>
      <c r="G334" s="256" t="s">
        <v>148</v>
      </c>
      <c r="H334" s="257">
        <v>8</v>
      </c>
      <c r="I334" s="258"/>
      <c r="J334" s="259">
        <f>ROUND(I334*H334,2)</f>
        <v>0</v>
      </c>
      <c r="K334" s="255" t="s">
        <v>1</v>
      </c>
      <c r="L334" s="260"/>
      <c r="M334" s="261" t="s">
        <v>1</v>
      </c>
      <c r="N334" s="262" t="s">
        <v>47</v>
      </c>
      <c r="O334" s="92"/>
      <c r="P334" s="222">
        <f>O334*H334</f>
        <v>0</v>
      </c>
      <c r="Q334" s="222">
        <v>0.00051000000000000004</v>
      </c>
      <c r="R334" s="222">
        <f>Q334*H334</f>
        <v>0.0040800000000000003</v>
      </c>
      <c r="S334" s="222">
        <v>0</v>
      </c>
      <c r="T334" s="223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4" t="s">
        <v>495</v>
      </c>
      <c r="AT334" s="224" t="s">
        <v>259</v>
      </c>
      <c r="AU334" s="224" t="s">
        <v>91</v>
      </c>
      <c r="AY334" s="18" t="s">
        <v>140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8" t="s">
        <v>91</v>
      </c>
      <c r="BK334" s="225">
        <f>ROUND(I334*H334,2)</f>
        <v>0</v>
      </c>
      <c r="BL334" s="18" t="s">
        <v>495</v>
      </c>
      <c r="BM334" s="224" t="s">
        <v>547</v>
      </c>
    </row>
    <row r="335" s="13" customFormat="1">
      <c r="A335" s="13"/>
      <c r="B335" s="226"/>
      <c r="C335" s="227"/>
      <c r="D335" s="228" t="s">
        <v>152</v>
      </c>
      <c r="E335" s="229" t="s">
        <v>1</v>
      </c>
      <c r="F335" s="230" t="s">
        <v>548</v>
      </c>
      <c r="G335" s="227"/>
      <c r="H335" s="231">
        <v>8</v>
      </c>
      <c r="I335" s="232"/>
      <c r="J335" s="227"/>
      <c r="K335" s="227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152</v>
      </c>
      <c r="AU335" s="237" t="s">
        <v>91</v>
      </c>
      <c r="AV335" s="13" t="s">
        <v>91</v>
      </c>
      <c r="AW335" s="13" t="s">
        <v>36</v>
      </c>
      <c r="AX335" s="13" t="s">
        <v>86</v>
      </c>
      <c r="AY335" s="237" t="s">
        <v>140</v>
      </c>
    </row>
    <row r="336" s="2" customFormat="1" ht="16.5" customHeight="1">
      <c r="A336" s="39"/>
      <c r="B336" s="40"/>
      <c r="C336" s="213" t="s">
        <v>549</v>
      </c>
      <c r="D336" s="213" t="s">
        <v>145</v>
      </c>
      <c r="E336" s="214" t="s">
        <v>550</v>
      </c>
      <c r="F336" s="215" t="s">
        <v>551</v>
      </c>
      <c r="G336" s="216" t="s">
        <v>293</v>
      </c>
      <c r="H336" s="274"/>
      <c r="I336" s="218"/>
      <c r="J336" s="219">
        <f>ROUND(I336*H336,2)</f>
        <v>0</v>
      </c>
      <c r="K336" s="215" t="s">
        <v>1</v>
      </c>
      <c r="L336" s="45"/>
      <c r="M336" s="220" t="s">
        <v>1</v>
      </c>
      <c r="N336" s="221" t="s">
        <v>47</v>
      </c>
      <c r="O336" s="92"/>
      <c r="P336" s="222">
        <f>O336*H336</f>
        <v>0</v>
      </c>
      <c r="Q336" s="222">
        <v>0</v>
      </c>
      <c r="R336" s="222">
        <f>Q336*H336</f>
        <v>0</v>
      </c>
      <c r="S336" s="222">
        <v>0</v>
      </c>
      <c r="T336" s="223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4" t="s">
        <v>495</v>
      </c>
      <c r="AT336" s="224" t="s">
        <v>145</v>
      </c>
      <c r="AU336" s="224" t="s">
        <v>91</v>
      </c>
      <c r="AY336" s="18" t="s">
        <v>140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8" t="s">
        <v>91</v>
      </c>
      <c r="BK336" s="225">
        <f>ROUND(I336*H336,2)</f>
        <v>0</v>
      </c>
      <c r="BL336" s="18" t="s">
        <v>495</v>
      </c>
      <c r="BM336" s="224" t="s">
        <v>552</v>
      </c>
    </row>
    <row r="337" s="2" customFormat="1" ht="16.5" customHeight="1">
      <c r="A337" s="39"/>
      <c r="B337" s="40"/>
      <c r="C337" s="213" t="s">
        <v>486</v>
      </c>
      <c r="D337" s="213" t="s">
        <v>145</v>
      </c>
      <c r="E337" s="214" t="s">
        <v>553</v>
      </c>
      <c r="F337" s="215" t="s">
        <v>554</v>
      </c>
      <c r="G337" s="216" t="s">
        <v>293</v>
      </c>
      <c r="H337" s="274"/>
      <c r="I337" s="218"/>
      <c r="J337" s="219">
        <f>ROUND(I337*H337,2)</f>
        <v>0</v>
      </c>
      <c r="K337" s="215" t="s">
        <v>1</v>
      </c>
      <c r="L337" s="45"/>
      <c r="M337" s="220" t="s">
        <v>1</v>
      </c>
      <c r="N337" s="221" t="s">
        <v>47</v>
      </c>
      <c r="O337" s="92"/>
      <c r="P337" s="222">
        <f>O337*H337</f>
        <v>0</v>
      </c>
      <c r="Q337" s="222">
        <v>0</v>
      </c>
      <c r="R337" s="222">
        <f>Q337*H337</f>
        <v>0</v>
      </c>
      <c r="S337" s="222">
        <v>0</v>
      </c>
      <c r="T337" s="223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4" t="s">
        <v>486</v>
      </c>
      <c r="AT337" s="224" t="s">
        <v>145</v>
      </c>
      <c r="AU337" s="224" t="s">
        <v>91</v>
      </c>
      <c r="AY337" s="18" t="s">
        <v>140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8" t="s">
        <v>91</v>
      </c>
      <c r="BK337" s="225">
        <f>ROUND(I337*H337,2)</f>
        <v>0</v>
      </c>
      <c r="BL337" s="18" t="s">
        <v>486</v>
      </c>
      <c r="BM337" s="224" t="s">
        <v>555</v>
      </c>
    </row>
    <row r="338" s="2" customFormat="1" ht="16.5" customHeight="1">
      <c r="A338" s="39"/>
      <c r="B338" s="40"/>
      <c r="C338" s="213" t="s">
        <v>556</v>
      </c>
      <c r="D338" s="213" t="s">
        <v>145</v>
      </c>
      <c r="E338" s="214" t="s">
        <v>557</v>
      </c>
      <c r="F338" s="215" t="s">
        <v>558</v>
      </c>
      <c r="G338" s="216" t="s">
        <v>293</v>
      </c>
      <c r="H338" s="274"/>
      <c r="I338" s="218"/>
      <c r="J338" s="219">
        <f>ROUND(I338*H338,2)</f>
        <v>0</v>
      </c>
      <c r="K338" s="215" t="s">
        <v>1</v>
      </c>
      <c r="L338" s="45"/>
      <c r="M338" s="220" t="s">
        <v>1</v>
      </c>
      <c r="N338" s="221" t="s">
        <v>47</v>
      </c>
      <c r="O338" s="92"/>
      <c r="P338" s="222">
        <f>O338*H338</f>
        <v>0</v>
      </c>
      <c r="Q338" s="222">
        <v>0</v>
      </c>
      <c r="R338" s="222">
        <f>Q338*H338</f>
        <v>0</v>
      </c>
      <c r="S338" s="222">
        <v>0</v>
      </c>
      <c r="T338" s="223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4" t="s">
        <v>486</v>
      </c>
      <c r="AT338" s="224" t="s">
        <v>145</v>
      </c>
      <c r="AU338" s="224" t="s">
        <v>91</v>
      </c>
      <c r="AY338" s="18" t="s">
        <v>140</v>
      </c>
      <c r="BE338" s="225">
        <f>IF(N338="základní",J338,0)</f>
        <v>0</v>
      </c>
      <c r="BF338" s="225">
        <f>IF(N338="snížená",J338,0)</f>
        <v>0</v>
      </c>
      <c r="BG338" s="225">
        <f>IF(N338="zákl. přenesená",J338,0)</f>
        <v>0</v>
      </c>
      <c r="BH338" s="225">
        <f>IF(N338="sníž. přenesená",J338,0)</f>
        <v>0</v>
      </c>
      <c r="BI338" s="225">
        <f>IF(N338="nulová",J338,0)</f>
        <v>0</v>
      </c>
      <c r="BJ338" s="18" t="s">
        <v>91</v>
      </c>
      <c r="BK338" s="225">
        <f>ROUND(I338*H338,2)</f>
        <v>0</v>
      </c>
      <c r="BL338" s="18" t="s">
        <v>486</v>
      </c>
      <c r="BM338" s="224" t="s">
        <v>559</v>
      </c>
    </row>
    <row r="339" s="2" customFormat="1" ht="16.5" customHeight="1">
      <c r="A339" s="39"/>
      <c r="B339" s="40"/>
      <c r="C339" s="213" t="s">
        <v>560</v>
      </c>
      <c r="D339" s="213" t="s">
        <v>145</v>
      </c>
      <c r="E339" s="214" t="s">
        <v>561</v>
      </c>
      <c r="F339" s="215" t="s">
        <v>562</v>
      </c>
      <c r="G339" s="216" t="s">
        <v>148</v>
      </c>
      <c r="H339" s="217">
        <v>1</v>
      </c>
      <c r="I339" s="218"/>
      <c r="J339" s="219">
        <f>ROUND(I339*H339,2)</f>
        <v>0</v>
      </c>
      <c r="K339" s="215" t="s">
        <v>1</v>
      </c>
      <c r="L339" s="45"/>
      <c r="M339" s="220" t="s">
        <v>1</v>
      </c>
      <c r="N339" s="221" t="s">
        <v>47</v>
      </c>
      <c r="O339" s="92"/>
      <c r="P339" s="222">
        <f>O339*H339</f>
        <v>0</v>
      </c>
      <c r="Q339" s="222">
        <v>0</v>
      </c>
      <c r="R339" s="222">
        <f>Q339*H339</f>
        <v>0</v>
      </c>
      <c r="S339" s="222">
        <v>0</v>
      </c>
      <c r="T339" s="223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4" t="s">
        <v>486</v>
      </c>
      <c r="AT339" s="224" t="s">
        <v>145</v>
      </c>
      <c r="AU339" s="224" t="s">
        <v>91</v>
      </c>
      <c r="AY339" s="18" t="s">
        <v>140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8" t="s">
        <v>91</v>
      </c>
      <c r="BK339" s="225">
        <f>ROUND(I339*H339,2)</f>
        <v>0</v>
      </c>
      <c r="BL339" s="18" t="s">
        <v>486</v>
      </c>
      <c r="BM339" s="224" t="s">
        <v>563</v>
      </c>
    </row>
    <row r="340" s="13" customFormat="1">
      <c r="A340" s="13"/>
      <c r="B340" s="226"/>
      <c r="C340" s="227"/>
      <c r="D340" s="228" t="s">
        <v>152</v>
      </c>
      <c r="E340" s="229" t="s">
        <v>1</v>
      </c>
      <c r="F340" s="230" t="s">
        <v>564</v>
      </c>
      <c r="G340" s="227"/>
      <c r="H340" s="231">
        <v>1</v>
      </c>
      <c r="I340" s="232"/>
      <c r="J340" s="227"/>
      <c r="K340" s="227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152</v>
      </c>
      <c r="AU340" s="237" t="s">
        <v>91</v>
      </c>
      <c r="AV340" s="13" t="s">
        <v>91</v>
      </c>
      <c r="AW340" s="13" t="s">
        <v>36</v>
      </c>
      <c r="AX340" s="13" t="s">
        <v>86</v>
      </c>
      <c r="AY340" s="237" t="s">
        <v>140</v>
      </c>
    </row>
    <row r="341" s="12" customFormat="1" ht="25.92" customHeight="1">
      <c r="A341" s="12"/>
      <c r="B341" s="197"/>
      <c r="C341" s="198"/>
      <c r="D341" s="199" t="s">
        <v>80</v>
      </c>
      <c r="E341" s="200" t="s">
        <v>565</v>
      </c>
      <c r="F341" s="200" t="s">
        <v>566</v>
      </c>
      <c r="G341" s="198"/>
      <c r="H341" s="198"/>
      <c r="I341" s="201"/>
      <c r="J341" s="202">
        <f>BK341</f>
        <v>0</v>
      </c>
      <c r="K341" s="198"/>
      <c r="L341" s="203"/>
      <c r="M341" s="204"/>
      <c r="N341" s="205"/>
      <c r="O341" s="205"/>
      <c r="P341" s="206">
        <f>P342+P344+P348+P350</f>
        <v>0</v>
      </c>
      <c r="Q341" s="205"/>
      <c r="R341" s="206">
        <f>R342+R344+R348+R350</f>
        <v>0</v>
      </c>
      <c r="S341" s="205"/>
      <c r="T341" s="207">
        <f>T342+T344+T348+T350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08" t="s">
        <v>180</v>
      </c>
      <c r="AT341" s="209" t="s">
        <v>80</v>
      </c>
      <c r="AU341" s="209" t="s">
        <v>81</v>
      </c>
      <c r="AY341" s="208" t="s">
        <v>140</v>
      </c>
      <c r="BK341" s="210">
        <f>BK342+BK344+BK348+BK350</f>
        <v>0</v>
      </c>
    </row>
    <row r="342" s="12" customFormat="1" ht="22.8" customHeight="1">
      <c r="A342" s="12"/>
      <c r="B342" s="197"/>
      <c r="C342" s="198"/>
      <c r="D342" s="199" t="s">
        <v>80</v>
      </c>
      <c r="E342" s="211" t="s">
        <v>567</v>
      </c>
      <c r="F342" s="211" t="s">
        <v>568</v>
      </c>
      <c r="G342" s="198"/>
      <c r="H342" s="198"/>
      <c r="I342" s="201"/>
      <c r="J342" s="212">
        <f>BK342</f>
        <v>0</v>
      </c>
      <c r="K342" s="198"/>
      <c r="L342" s="203"/>
      <c r="M342" s="204"/>
      <c r="N342" s="205"/>
      <c r="O342" s="205"/>
      <c r="P342" s="206">
        <f>P343</f>
        <v>0</v>
      </c>
      <c r="Q342" s="205"/>
      <c r="R342" s="206">
        <f>R343</f>
        <v>0</v>
      </c>
      <c r="S342" s="205"/>
      <c r="T342" s="207">
        <f>T343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08" t="s">
        <v>180</v>
      </c>
      <c r="AT342" s="209" t="s">
        <v>80</v>
      </c>
      <c r="AU342" s="209" t="s">
        <v>86</v>
      </c>
      <c r="AY342" s="208" t="s">
        <v>140</v>
      </c>
      <c r="BK342" s="210">
        <f>BK343</f>
        <v>0</v>
      </c>
    </row>
    <row r="343" s="2" customFormat="1" ht="16.5" customHeight="1">
      <c r="A343" s="39"/>
      <c r="B343" s="40"/>
      <c r="C343" s="213" t="s">
        <v>569</v>
      </c>
      <c r="D343" s="213" t="s">
        <v>145</v>
      </c>
      <c r="E343" s="214" t="s">
        <v>570</v>
      </c>
      <c r="F343" s="215" t="s">
        <v>571</v>
      </c>
      <c r="G343" s="216" t="s">
        <v>148</v>
      </c>
      <c r="H343" s="217">
        <v>1</v>
      </c>
      <c r="I343" s="218"/>
      <c r="J343" s="219">
        <f>ROUND(I343*H343,2)</f>
        <v>0</v>
      </c>
      <c r="K343" s="215" t="s">
        <v>149</v>
      </c>
      <c r="L343" s="45"/>
      <c r="M343" s="220" t="s">
        <v>1</v>
      </c>
      <c r="N343" s="221" t="s">
        <v>47</v>
      </c>
      <c r="O343" s="92"/>
      <c r="P343" s="222">
        <f>O343*H343</f>
        <v>0</v>
      </c>
      <c r="Q343" s="222">
        <v>0</v>
      </c>
      <c r="R343" s="222">
        <f>Q343*H343</f>
        <v>0</v>
      </c>
      <c r="S343" s="222">
        <v>0</v>
      </c>
      <c r="T343" s="223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24" t="s">
        <v>572</v>
      </c>
      <c r="AT343" s="224" t="s">
        <v>145</v>
      </c>
      <c r="AU343" s="224" t="s">
        <v>91</v>
      </c>
      <c r="AY343" s="18" t="s">
        <v>140</v>
      </c>
      <c r="BE343" s="225">
        <f>IF(N343="základní",J343,0)</f>
        <v>0</v>
      </c>
      <c r="BF343" s="225">
        <f>IF(N343="snížená",J343,0)</f>
        <v>0</v>
      </c>
      <c r="BG343" s="225">
        <f>IF(N343="zákl. přenesená",J343,0)</f>
        <v>0</v>
      </c>
      <c r="BH343" s="225">
        <f>IF(N343="sníž. přenesená",J343,0)</f>
        <v>0</v>
      </c>
      <c r="BI343" s="225">
        <f>IF(N343="nulová",J343,0)</f>
        <v>0</v>
      </c>
      <c r="BJ343" s="18" t="s">
        <v>91</v>
      </c>
      <c r="BK343" s="225">
        <f>ROUND(I343*H343,2)</f>
        <v>0</v>
      </c>
      <c r="BL343" s="18" t="s">
        <v>572</v>
      </c>
      <c r="BM343" s="224" t="s">
        <v>573</v>
      </c>
    </row>
    <row r="344" s="12" customFormat="1" ht="22.8" customHeight="1">
      <c r="A344" s="12"/>
      <c r="B344" s="197"/>
      <c r="C344" s="198"/>
      <c r="D344" s="199" t="s">
        <v>80</v>
      </c>
      <c r="E344" s="211" t="s">
        <v>574</v>
      </c>
      <c r="F344" s="211" t="s">
        <v>575</v>
      </c>
      <c r="G344" s="198"/>
      <c r="H344" s="198"/>
      <c r="I344" s="201"/>
      <c r="J344" s="212">
        <f>BK344</f>
        <v>0</v>
      </c>
      <c r="K344" s="198"/>
      <c r="L344" s="203"/>
      <c r="M344" s="204"/>
      <c r="N344" s="205"/>
      <c r="O344" s="205"/>
      <c r="P344" s="206">
        <f>SUM(P345:P347)</f>
        <v>0</v>
      </c>
      <c r="Q344" s="205"/>
      <c r="R344" s="206">
        <f>SUM(R345:R347)</f>
        <v>0</v>
      </c>
      <c r="S344" s="205"/>
      <c r="T344" s="207">
        <f>SUM(T345:T347)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8" t="s">
        <v>180</v>
      </c>
      <c r="AT344" s="209" t="s">
        <v>80</v>
      </c>
      <c r="AU344" s="209" t="s">
        <v>86</v>
      </c>
      <c r="AY344" s="208" t="s">
        <v>140</v>
      </c>
      <c r="BK344" s="210">
        <f>SUM(BK345:BK347)</f>
        <v>0</v>
      </c>
    </row>
    <row r="345" s="2" customFormat="1" ht="16.5" customHeight="1">
      <c r="A345" s="39"/>
      <c r="B345" s="40"/>
      <c r="C345" s="213" t="s">
        <v>576</v>
      </c>
      <c r="D345" s="213" t="s">
        <v>145</v>
      </c>
      <c r="E345" s="214" t="s">
        <v>577</v>
      </c>
      <c r="F345" s="215" t="s">
        <v>575</v>
      </c>
      <c r="G345" s="216" t="s">
        <v>148</v>
      </c>
      <c r="H345" s="217">
        <v>1</v>
      </c>
      <c r="I345" s="218"/>
      <c r="J345" s="219">
        <f>ROUND(I345*H345,2)</f>
        <v>0</v>
      </c>
      <c r="K345" s="215" t="s">
        <v>149</v>
      </c>
      <c r="L345" s="45"/>
      <c r="M345" s="220" t="s">
        <v>1</v>
      </c>
      <c r="N345" s="221" t="s">
        <v>47</v>
      </c>
      <c r="O345" s="92"/>
      <c r="P345" s="222">
        <f>O345*H345</f>
        <v>0</v>
      </c>
      <c r="Q345" s="222">
        <v>0</v>
      </c>
      <c r="R345" s="222">
        <f>Q345*H345</f>
        <v>0</v>
      </c>
      <c r="S345" s="222">
        <v>0</v>
      </c>
      <c r="T345" s="223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24" t="s">
        <v>572</v>
      </c>
      <c r="AT345" s="224" t="s">
        <v>145</v>
      </c>
      <c r="AU345" s="224" t="s">
        <v>91</v>
      </c>
      <c r="AY345" s="18" t="s">
        <v>140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8" t="s">
        <v>91</v>
      </c>
      <c r="BK345" s="225">
        <f>ROUND(I345*H345,2)</f>
        <v>0</v>
      </c>
      <c r="BL345" s="18" t="s">
        <v>572</v>
      </c>
      <c r="BM345" s="224" t="s">
        <v>578</v>
      </c>
    </row>
    <row r="346" s="2" customFormat="1" ht="16.5" customHeight="1">
      <c r="A346" s="39"/>
      <c r="B346" s="40"/>
      <c r="C346" s="213" t="s">
        <v>579</v>
      </c>
      <c r="D346" s="213" t="s">
        <v>145</v>
      </c>
      <c r="E346" s="214" t="s">
        <v>580</v>
      </c>
      <c r="F346" s="215" t="s">
        <v>581</v>
      </c>
      <c r="G346" s="216" t="s">
        <v>148</v>
      </c>
      <c r="H346" s="217">
        <v>1</v>
      </c>
      <c r="I346" s="218"/>
      <c r="J346" s="219">
        <f>ROUND(I346*H346,2)</f>
        <v>0</v>
      </c>
      <c r="K346" s="215" t="s">
        <v>149</v>
      </c>
      <c r="L346" s="45"/>
      <c r="M346" s="220" t="s">
        <v>1</v>
      </c>
      <c r="N346" s="221" t="s">
        <v>47</v>
      </c>
      <c r="O346" s="92"/>
      <c r="P346" s="222">
        <f>O346*H346</f>
        <v>0</v>
      </c>
      <c r="Q346" s="222">
        <v>0</v>
      </c>
      <c r="R346" s="222">
        <f>Q346*H346</f>
        <v>0</v>
      </c>
      <c r="S346" s="222">
        <v>0</v>
      </c>
      <c r="T346" s="223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24" t="s">
        <v>572</v>
      </c>
      <c r="AT346" s="224" t="s">
        <v>145</v>
      </c>
      <c r="AU346" s="224" t="s">
        <v>91</v>
      </c>
      <c r="AY346" s="18" t="s">
        <v>140</v>
      </c>
      <c r="BE346" s="225">
        <f>IF(N346="základní",J346,0)</f>
        <v>0</v>
      </c>
      <c r="BF346" s="225">
        <f>IF(N346="snížená",J346,0)</f>
        <v>0</v>
      </c>
      <c r="BG346" s="225">
        <f>IF(N346="zákl. přenesená",J346,0)</f>
        <v>0</v>
      </c>
      <c r="BH346" s="225">
        <f>IF(N346="sníž. přenesená",J346,0)</f>
        <v>0</v>
      </c>
      <c r="BI346" s="225">
        <f>IF(N346="nulová",J346,0)</f>
        <v>0</v>
      </c>
      <c r="BJ346" s="18" t="s">
        <v>91</v>
      </c>
      <c r="BK346" s="225">
        <f>ROUND(I346*H346,2)</f>
        <v>0</v>
      </c>
      <c r="BL346" s="18" t="s">
        <v>572</v>
      </c>
      <c r="BM346" s="224" t="s">
        <v>582</v>
      </c>
    </row>
    <row r="347" s="2" customFormat="1" ht="16.5" customHeight="1">
      <c r="A347" s="39"/>
      <c r="B347" s="40"/>
      <c r="C347" s="213" t="s">
        <v>583</v>
      </c>
      <c r="D347" s="213" t="s">
        <v>145</v>
      </c>
      <c r="E347" s="214" t="s">
        <v>584</v>
      </c>
      <c r="F347" s="215" t="s">
        <v>585</v>
      </c>
      <c r="G347" s="216" t="s">
        <v>148</v>
      </c>
      <c r="H347" s="217">
        <v>1</v>
      </c>
      <c r="I347" s="218"/>
      <c r="J347" s="219">
        <f>ROUND(I347*H347,2)</f>
        <v>0</v>
      </c>
      <c r="K347" s="215" t="s">
        <v>149</v>
      </c>
      <c r="L347" s="45"/>
      <c r="M347" s="220" t="s">
        <v>1</v>
      </c>
      <c r="N347" s="221" t="s">
        <v>47</v>
      </c>
      <c r="O347" s="92"/>
      <c r="P347" s="222">
        <f>O347*H347</f>
        <v>0</v>
      </c>
      <c r="Q347" s="222">
        <v>0</v>
      </c>
      <c r="R347" s="222">
        <f>Q347*H347</f>
        <v>0</v>
      </c>
      <c r="S347" s="222">
        <v>0</v>
      </c>
      <c r="T347" s="223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24" t="s">
        <v>572</v>
      </c>
      <c r="AT347" s="224" t="s">
        <v>145</v>
      </c>
      <c r="AU347" s="224" t="s">
        <v>91</v>
      </c>
      <c r="AY347" s="18" t="s">
        <v>140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8" t="s">
        <v>91</v>
      </c>
      <c r="BK347" s="225">
        <f>ROUND(I347*H347,2)</f>
        <v>0</v>
      </c>
      <c r="BL347" s="18" t="s">
        <v>572</v>
      </c>
      <c r="BM347" s="224" t="s">
        <v>586</v>
      </c>
    </row>
    <row r="348" s="12" customFormat="1" ht="22.8" customHeight="1">
      <c r="A348" s="12"/>
      <c r="B348" s="197"/>
      <c r="C348" s="198"/>
      <c r="D348" s="199" t="s">
        <v>80</v>
      </c>
      <c r="E348" s="211" t="s">
        <v>587</v>
      </c>
      <c r="F348" s="211" t="s">
        <v>588</v>
      </c>
      <c r="G348" s="198"/>
      <c r="H348" s="198"/>
      <c r="I348" s="201"/>
      <c r="J348" s="212">
        <f>BK348</f>
        <v>0</v>
      </c>
      <c r="K348" s="198"/>
      <c r="L348" s="203"/>
      <c r="M348" s="204"/>
      <c r="N348" s="205"/>
      <c r="O348" s="205"/>
      <c r="P348" s="206">
        <f>P349</f>
        <v>0</v>
      </c>
      <c r="Q348" s="205"/>
      <c r="R348" s="206">
        <f>R349</f>
        <v>0</v>
      </c>
      <c r="S348" s="205"/>
      <c r="T348" s="207">
        <f>T349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08" t="s">
        <v>180</v>
      </c>
      <c r="AT348" s="209" t="s">
        <v>80</v>
      </c>
      <c r="AU348" s="209" t="s">
        <v>86</v>
      </c>
      <c r="AY348" s="208" t="s">
        <v>140</v>
      </c>
      <c r="BK348" s="210">
        <f>BK349</f>
        <v>0</v>
      </c>
    </row>
    <row r="349" s="2" customFormat="1" ht="16.5" customHeight="1">
      <c r="A349" s="39"/>
      <c r="B349" s="40"/>
      <c r="C349" s="213" t="s">
        <v>589</v>
      </c>
      <c r="D349" s="213" t="s">
        <v>145</v>
      </c>
      <c r="E349" s="214" t="s">
        <v>590</v>
      </c>
      <c r="F349" s="215" t="s">
        <v>591</v>
      </c>
      <c r="G349" s="216" t="s">
        <v>148</v>
      </c>
      <c r="H349" s="217">
        <v>1</v>
      </c>
      <c r="I349" s="218"/>
      <c r="J349" s="219">
        <f>ROUND(I349*H349,2)</f>
        <v>0</v>
      </c>
      <c r="K349" s="215" t="s">
        <v>149</v>
      </c>
      <c r="L349" s="45"/>
      <c r="M349" s="220" t="s">
        <v>1</v>
      </c>
      <c r="N349" s="221" t="s">
        <v>47</v>
      </c>
      <c r="O349" s="92"/>
      <c r="P349" s="222">
        <f>O349*H349</f>
        <v>0</v>
      </c>
      <c r="Q349" s="222">
        <v>0</v>
      </c>
      <c r="R349" s="222">
        <f>Q349*H349</f>
        <v>0</v>
      </c>
      <c r="S349" s="222">
        <v>0</v>
      </c>
      <c r="T349" s="223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24" t="s">
        <v>572</v>
      </c>
      <c r="AT349" s="224" t="s">
        <v>145</v>
      </c>
      <c r="AU349" s="224" t="s">
        <v>91</v>
      </c>
      <c r="AY349" s="18" t="s">
        <v>140</v>
      </c>
      <c r="BE349" s="225">
        <f>IF(N349="základní",J349,0)</f>
        <v>0</v>
      </c>
      <c r="BF349" s="225">
        <f>IF(N349="snížená",J349,0)</f>
        <v>0</v>
      </c>
      <c r="BG349" s="225">
        <f>IF(N349="zákl. přenesená",J349,0)</f>
        <v>0</v>
      </c>
      <c r="BH349" s="225">
        <f>IF(N349="sníž. přenesená",J349,0)</f>
        <v>0</v>
      </c>
      <c r="BI349" s="225">
        <f>IF(N349="nulová",J349,0)</f>
        <v>0</v>
      </c>
      <c r="BJ349" s="18" t="s">
        <v>91</v>
      </c>
      <c r="BK349" s="225">
        <f>ROUND(I349*H349,2)</f>
        <v>0</v>
      </c>
      <c r="BL349" s="18" t="s">
        <v>572</v>
      </c>
      <c r="BM349" s="224" t="s">
        <v>592</v>
      </c>
    </row>
    <row r="350" s="12" customFormat="1" ht="22.8" customHeight="1">
      <c r="A350" s="12"/>
      <c r="B350" s="197"/>
      <c r="C350" s="198"/>
      <c r="D350" s="199" t="s">
        <v>80</v>
      </c>
      <c r="E350" s="211" t="s">
        <v>593</v>
      </c>
      <c r="F350" s="211" t="s">
        <v>594</v>
      </c>
      <c r="G350" s="198"/>
      <c r="H350" s="198"/>
      <c r="I350" s="201"/>
      <c r="J350" s="212">
        <f>BK350</f>
        <v>0</v>
      </c>
      <c r="K350" s="198"/>
      <c r="L350" s="203"/>
      <c r="M350" s="204"/>
      <c r="N350" s="205"/>
      <c r="O350" s="205"/>
      <c r="P350" s="206">
        <f>SUM(P351:P352)</f>
        <v>0</v>
      </c>
      <c r="Q350" s="205"/>
      <c r="R350" s="206">
        <f>SUM(R351:R352)</f>
        <v>0</v>
      </c>
      <c r="S350" s="205"/>
      <c r="T350" s="207">
        <f>SUM(T351:T352)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8" t="s">
        <v>180</v>
      </c>
      <c r="AT350" s="209" t="s">
        <v>80</v>
      </c>
      <c r="AU350" s="209" t="s">
        <v>86</v>
      </c>
      <c r="AY350" s="208" t="s">
        <v>140</v>
      </c>
      <c r="BK350" s="210">
        <f>SUM(BK351:BK352)</f>
        <v>0</v>
      </c>
    </row>
    <row r="351" s="2" customFormat="1" ht="16.5" customHeight="1">
      <c r="A351" s="39"/>
      <c r="B351" s="40"/>
      <c r="C351" s="213" t="s">
        <v>595</v>
      </c>
      <c r="D351" s="213" t="s">
        <v>145</v>
      </c>
      <c r="E351" s="214" t="s">
        <v>596</v>
      </c>
      <c r="F351" s="215" t="s">
        <v>597</v>
      </c>
      <c r="G351" s="216" t="s">
        <v>148</v>
      </c>
      <c r="H351" s="217">
        <v>1</v>
      </c>
      <c r="I351" s="218"/>
      <c r="J351" s="219">
        <f>ROUND(I351*H351,2)</f>
        <v>0</v>
      </c>
      <c r="K351" s="215" t="s">
        <v>149</v>
      </c>
      <c r="L351" s="45"/>
      <c r="M351" s="220" t="s">
        <v>1</v>
      </c>
      <c r="N351" s="221" t="s">
        <v>47</v>
      </c>
      <c r="O351" s="92"/>
      <c r="P351" s="222">
        <f>O351*H351</f>
        <v>0</v>
      </c>
      <c r="Q351" s="222">
        <v>0</v>
      </c>
      <c r="R351" s="222">
        <f>Q351*H351</f>
        <v>0</v>
      </c>
      <c r="S351" s="222">
        <v>0</v>
      </c>
      <c r="T351" s="223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24" t="s">
        <v>572</v>
      </c>
      <c r="AT351" s="224" t="s">
        <v>145</v>
      </c>
      <c r="AU351" s="224" t="s">
        <v>91</v>
      </c>
      <c r="AY351" s="18" t="s">
        <v>140</v>
      </c>
      <c r="BE351" s="225">
        <f>IF(N351="základní",J351,0)</f>
        <v>0</v>
      </c>
      <c r="BF351" s="225">
        <f>IF(N351="snížená",J351,0)</f>
        <v>0</v>
      </c>
      <c r="BG351" s="225">
        <f>IF(N351="zákl. přenesená",J351,0)</f>
        <v>0</v>
      </c>
      <c r="BH351" s="225">
        <f>IF(N351="sníž. přenesená",J351,0)</f>
        <v>0</v>
      </c>
      <c r="BI351" s="225">
        <f>IF(N351="nulová",J351,0)</f>
        <v>0</v>
      </c>
      <c r="BJ351" s="18" t="s">
        <v>91</v>
      </c>
      <c r="BK351" s="225">
        <f>ROUND(I351*H351,2)</f>
        <v>0</v>
      </c>
      <c r="BL351" s="18" t="s">
        <v>572</v>
      </c>
      <c r="BM351" s="224" t="s">
        <v>598</v>
      </c>
    </row>
    <row r="352" s="2" customFormat="1">
      <c r="A352" s="39"/>
      <c r="B352" s="40"/>
      <c r="C352" s="41"/>
      <c r="D352" s="228" t="s">
        <v>171</v>
      </c>
      <c r="E352" s="41"/>
      <c r="F352" s="249" t="s">
        <v>599</v>
      </c>
      <c r="G352" s="41"/>
      <c r="H352" s="41"/>
      <c r="I352" s="250"/>
      <c r="J352" s="41"/>
      <c r="K352" s="41"/>
      <c r="L352" s="45"/>
      <c r="M352" s="285"/>
      <c r="N352" s="286"/>
      <c r="O352" s="287"/>
      <c r="P352" s="287"/>
      <c r="Q352" s="287"/>
      <c r="R352" s="287"/>
      <c r="S352" s="287"/>
      <c r="T352" s="288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171</v>
      </c>
      <c r="AU352" s="18" t="s">
        <v>91</v>
      </c>
    </row>
    <row r="353" s="2" customFormat="1" ht="6.96" customHeight="1">
      <c r="A353" s="39"/>
      <c r="B353" s="67"/>
      <c r="C353" s="68"/>
      <c r="D353" s="68"/>
      <c r="E353" s="68"/>
      <c r="F353" s="68"/>
      <c r="G353" s="68"/>
      <c r="H353" s="68"/>
      <c r="I353" s="68"/>
      <c r="J353" s="68"/>
      <c r="K353" s="68"/>
      <c r="L353" s="45"/>
      <c r="M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</row>
  </sheetData>
  <sheetProtection sheet="1" autoFilter="0" formatColumns="0" formatRows="0" objects="1" scenarios="1" spinCount="100000" saltValue="J4OVNL4kpynrxOyezrERPxk/MPuTeglQsMX3zRMpi4p5VkG8SziO3KHzWzpz7OnCah6Rt0geVWQa1yo7MkgmAQ==" hashValue="Cu9r1gZD6ho0WDDXvvmshA3bChNRNwIhGUA9cAI2nFgOT+K7gKcRQOmJmN5w4vYnnZ/sAJ57JSaL+GmL+V5GIw==" algorithmName="SHA-512" password="CC35"/>
  <autoFilter ref="C137:K352"/>
  <mergeCells count="6">
    <mergeCell ref="E7:H7"/>
    <mergeCell ref="E16:H16"/>
    <mergeCell ref="E25:H25"/>
    <mergeCell ref="E85:H85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3"/>
      <c r="C3" s="134"/>
      <c r="D3" s="134"/>
      <c r="E3" s="134"/>
      <c r="F3" s="134"/>
      <c r="G3" s="134"/>
      <c r="H3" s="21"/>
    </row>
    <row r="4" s="1" customFormat="1" ht="24.96" customHeight="1">
      <c r="B4" s="21"/>
      <c r="C4" s="135" t="s">
        <v>600</v>
      </c>
      <c r="H4" s="21"/>
    </row>
    <row r="5" s="1" customFormat="1" ht="12" customHeight="1">
      <c r="B5" s="21"/>
      <c r="C5" s="289" t="s">
        <v>13</v>
      </c>
      <c r="D5" s="143" t="s">
        <v>14</v>
      </c>
      <c r="E5" s="1"/>
      <c r="F5" s="1"/>
      <c r="H5" s="21"/>
    </row>
    <row r="6" s="1" customFormat="1" ht="36.96" customHeight="1">
      <c r="B6" s="21"/>
      <c r="C6" s="290" t="s">
        <v>16</v>
      </c>
      <c r="D6" s="291" t="s">
        <v>17</v>
      </c>
      <c r="E6" s="1"/>
      <c r="F6" s="1"/>
      <c r="H6" s="21"/>
    </row>
    <row r="7" s="1" customFormat="1" ht="24.75" customHeight="1">
      <c r="B7" s="21"/>
      <c r="C7" s="137" t="s">
        <v>23</v>
      </c>
      <c r="D7" s="140" t="str">
        <f>'Rekapitulace stavby'!AN8</f>
        <v>18. 10. 2024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6"/>
      <c r="B9" s="292"/>
      <c r="C9" s="293" t="s">
        <v>62</v>
      </c>
      <c r="D9" s="294" t="s">
        <v>63</v>
      </c>
      <c r="E9" s="294" t="s">
        <v>127</v>
      </c>
      <c r="F9" s="295" t="s">
        <v>601</v>
      </c>
      <c r="G9" s="186"/>
      <c r="H9" s="292"/>
    </row>
    <row r="10" s="2" customFormat="1" ht="26.4" customHeight="1">
      <c r="A10" s="39"/>
      <c r="B10" s="45"/>
      <c r="C10" s="296" t="s">
        <v>14</v>
      </c>
      <c r="D10" s="296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297" t="s">
        <v>88</v>
      </c>
      <c r="D11" s="298" t="s">
        <v>89</v>
      </c>
      <c r="E11" s="299" t="s">
        <v>1</v>
      </c>
      <c r="F11" s="300">
        <v>270.08999999999997</v>
      </c>
      <c r="G11" s="39"/>
      <c r="H11" s="45"/>
    </row>
    <row r="12" s="2" customFormat="1" ht="16.8" customHeight="1">
      <c r="A12" s="39"/>
      <c r="B12" s="45"/>
      <c r="C12" s="301" t="s">
        <v>1</v>
      </c>
      <c r="D12" s="301" t="s">
        <v>307</v>
      </c>
      <c r="E12" s="18" t="s">
        <v>1</v>
      </c>
      <c r="F12" s="302">
        <v>275.89999999999998</v>
      </c>
      <c r="G12" s="39"/>
      <c r="H12" s="45"/>
    </row>
    <row r="13" s="2" customFormat="1" ht="16.8" customHeight="1">
      <c r="A13" s="39"/>
      <c r="B13" s="45"/>
      <c r="C13" s="301" t="s">
        <v>1</v>
      </c>
      <c r="D13" s="301" t="s">
        <v>308</v>
      </c>
      <c r="E13" s="18" t="s">
        <v>1</v>
      </c>
      <c r="F13" s="302">
        <v>-4.4800000000000004</v>
      </c>
      <c r="G13" s="39"/>
      <c r="H13" s="45"/>
    </row>
    <row r="14" s="2" customFormat="1" ht="16.8" customHeight="1">
      <c r="A14" s="39"/>
      <c r="B14" s="45"/>
      <c r="C14" s="301" t="s">
        <v>1</v>
      </c>
      <c r="D14" s="301" t="s">
        <v>309</v>
      </c>
      <c r="E14" s="18" t="s">
        <v>1</v>
      </c>
      <c r="F14" s="302">
        <v>-1.0800000000000001</v>
      </c>
      <c r="G14" s="39"/>
      <c r="H14" s="45"/>
    </row>
    <row r="15" s="2" customFormat="1" ht="16.8" customHeight="1">
      <c r="A15" s="39"/>
      <c r="B15" s="45"/>
      <c r="C15" s="301" t="s">
        <v>1</v>
      </c>
      <c r="D15" s="301" t="s">
        <v>310</v>
      </c>
      <c r="E15" s="18" t="s">
        <v>1</v>
      </c>
      <c r="F15" s="302">
        <v>-0.25</v>
      </c>
      <c r="G15" s="39"/>
      <c r="H15" s="45"/>
    </row>
    <row r="16" s="2" customFormat="1" ht="16.8" customHeight="1">
      <c r="A16" s="39"/>
      <c r="B16" s="45"/>
      <c r="C16" s="301" t="s">
        <v>88</v>
      </c>
      <c r="D16" s="301" t="s">
        <v>154</v>
      </c>
      <c r="E16" s="18" t="s">
        <v>1</v>
      </c>
      <c r="F16" s="302">
        <v>270.08999999999997</v>
      </c>
      <c r="G16" s="39"/>
      <c r="H16" s="45"/>
    </row>
    <row r="17" s="2" customFormat="1" ht="16.8" customHeight="1">
      <c r="A17" s="39"/>
      <c r="B17" s="45"/>
      <c r="C17" s="303" t="s">
        <v>602</v>
      </c>
      <c r="D17" s="39"/>
      <c r="E17" s="39"/>
      <c r="F17" s="39"/>
      <c r="G17" s="39"/>
      <c r="H17" s="45"/>
    </row>
    <row r="18" s="2" customFormat="1" ht="16.8" customHeight="1">
      <c r="A18" s="39"/>
      <c r="B18" s="45"/>
      <c r="C18" s="301" t="s">
        <v>303</v>
      </c>
      <c r="D18" s="301" t="s">
        <v>304</v>
      </c>
      <c r="E18" s="18" t="s">
        <v>169</v>
      </c>
      <c r="F18" s="302">
        <v>270.08999999999997</v>
      </c>
      <c r="G18" s="39"/>
      <c r="H18" s="45"/>
    </row>
    <row r="19" s="2" customFormat="1">
      <c r="A19" s="39"/>
      <c r="B19" s="45"/>
      <c r="C19" s="301" t="s">
        <v>298</v>
      </c>
      <c r="D19" s="301" t="s">
        <v>299</v>
      </c>
      <c r="E19" s="18" t="s">
        <v>169</v>
      </c>
      <c r="F19" s="302">
        <v>292.08999999999997</v>
      </c>
      <c r="G19" s="39"/>
      <c r="H19" s="45"/>
    </row>
    <row r="20" s="2" customFormat="1" ht="7.44" customHeight="1">
      <c r="A20" s="39"/>
      <c r="B20" s="166"/>
      <c r="C20" s="167"/>
      <c r="D20" s="167"/>
      <c r="E20" s="167"/>
      <c r="F20" s="167"/>
      <c r="G20" s="167"/>
      <c r="H20" s="45"/>
    </row>
    <row r="21" s="2" customFormat="1">
      <c r="A21" s="39"/>
      <c r="B21" s="39"/>
      <c r="C21" s="39"/>
      <c r="D21" s="39"/>
      <c r="E21" s="39"/>
      <c r="F21" s="39"/>
      <c r="G21" s="39"/>
      <c r="H21" s="39"/>
    </row>
  </sheetData>
  <sheetProtection sheet="1" formatColumns="0" formatRows="0" objects="1" scenarios="1" spinCount="100000" saltValue="01S7Yov98sakysX7AwtokNpe7hYXnQbWN6Rd+S9zs/nY1ybCex8x0bjMXCsl0Di6YVTxFFQ/7vCBbyxhGyRjRw==" hashValue="gQZYRQzO4JkYA3nvb4PQBsitLObFbAgj7dUYlIF1u0rsdjUMy3MEDWDdUjf7CQ6dCuXugBBnWg/8Q2Xz78uabA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P-PROJEKTA-PC4\PP4-IČO-43965814</dc:creator>
  <cp:lastModifiedBy>P-PROJEKTA-PC4\PP4-IČO-43965814</cp:lastModifiedBy>
  <dcterms:created xsi:type="dcterms:W3CDTF">2024-10-17T06:30:27Z</dcterms:created>
  <dcterms:modified xsi:type="dcterms:W3CDTF">2024-10-17T06:30:28Z</dcterms:modified>
</cp:coreProperties>
</file>