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denk\Desktop\V procesu\_SBD 04 Oprava uvolněného obkladu ochozu ve 13.NP\Odevzdání 27.06.2024\"/>
    </mc:Choice>
  </mc:AlternateContent>
  <bookViews>
    <workbookView xWindow="0" yWindow="0" windowWidth="0" windowHeight="0"/>
  </bookViews>
  <sheets>
    <sheet name="Rekapitulace stavby" sheetId="1" r:id="rId1"/>
    <sheet name="SBD_04 - Oprava uvolněné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'SBD_04 - Oprava uvolněnéh...'!$C$122:$K$339</definedName>
    <definedName name="_xlnm.Print_Area" localSheetId="1">'SBD_04 - Oprava uvolněnéh...'!$C$4:$J$76,'SBD_04 - Oprava uvolněnéh...'!$C$82:$J$106,'SBD_04 - Oprava uvolněnéh...'!$C$112:$K$339</definedName>
    <definedName name="_xlnm.Print_Titles" localSheetId="1">'SBD_04 - Oprava uvolněnéh...'!$122:$122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35"/>
  <c r="BH335"/>
  <c r="BG335"/>
  <c r="BE335"/>
  <c r="T335"/>
  <c r="T334"/>
  <c r="R335"/>
  <c r="R334"/>
  <c r="P335"/>
  <c r="P334"/>
  <c r="BI331"/>
  <c r="BH331"/>
  <c r="BG331"/>
  <c r="BE331"/>
  <c r="T331"/>
  <c r="R331"/>
  <c r="P331"/>
  <c r="BI329"/>
  <c r="BH329"/>
  <c r="BG329"/>
  <c r="BE329"/>
  <c r="T329"/>
  <c r="R329"/>
  <c r="P329"/>
  <c r="BI326"/>
  <c r="BH326"/>
  <c r="BG326"/>
  <c r="BE326"/>
  <c r="T326"/>
  <c r="R326"/>
  <c r="P326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0"/>
  <c r="BH310"/>
  <c r="BG310"/>
  <c r="BE310"/>
  <c r="T310"/>
  <c r="R310"/>
  <c r="P310"/>
  <c r="BI299"/>
  <c r="BH299"/>
  <c r="BG299"/>
  <c r="BE299"/>
  <c r="T299"/>
  <c r="R299"/>
  <c r="P299"/>
  <c r="BI292"/>
  <c r="BH292"/>
  <c r="BG292"/>
  <c r="BE292"/>
  <c r="T292"/>
  <c r="R292"/>
  <c r="P292"/>
  <c r="BI288"/>
  <c r="BH288"/>
  <c r="BG288"/>
  <c r="BE288"/>
  <c r="T288"/>
  <c r="R288"/>
  <c r="P288"/>
  <c r="BI285"/>
  <c r="BH285"/>
  <c r="BG285"/>
  <c r="BE285"/>
  <c r="T285"/>
  <c r="R285"/>
  <c r="P285"/>
  <c r="BI278"/>
  <c r="BH278"/>
  <c r="BG278"/>
  <c r="BE278"/>
  <c r="T278"/>
  <c r="R278"/>
  <c r="P278"/>
  <c r="BI274"/>
  <c r="BH274"/>
  <c r="BG274"/>
  <c r="BE274"/>
  <c r="T274"/>
  <c r="R274"/>
  <c r="P274"/>
  <c r="BI267"/>
  <c r="BH267"/>
  <c r="BG267"/>
  <c r="BE267"/>
  <c r="T267"/>
  <c r="R267"/>
  <c r="P267"/>
  <c r="BI258"/>
  <c r="BH258"/>
  <c r="BG258"/>
  <c r="BE258"/>
  <c r="T258"/>
  <c r="R258"/>
  <c r="P258"/>
  <c r="BI252"/>
  <c r="BH252"/>
  <c r="BG252"/>
  <c r="BE252"/>
  <c r="T252"/>
  <c r="R252"/>
  <c r="P252"/>
  <c r="BI244"/>
  <c r="BH244"/>
  <c r="BG244"/>
  <c r="BE244"/>
  <c r="T244"/>
  <c r="R244"/>
  <c r="P244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19"/>
  <c r="BH219"/>
  <c r="BG219"/>
  <c r="BE219"/>
  <c r="T219"/>
  <c r="R219"/>
  <c r="P219"/>
  <c r="BI216"/>
  <c r="BH216"/>
  <c r="BG216"/>
  <c r="BE216"/>
  <c r="T216"/>
  <c r="R216"/>
  <c r="P216"/>
  <c r="BI203"/>
  <c r="BH203"/>
  <c r="BG203"/>
  <c r="BE203"/>
  <c r="T203"/>
  <c r="R203"/>
  <c r="P203"/>
  <c r="BI201"/>
  <c r="BH201"/>
  <c r="BG201"/>
  <c r="BE201"/>
  <c r="T201"/>
  <c r="R201"/>
  <c r="P201"/>
  <c r="BI198"/>
  <c r="BH198"/>
  <c r="BG198"/>
  <c r="BE198"/>
  <c r="T198"/>
  <c r="R198"/>
  <c r="P198"/>
  <c r="BI181"/>
  <c r="BH181"/>
  <c r="BG181"/>
  <c r="BE181"/>
  <c r="T181"/>
  <c r="R181"/>
  <c r="P181"/>
  <c r="BI178"/>
  <c r="BH178"/>
  <c r="BG178"/>
  <c r="BE178"/>
  <c r="T178"/>
  <c r="R178"/>
  <c r="P178"/>
  <c r="BI173"/>
  <c r="BH173"/>
  <c r="BG173"/>
  <c r="BE173"/>
  <c r="T173"/>
  <c r="R173"/>
  <c r="P173"/>
  <c r="BI168"/>
  <c r="BH168"/>
  <c r="BG168"/>
  <c r="BE168"/>
  <c r="T168"/>
  <c r="R168"/>
  <c r="P168"/>
  <c r="BI165"/>
  <c r="BH165"/>
  <c r="BG165"/>
  <c r="BE165"/>
  <c r="T165"/>
  <c r="R165"/>
  <c r="P165"/>
  <c r="BI159"/>
  <c r="BH159"/>
  <c r="BG159"/>
  <c r="BE159"/>
  <c r="T159"/>
  <c r="R159"/>
  <c r="P159"/>
  <c r="BI153"/>
  <c r="BH153"/>
  <c r="BG153"/>
  <c r="BE153"/>
  <c r="T153"/>
  <c r="R153"/>
  <c r="P153"/>
  <c r="BI146"/>
  <c r="BH146"/>
  <c r="BG146"/>
  <c r="BE146"/>
  <c r="T146"/>
  <c r="R146"/>
  <c r="P146"/>
  <c r="BI143"/>
  <c r="BH143"/>
  <c r="BG143"/>
  <c r="BE143"/>
  <c r="T143"/>
  <c r="R143"/>
  <c r="P143"/>
  <c r="BI136"/>
  <c r="BH136"/>
  <c r="BG136"/>
  <c r="BE136"/>
  <c r="T136"/>
  <c r="R136"/>
  <c r="P136"/>
  <c r="BI133"/>
  <c r="BH133"/>
  <c r="BG133"/>
  <c r="BE133"/>
  <c r="T133"/>
  <c r="R133"/>
  <c r="P133"/>
  <c r="BI126"/>
  <c r="BH126"/>
  <c r="BG126"/>
  <c r="BE126"/>
  <c r="T126"/>
  <c r="R126"/>
  <c r="P126"/>
  <c r="F119"/>
  <c r="F117"/>
  <c r="E115"/>
  <c r="F89"/>
  <c r="F87"/>
  <c r="E85"/>
  <c r="J22"/>
  <c r="E22"/>
  <c r="J120"/>
  <c r="J21"/>
  <c r="J19"/>
  <c r="E19"/>
  <c r="J119"/>
  <c r="J18"/>
  <c r="J16"/>
  <c r="E16"/>
  <c r="F120"/>
  <c r="J15"/>
  <c r="J10"/>
  <c r="J117"/>
  <c i="1" r="L90"/>
  <c r="AM90"/>
  <c r="AM89"/>
  <c r="L89"/>
  <c r="AM87"/>
  <c r="L87"/>
  <c r="L85"/>
  <c r="L84"/>
  <c i="2" r="J310"/>
  <c r="J285"/>
  <c r="BK258"/>
  <c r="J239"/>
  <c r="BK216"/>
  <c r="J126"/>
  <c r="J216"/>
  <c r="BK159"/>
  <c r="BK299"/>
  <c r="BK335"/>
  <c r="BK292"/>
  <c r="J244"/>
  <c r="J173"/>
  <c r="BK326"/>
  <c r="BK285"/>
  <c r="BK225"/>
  <c r="BK126"/>
  <c r="J232"/>
  <c r="J159"/>
  <c r="J143"/>
  <c r="BK201"/>
  <c r="J165"/>
  <c r="J299"/>
  <c r="BK198"/>
  <c r="J203"/>
  <c r="BK274"/>
  <c r="BK136"/>
  <c r="BK230"/>
  <c r="J219"/>
  <c r="J198"/>
  <c r="BK331"/>
  <c r="J274"/>
  <c r="J331"/>
  <c i="1" r="AS94"/>
  <c i="2" r="J318"/>
  <c r="BK329"/>
  <c r="BK143"/>
  <c r="BK146"/>
  <c r="BK315"/>
  <c r="BK252"/>
  <c r="J315"/>
  <c r="J136"/>
  <c r="J335"/>
  <c r="J278"/>
  <c r="J235"/>
  <c r="BK133"/>
  <c r="J292"/>
  <c r="J230"/>
  <c r="BK165"/>
  <c r="J326"/>
  <c r="J168"/>
  <c r="BK267"/>
  <c r="J225"/>
  <c r="BK235"/>
  <c r="BK321"/>
  <c r="J288"/>
  <c r="BK278"/>
  <c r="BK244"/>
  <c r="BK232"/>
  <c r="J178"/>
  <c r="J267"/>
  <c r="J201"/>
  <c r="BK310"/>
  <c r="J321"/>
  <c r="J252"/>
  <c r="BK288"/>
  <c r="BK318"/>
  <c r="J258"/>
  <c r="BK219"/>
  <c r="BK239"/>
  <c r="BK178"/>
  <c r="BK153"/>
  <c r="BK203"/>
  <c r="BK168"/>
  <c r="J153"/>
  <c r="J133"/>
  <c r="J146"/>
  <c r="J329"/>
  <c r="BK173"/>
  <c r="BK181"/>
  <c r="J181"/>
  <c l="1" r="R167"/>
  <c r="BK125"/>
  <c r="BK124"/>
  <c r="J124"/>
  <c r="J95"/>
  <c r="T167"/>
  <c r="R229"/>
  <c r="T243"/>
  <c r="T277"/>
  <c r="R314"/>
  <c r="R313"/>
  <c r="P125"/>
  <c r="P229"/>
  <c r="P291"/>
  <c r="BK243"/>
  <c r="J243"/>
  <c r="J100"/>
  <c r="BK314"/>
  <c r="J314"/>
  <c r="J104"/>
  <c r="R125"/>
  <c r="R124"/>
  <c r="R277"/>
  <c r="BK167"/>
  <c r="J167"/>
  <c r="J97"/>
  <c r="R243"/>
  <c r="P314"/>
  <c r="P313"/>
  <c r="P167"/>
  <c r="BK277"/>
  <c r="J277"/>
  <c r="J101"/>
  <c r="T291"/>
  <c r="T125"/>
  <c r="T124"/>
  <c r="BK229"/>
  <c r="J229"/>
  <c r="J98"/>
  <c r="T229"/>
  <c r="P243"/>
  <c r="P242"/>
  <c r="P277"/>
  <c r="BK291"/>
  <c r="J291"/>
  <c r="J102"/>
  <c r="R291"/>
  <c r="T314"/>
  <c r="T313"/>
  <c r="BK334"/>
  <c r="J334"/>
  <c r="J105"/>
  <c r="BF326"/>
  <c r="F90"/>
  <c r="BF159"/>
  <c r="BF168"/>
  <c r="BF178"/>
  <c r="BF216"/>
  <c r="BF239"/>
  <c r="BF133"/>
  <c r="BF136"/>
  <c r="BF232"/>
  <c r="BF252"/>
  <c r="J89"/>
  <c r="J90"/>
  <c r="BF126"/>
  <c r="BF143"/>
  <c r="BF146"/>
  <c r="BF165"/>
  <c r="BF201"/>
  <c r="BF315"/>
  <c r="BF321"/>
  <c r="BF198"/>
  <c r="BF244"/>
  <c r="BF299"/>
  <c r="BF329"/>
  <c r="BF335"/>
  <c r="BF267"/>
  <c r="BF331"/>
  <c r="BF219"/>
  <c r="BF203"/>
  <c r="BF258"/>
  <c r="BF274"/>
  <c r="BF173"/>
  <c r="BF230"/>
  <c r="BF235"/>
  <c r="BF278"/>
  <c r="BF285"/>
  <c r="BF288"/>
  <c r="BF292"/>
  <c r="J87"/>
  <c r="BF153"/>
  <c r="BF181"/>
  <c r="BF225"/>
  <c r="BF310"/>
  <c r="BF318"/>
  <c r="J31"/>
  <c i="1" r="AV95"/>
  <c i="2" r="F35"/>
  <c i="1" r="BD95"/>
  <c r="BD94"/>
  <c r="W33"/>
  <c i="2" r="F33"/>
  <c i="1" r="BB95"/>
  <c r="BB94"/>
  <c r="W31"/>
  <c i="2" r="F31"/>
  <c i="1" r="AZ95"/>
  <c r="AZ94"/>
  <c r="W29"/>
  <c i="2" r="F34"/>
  <c i="1" r="BC95"/>
  <c r="BC94"/>
  <c r="W32"/>
  <c i="2" l="1" r="T242"/>
  <c r="T123"/>
  <c r="P124"/>
  <c r="P123"/>
  <c i="1" r="AU95"/>
  <c i="2" r="R242"/>
  <c r="R123"/>
  <c r="BK242"/>
  <c r="J242"/>
  <c r="J99"/>
  <c r="BK313"/>
  <c r="J313"/>
  <c r="J103"/>
  <c r="BK123"/>
  <c r="J123"/>
  <c r="J94"/>
  <c r="J125"/>
  <c r="J96"/>
  <c i="1" r="AU94"/>
  <c r="AY94"/>
  <c i="2" r="F32"/>
  <c i="1" r="BA95"/>
  <c r="BA94"/>
  <c r="W30"/>
  <c r="AX94"/>
  <c r="AV94"/>
  <c r="AK29"/>
  <c i="2" r="J32"/>
  <c i="1" r="AW95"/>
  <c r="AT95"/>
  <c i="2" l="1" r="J28"/>
  <c i="1" r="AG95"/>
  <c r="AG94"/>
  <c r="AK26"/>
  <c r="AW94"/>
  <c r="AK30"/>
  <c i="2" l="1" r="J37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<sst xmlns="http://schemas.openxmlformats.org/spreadsheetml/2006/main">
  <si>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</si>
  <si>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</si>
  <si>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</si>
  <si>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</si>
  <si>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{4f370e0e-5668-42ba-8e61-f5fcb6d2ea8d}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</si>
  <si>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</si>
  <si>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</si>
  <si>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</si>
  <si>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</si>
  <si>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</si>
  <si>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</si>
  <si>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</si>
  <si>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</si>
  <si>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</si>
  <si>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SBD_04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</si>
  <si>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</si>
  <si>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</si>
  <si>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uvolněného obkladu ochozu ve 13.NP</t>
  </si>
  <si>
    <t>KSO:</t>
  </si>
  <si>
    <t>CC-CZ:</t>
  </si>
  <si>
    <t>Místo:</t>
  </si>
  <si>
    <t>ul.Fibichova 226/19, Havířov-Město</t>
  </si>
  <si>
    <t>Datum:</t>
  </si>
  <si>
    <t>16. 6. 2024</t>
  </si>
  <si>
    <t>Zadavatel:</t>
  </si>
  <si>
    <t>IČ:</t>
  </si>
  <si>
    <t xml:space="preserve"> 00415227</t>
  </si>
  <si>
    <t>Stavební bytové družstvo Havířov</t>
  </si>
  <si>
    <t>DIČ:</t>
  </si>
  <si>
    <t>CZ00415227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</si>
  <si>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</si>
  <si>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</si>
  <si>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</si>
  <si>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</si>
  <si>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</si>
  <si>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</si>
  <si>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</si>
  <si>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</si>
  <si>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</si>
  <si>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</si>
  <si>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</si>
  <si>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</si>
  <si>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</si>
  <si>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</si>
  <si>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</si>
  <si>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</si>
  <si>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</si>
  <si>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</si>
  <si>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</si>
  <si>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</si>
  <si>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</si>
  <si>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</si>
  <si>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</si>
  <si>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</si>
  <si>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</si>
  <si>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</si>
  <si>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</si>
  <si>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</si>
  <si>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</si>
  <si>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</si>
  <si>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</si>
  <si>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</si>
  <si>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</si>
  <si>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</si>
  <si>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</si>
  <si>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</si>
  <si>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</si>
  <si>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</si>
  <si>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</si>
  <si>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</si>
  <si>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</si>
  <si>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</si>
  <si>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</si>
  <si>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</si>
  <si>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</si>
  <si>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</si>
  <si>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</si>
  <si>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</si>
  <si>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</si>
  <si>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</si>
  <si>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</si>
  <si>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</si>
  <si>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</si>
  <si>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</si>
  <si>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</si>
  <si>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</si>
  <si>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</si>
  <si>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</si>
  <si>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</si>
  <si>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</si>
  <si>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</si>
  <si>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</si>
  <si>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</si>
  <si>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</si>
  <si>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</si>
  <si>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</si>
  <si>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767 - Konstrukce zámečnické</t>
  </si>
  <si>
    <t xml:space="preserve">    782 - Dokončovací práce - obklady z kamene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</si>
  <si>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</si>
  <si>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</si>
  <si>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</si>
  <si>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</si>
  <si>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</si>
  <si>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</si>
  <si>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</si>
  <si>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</si>
  <si>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</si>
  <si>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</si>
  <si>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</si>
  <si>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</si>
  <si>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</si>
  <si>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</si>
  <si>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</si>
  <si>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</si>
  <si>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</si>
  <si>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</si>
  <si>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</si>
  <si>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</si>
  <si>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</si>
  <si>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</si>
  <si>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622131121</t>
  </si>
  <si>
    <t>Penetrační nátěr vnějších stěn nanášený ručně</t>
  </si>
  <si>
    <t>m2</t>
  </si>
  <si>
    <t>CS ÚRS 2024 01</t>
  </si>
  <si>
    <t>4</t>
  </si>
  <si>
    <t>2</t>
  </si>
  <si>
    <t>656732675</t>
  </si>
  <si>
    <t>PP</t>
  </si>
  <si>
    <t>Podkladní a spojovací vrstva vnějších omítaných ploch penetrace nanášená ručně stěn</t>
  </si>
  <si>
    <t>Online PSC</t>
  </si>
  <si>
    <t>https://podminky.urs.cz/item/CS_URS_2024_01/622131121</t>
  </si>
  <si>
    <t>VV</t>
  </si>
  <si>
    <t>Stěny ochozu</t>
  </si>
  <si>
    <t>2*(4,200+3,900+3,900+3,900+4,200)*1,400</t>
  </si>
  <si>
    <t>2*(6,400+6,400)*1,400</t>
  </si>
  <si>
    <t>Součet</t>
  </si>
  <si>
    <t>622142001</t>
  </si>
  <si>
    <t>Sklovláknité pletivo vnějších stěn vtlačené do tmelu</t>
  </si>
  <si>
    <t>2088723677</t>
  </si>
  <si>
    <t>Pletivo vnějších ploch v ploše nebo pruzích, na plném podkladu sklovláknité vtlačené do tmelu stěn</t>
  </si>
  <si>
    <t>https://podminky.urs.cz/item/CS_URS_2024_01/622142001</t>
  </si>
  <si>
    <t>3</t>
  </si>
  <si>
    <t>622322121</t>
  </si>
  <si>
    <t>Vápenocementová lehčená omítka hladká jednovrstvá vnějších stěn nanášená ručně</t>
  </si>
  <si>
    <t>-1129274956</t>
  </si>
  <si>
    <t>Omítka vápenocementová lehčená vnějších ploch nanášená ručně jednovrstvá, tloušťky do 15 mm hladká stěn</t>
  </si>
  <si>
    <t>https://podminky.urs.cz/item/CS_URS_2024_01/622322121</t>
  </si>
  <si>
    <t>M</t>
  </si>
  <si>
    <t>WBR.MVCO13230</t>
  </si>
  <si>
    <t>weberdur 132 - vpc lehčená jádrová omítka s EPS vločkami</t>
  </si>
  <si>
    <t>kg</t>
  </si>
  <si>
    <t>8</t>
  </si>
  <si>
    <t>1378823530</t>
  </si>
  <si>
    <t>92,12*10,2 'Přepočtené koeficientem množství</t>
  </si>
  <si>
    <t>5</t>
  </si>
  <si>
    <t>629999030</t>
  </si>
  <si>
    <t>Příplatek k omítce vnějších povrchů za provádění omítané plochy do 10 m2</t>
  </si>
  <si>
    <t>-244564864</t>
  </si>
  <si>
    <t>Příplatky k cenám úprav vnějších povrchů za zvýšenou pracnost při provádění prací menšího rozsahu omítané plochy do 10 m2</t>
  </si>
  <si>
    <t>https://podminky.urs.cz/item/CS_URS_2024_01/629999030</t>
  </si>
  <si>
    <t>622151001.WBR.001</t>
  </si>
  <si>
    <t>Penetrační nátěr Weberpas podklad UNI vnějších pastovitých tenkovrstvých omítek stěn</t>
  </si>
  <si>
    <t>989490128</t>
  </si>
  <si>
    <t>7</t>
  </si>
  <si>
    <t>622531012.WBR.001</t>
  </si>
  <si>
    <t>Tenkovrstvá silikonová omítka weberpas silikon-zrnitý 1,5 mm vnějších stěn</t>
  </si>
  <si>
    <t>23579322</t>
  </si>
  <si>
    <t>622R_WBR</t>
  </si>
  <si>
    <t xml:space="preserve">Příplatek za příplatkový odstín </t>
  </si>
  <si>
    <t>1788774130</t>
  </si>
  <si>
    <t>9</t>
  </si>
  <si>
    <t>Ostatní konstrukce a práce, bourání</t>
  </si>
  <si>
    <t>944711114</t>
  </si>
  <si>
    <t>Montáž záchytné stříšky š přes 2,5 m</t>
  </si>
  <si>
    <t>m</t>
  </si>
  <si>
    <t>-2056845798</t>
  </si>
  <si>
    <t>Stříška záchytná zřizovaná současně s lehkým nebo těžkým lešením šířky přes 2,5 m montáž</t>
  </si>
  <si>
    <t>https://podminky.urs.cz/item/CS_URS_2024_01/944711114</t>
  </si>
  <si>
    <t>4,500+1,500+7,500</t>
  </si>
  <si>
    <t>10</t>
  </si>
  <si>
    <t>944711214</t>
  </si>
  <si>
    <t>Příplatek k záchytné stříšce š přes 2,5 m za každý den použití</t>
  </si>
  <si>
    <t>1941804167</t>
  </si>
  <si>
    <t>Stříška záchytná zřizovaná současně s lehkým nebo těžkým lešením šířky přes 2,5 m příplatek k ceně za každý den použití</t>
  </si>
  <si>
    <t>https://podminky.urs.cz/item/CS_URS_2024_01/944711214</t>
  </si>
  <si>
    <t>(4,500+1,500+7,500)*30*1,5</t>
  </si>
  <si>
    <t>11</t>
  </si>
  <si>
    <t>944711814</t>
  </si>
  <si>
    <t>Demontáž záchytné stříšky š přes 2,5 m</t>
  </si>
  <si>
    <t>-293009474</t>
  </si>
  <si>
    <t>Stříška záchytná zřizovaná současně s lehkým nebo těžkým lešením šířky přes 2,5 m demontáž</t>
  </si>
  <si>
    <t>https://podminky.urs.cz/item/CS_URS_2024_01/944711814</t>
  </si>
  <si>
    <t>985131311</t>
  </si>
  <si>
    <t>Ruční dočištění ploch stěn, rubu kleneb a podlah ocelových kartáči</t>
  </si>
  <si>
    <t>271601671</t>
  </si>
  <si>
    <t>Očištění ploch stěn, rubu kleneb a podlah ruční dočištění ocelovými kartáči</t>
  </si>
  <si>
    <t>https://podminky.urs.cz/item/CS_URS_2024_01/985131311</t>
  </si>
  <si>
    <t>Horní plocha stěny zábradlí - ochozu</t>
  </si>
  <si>
    <t>2*(4,200+3,900+3,900+3,900+4,200)*0,375</t>
  </si>
  <si>
    <t>2*(6,400+6,400)*0,375</t>
  </si>
  <si>
    <t>Spodní hrana ochozu</t>
  </si>
  <si>
    <t>2*(4,200+3,900+3,900+3,900+4,200)*0,320</t>
  </si>
  <si>
    <t>2*(6,400+6,400)*0,320</t>
  </si>
  <si>
    <t>Horní plocha balkónových sestav</t>
  </si>
  <si>
    <t>2*(4,605+1,240)*0,320</t>
  </si>
  <si>
    <t>Horní plocha okenní sestavy</t>
  </si>
  <si>
    <t>2,100*0,225</t>
  </si>
  <si>
    <t>13</t>
  </si>
  <si>
    <t>985139112</t>
  </si>
  <si>
    <t>Příplatek k očištění ploch za plochu do 10 m2 jednotlivě</t>
  </si>
  <si>
    <t>818098639</t>
  </si>
  <si>
    <t>Očištění ploch Příplatek k cenám za plochu do 10 m2 jednotlivě</t>
  </si>
  <si>
    <t>https://podminky.urs.cz/item/CS_URS_2024_01/985139112</t>
  </si>
  <si>
    <t>14</t>
  </si>
  <si>
    <t>985139R</t>
  </si>
  <si>
    <t>Stávající chrliče - vyčistit a natřít</t>
  </si>
  <si>
    <t>kpl</t>
  </si>
  <si>
    <t>-516214224</t>
  </si>
  <si>
    <t>15</t>
  </si>
  <si>
    <t>985312113.WBR.002</t>
  </si>
  <si>
    <t>Stěrka k vyrovnání betonových ploch stěn weberrep R4 duo tl přes 3 do 4 mm</t>
  </si>
  <si>
    <t>1658990581</t>
  </si>
  <si>
    <t>16</t>
  </si>
  <si>
    <t>985312192</t>
  </si>
  <si>
    <t>Příplatek ke stěrce pro vyrovnání betonových ploch za plochu do 10 m2 jednotlivě</t>
  </si>
  <si>
    <t>179836441</t>
  </si>
  <si>
    <t>Stěrka k vyrovnání ploch reprofilovaného betonu Příplatek k cenám za plochu do 10 m2 jednotlivě</t>
  </si>
  <si>
    <t>https://podminky.urs.cz/item/CS_URS_2024_01/985312192</t>
  </si>
  <si>
    <t>17</t>
  </si>
  <si>
    <t>993111111</t>
  </si>
  <si>
    <t>Dovoz a odvoz lešení řadového do 10 km včetně naložení a složení</t>
  </si>
  <si>
    <t>1131220394</t>
  </si>
  <si>
    <t>Dovoz a odvoz lešení včetně naložení a složení řadového, na vzdálenost do 10 km</t>
  </si>
  <si>
    <t>https://podminky.urs.cz/item/CS_URS_2024_01/993111111</t>
  </si>
  <si>
    <t>Stříšky</t>
  </si>
  <si>
    <t>13,500*1,500</t>
  </si>
  <si>
    <t>18</t>
  </si>
  <si>
    <t>993111119</t>
  </si>
  <si>
    <t>Příplatek k ceně dovozu a odvozu lešení řadového ZKD 10 km přes 10 km</t>
  </si>
  <si>
    <t>1378939884</t>
  </si>
  <si>
    <t>Dovoz a odvoz lešení včetně naložení a složení řadového, na vzdálenost Příplatek k ceně za každých dalších i započatých 10 km přes 10 km</t>
  </si>
  <si>
    <t>https://podminky.urs.cz/item/CS_URS_2024_01/993111119</t>
  </si>
  <si>
    <t>20,25*2 'Přepočtené koeficientem množství</t>
  </si>
  <si>
    <t>997</t>
  </si>
  <si>
    <t>Přesun sutě</t>
  </si>
  <si>
    <t>19</t>
  </si>
  <si>
    <t>99701315R</t>
  </si>
  <si>
    <t>Vnitrostaveništní doprava suti a hmot</t>
  </si>
  <si>
    <t>-1390490708</t>
  </si>
  <si>
    <t>20</t>
  </si>
  <si>
    <t>997013501</t>
  </si>
  <si>
    <t>Odvoz suti a vybouraných hmot na skládku nebo meziskládku do 1 km se složením</t>
  </si>
  <si>
    <t>t</t>
  </si>
  <si>
    <t>120367703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</si>
  <si>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</si>
  <si>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</si>
  <si>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</si>
  <si>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</si>
  <si>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-1658127792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</si>
  <si>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</si>
  <si>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</si>
  <si>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12,487*20 'Přepočtené koeficientem množství</t>
  </si>
  <si>
    <t>22</t>
  </si>
  <si>
    <t>997013631</t>
  </si>
  <si>
    <t>Poplatek za uložení na skládce (skládkovné) stavebního odpadu směsného kód odpadu 17 09 04</t>
  </si>
  <si>
    <t>-718778061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</si>
  <si>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</si>
  <si>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</si>
  <si>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PSV</t>
  </si>
  <si>
    <t>Práce a dodávky PSV</t>
  </si>
  <si>
    <t>764</t>
  </si>
  <si>
    <t>Konstrukce klempířské</t>
  </si>
  <si>
    <t>23</t>
  </si>
  <si>
    <t>764002861</t>
  </si>
  <si>
    <t>Demontáž oplechování říms a ozdobných prvků do suti</t>
  </si>
  <si>
    <t>-858785628</t>
  </si>
  <si>
    <t>Demontáž klempířských konstrukcí oplechování říms do suti</t>
  </si>
  <si>
    <t>https://podminky.urs.cz/item/CS_URS_2024_01/764002861</t>
  </si>
  <si>
    <t>4,200+3,900+3,900+3,900+4,200</t>
  </si>
  <si>
    <t>3,900+3,900+3,900</t>
  </si>
  <si>
    <t>2*(6,400-1,240+6,400)</t>
  </si>
  <si>
    <t>24</t>
  </si>
  <si>
    <t>764216604</t>
  </si>
  <si>
    <t>Oplechování rovných parapetů mechanicky kotvené z Pz s povrchovou úpravou rš 330 mm</t>
  </si>
  <si>
    <t>1543960736</t>
  </si>
  <si>
    <t>Oplechování parapetů z pozinkovaného plechu s povrchovou úpravou rovných mechanicky kotvené, bez rohů rš 330 mm</t>
  </si>
  <si>
    <t>https://podminky.urs.cz/item/CS_URS_2024_01/764216604</t>
  </si>
  <si>
    <t>2,100</t>
  </si>
  <si>
    <t>25</t>
  </si>
  <si>
    <t>764216605</t>
  </si>
  <si>
    <t>Oplechování rovných parapetů mechanicky kotvené z Pz s povrchovou úpravou rš 400 mm</t>
  </si>
  <si>
    <t>-1456279471</t>
  </si>
  <si>
    <t>Oplechování parapetů z pozinkovaného plechu s povrchovou úpravou rovných mechanicky kotvené, bez rohů rš 400 mm</t>
  </si>
  <si>
    <t>https://podminky.urs.cz/item/CS_URS_2024_01/764216605</t>
  </si>
  <si>
    <t>2*(4,605+1,240)</t>
  </si>
  <si>
    <t>2*(4,200+3,900+3,900+3,900+4,200)</t>
  </si>
  <si>
    <t>2*(6,400+6,400)</t>
  </si>
  <si>
    <t>26</t>
  </si>
  <si>
    <t>764216606</t>
  </si>
  <si>
    <t>Oplechování rovných parapetů mechanicky kotvené z Pz s povrchovou úpravou rš 500 mm</t>
  </si>
  <si>
    <t>-438749828</t>
  </si>
  <si>
    <t>Oplechování parapetů z pozinkovaného plechu s povrchovou úpravou rovných mechanicky kotvené, bez rohů rš 500 mm</t>
  </si>
  <si>
    <t>https://podminky.urs.cz/item/CS_URS_2024_01/764216606</t>
  </si>
  <si>
    <t>27</t>
  </si>
  <si>
    <t>998764215</t>
  </si>
  <si>
    <t>Přesun hmot procentní pro konstrukce klempířské s omezením mechanizace v objektech v přes 36 do 48 m</t>
  </si>
  <si>
    <t>%</t>
  </si>
  <si>
    <t>-1076361496</t>
  </si>
  <si>
    <t>Přesun hmot pro konstrukce klempířské stanovený procentní sazbou (%) z ceny vodorovná dopravní vzdálenost do 50 m základní v objektech výšky přes 36 do 48 m</t>
  </si>
  <si>
    <t>https://podminky.urs.cz/item/CS_URS_2024_01/998764215</t>
  </si>
  <si>
    <t>767</t>
  </si>
  <si>
    <t>Konstrukce zámečnické</t>
  </si>
  <si>
    <t>28</t>
  </si>
  <si>
    <t>767161111</t>
  </si>
  <si>
    <t>Montáž zábradlí rovného z trubek do zdi hm do 20 kg</t>
  </si>
  <si>
    <t>1007183543</t>
  </si>
  <si>
    <t>Montáž zábradlí rovného z trubek nebo tenkostěnných profilů do zdiva, hmotnosti 1 m zábradlí do 20 kg</t>
  </si>
  <si>
    <t>https://podminky.urs.cz/item/CS_URS_2024_01/767161111</t>
  </si>
  <si>
    <t>29</t>
  </si>
  <si>
    <t>767161831</t>
  </si>
  <si>
    <t>Demontáž zábradlí rovného rozebíratelného hmotnosti 1 m zábradlí do 20 kg k dalšímu použítí</t>
  </si>
  <si>
    <t>-621439810</t>
  </si>
  <si>
    <t>Demontáž zábradlí k dalšímu použití rovného rozebíratelný spoj hmotnosti 1 m zábradlí do 20 kg</t>
  </si>
  <si>
    <t>https://podminky.urs.cz/item/CS_URS_2024_01/767161831</t>
  </si>
  <si>
    <t>30</t>
  </si>
  <si>
    <t>998767215</t>
  </si>
  <si>
    <t>Přesun hmot procentní pro zámečnické konstrukce s omezením mechanizace v objektech v přes 36 do 48 m</t>
  </si>
  <si>
    <t>1477436332</t>
  </si>
  <si>
    <t>Přesun hmot pro zámečnické konstrukce stanovený procentní sazbou (%) z ceny vodorovná dopravní vzdálenost do 50 m s omezením mechanizace v objektech výšky přes 36 do 48 m</t>
  </si>
  <si>
    <t>https://podminky.urs.cz/item/CS_URS_2024_01/998767215</t>
  </si>
  <si>
    <t>782</t>
  </si>
  <si>
    <t>Dokončovací práce - obklady z kamene</t>
  </si>
  <si>
    <t>31</t>
  </si>
  <si>
    <t>782132812</t>
  </si>
  <si>
    <t>Demontáž obkladů stěn z kamene do suti z tvrdých kamenů kladených do lepidla</t>
  </si>
  <si>
    <t>2012418118</t>
  </si>
  <si>
    <t>Demontáž obkladů stěn z kamene do suti z tvrdých kamenů lepených</t>
  </si>
  <si>
    <t>https://podminky.urs.cz/item/CS_URS_2024_01/782132812</t>
  </si>
  <si>
    <t>32</t>
  </si>
  <si>
    <t>782632812</t>
  </si>
  <si>
    <t>Demontáž obkladů parapetů z kamene do suti z tvrdých kamenů kladených do lepidla</t>
  </si>
  <si>
    <t>822778948</t>
  </si>
  <si>
    <t>Demontáž obkladů parapetů z kamene do suti z tvrdých kamenů lepených</t>
  </si>
  <si>
    <t>https://podminky.urs.cz/item/CS_URS_2024_01/782632812</t>
  </si>
  <si>
    <t>33</t>
  </si>
  <si>
    <t>998782213</t>
  </si>
  <si>
    <t>Přesun hmot procentní pro obklady kamenné s omezením mechanizace v objektech v přes 12 do 60 m</t>
  </si>
  <si>
    <t>1482947911</t>
  </si>
  <si>
    <t>Přesun hmot pro obklady kamenné stanovený procentní sazbou (%) z ceny vodorovná dopravní vzdálenost do 50 m s omezením mechanizace v objektech výšky přes 12 do 60 m</t>
  </si>
  <si>
    <t>https://podminky.urs.cz/item/CS_URS_2024_01/998782213</t>
  </si>
  <si>
    <t>VRN</t>
  </si>
  <si>
    <t>Vedlejší rozpočtové náklady</t>
  </si>
  <si>
    <t>VRN3</t>
  </si>
  <si>
    <t>Zařízení staveniště</t>
  </si>
  <si>
    <t>34</t>
  </si>
  <si>
    <t>030001000</t>
  </si>
  <si>
    <t>1024</t>
  </si>
  <si>
    <t>1166991209</t>
  </si>
  <si>
    <t>https://podminky.urs.cz/item/CS_URS_2024_01/030001000</t>
  </si>
  <si>
    <t>35</t>
  </si>
  <si>
    <t>031303000</t>
  </si>
  <si>
    <t>Náklady na zábor</t>
  </si>
  <si>
    <t>-1815613308</t>
  </si>
  <si>
    <t>https://podminky.urs.cz/item/CS_URS_2024_01/031303000</t>
  </si>
  <si>
    <t>36</t>
  </si>
  <si>
    <t>032002000</t>
  </si>
  <si>
    <t>Vybavení staveniště</t>
  </si>
  <si>
    <t>-826949101</t>
  </si>
  <si>
    <t>https://podminky.urs.cz/item/CS_URS_2024_01/032002000</t>
  </si>
  <si>
    <t>Oplocení, kontejner, zabezpečení staveniště, sítě apod.</t>
  </si>
  <si>
    <t>37</t>
  </si>
  <si>
    <t>039103000</t>
  </si>
  <si>
    <t>Rozebrání, bourání a odvoz zařízení staveniště</t>
  </si>
  <si>
    <t>-868502885</t>
  </si>
  <si>
    <t>https://podminky.urs.cz/item/CS_URS_2024_01/039103000</t>
  </si>
  <si>
    <t>38</t>
  </si>
  <si>
    <t>03920300</t>
  </si>
  <si>
    <t>Úklid staveniště</t>
  </si>
  <si>
    <t>-691663357</t>
  </si>
  <si>
    <t>Úprava terénu po zrušení zařízení staveniště</t>
  </si>
  <si>
    <t>39</t>
  </si>
  <si>
    <t>039203000</t>
  </si>
  <si>
    <t>420274334</t>
  </si>
  <si>
    <t>https://podminky.urs.cz/item/CS_URS_2024_01/039203000</t>
  </si>
  <si>
    <t>VRN6</t>
  </si>
  <si>
    <t>Územní vlivy</t>
  </si>
  <si>
    <t>40</t>
  </si>
  <si>
    <t>063303000</t>
  </si>
  <si>
    <t>Práce ve výškách, v hloubkách</t>
  </si>
  <si>
    <t>101666437</t>
  </si>
  <si>
    <t>https://podminky.urs.cz/item/CS_URS_2024_01/063303000</t>
  </si>
  <si>
    <t>Technické vybavení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</si>
</sst>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31121" TargetMode="External" /><Relationship Id="rId2" Type="http://schemas.openxmlformats.org/officeDocument/2006/relationships/hyperlink" Target="https://podminky.urs.cz/item/CS_URS_2024_01/622142001" TargetMode="External" /><Relationship Id="rId3" Type="http://schemas.openxmlformats.org/officeDocument/2006/relationships/hyperlink" Target="https://podminky.urs.cz/item/CS_URS_2024_01/622322121" TargetMode="External" /><Relationship Id="rId4" Type="http://schemas.openxmlformats.org/officeDocument/2006/relationships/hyperlink" Target="https://podminky.urs.cz/item/CS_URS_2024_01/629999030" TargetMode="External" /><Relationship Id="rId5" Type="http://schemas.openxmlformats.org/officeDocument/2006/relationships/hyperlink" Target="https://podminky.urs.cz/item/CS_URS_2024_01/944711114" TargetMode="External" /><Relationship Id="rId6" Type="http://schemas.openxmlformats.org/officeDocument/2006/relationships/hyperlink" Target="https://podminky.urs.cz/item/CS_URS_2024_01/944711214" TargetMode="External" /><Relationship Id="rId7" Type="http://schemas.openxmlformats.org/officeDocument/2006/relationships/hyperlink" Target="https://podminky.urs.cz/item/CS_URS_2024_01/944711814" TargetMode="External" /><Relationship Id="rId8" Type="http://schemas.openxmlformats.org/officeDocument/2006/relationships/hyperlink" Target="https://podminky.urs.cz/item/CS_URS_2024_01/985131311" TargetMode="External" /><Relationship Id="rId9" Type="http://schemas.openxmlformats.org/officeDocument/2006/relationships/hyperlink" Target="https://podminky.urs.cz/item/CS_URS_2024_01/985139112" TargetMode="External" /><Relationship Id="rId10" Type="http://schemas.openxmlformats.org/officeDocument/2006/relationships/hyperlink" Target="https://podminky.urs.cz/item/CS_URS_2024_01/985312192" TargetMode="External" /><Relationship Id="rId11" Type="http://schemas.openxmlformats.org/officeDocument/2006/relationships/hyperlink" Target="https://podminky.urs.cz/item/CS_URS_2024_01/993111111" TargetMode="External" /><Relationship Id="rId12" Type="http://schemas.openxmlformats.org/officeDocument/2006/relationships/hyperlink" Target="https://podminky.urs.cz/item/CS_URS_2024_01/993111119" TargetMode="External" /><Relationship Id="rId13" Type="http://schemas.openxmlformats.org/officeDocument/2006/relationships/hyperlink" Target="https://podminky.urs.cz/item/CS_URS_2024_01/997013501" TargetMode="External" /><Relationship Id="rId14" Type="http://schemas.openxmlformats.org/officeDocument/2006/relationships/hyperlink" Target="https://podminky.urs.cz/item/CS_URS_2024_01/997013509" TargetMode="External" /><Relationship Id="rId15" Type="http://schemas.openxmlformats.org/officeDocument/2006/relationships/hyperlink" Target="https://podminky.urs.cz/item/CS_URS_2024_01/997013631" TargetMode="External" /><Relationship Id="rId16" Type="http://schemas.openxmlformats.org/officeDocument/2006/relationships/hyperlink" Target="https://podminky.urs.cz/item/CS_URS_2024_01/764002861" TargetMode="External" /><Relationship Id="rId17" Type="http://schemas.openxmlformats.org/officeDocument/2006/relationships/hyperlink" Target="https://podminky.urs.cz/item/CS_URS_2024_01/764216604" TargetMode="External" /><Relationship Id="rId18" Type="http://schemas.openxmlformats.org/officeDocument/2006/relationships/hyperlink" Target="https://podminky.urs.cz/item/CS_URS_2024_01/764216605" TargetMode="External" /><Relationship Id="rId19" Type="http://schemas.openxmlformats.org/officeDocument/2006/relationships/hyperlink" Target="https://podminky.urs.cz/item/CS_URS_2024_01/764216606" TargetMode="External" /><Relationship Id="rId20" Type="http://schemas.openxmlformats.org/officeDocument/2006/relationships/hyperlink" Target="https://podminky.urs.cz/item/CS_URS_2024_01/998764215" TargetMode="External" /><Relationship Id="rId21" Type="http://schemas.openxmlformats.org/officeDocument/2006/relationships/hyperlink" Target="https://podminky.urs.cz/item/CS_URS_2024_01/767161111" TargetMode="External" /><Relationship Id="rId22" Type="http://schemas.openxmlformats.org/officeDocument/2006/relationships/hyperlink" Target="https://podminky.urs.cz/item/CS_URS_2024_01/767161831" TargetMode="External" /><Relationship Id="rId23" Type="http://schemas.openxmlformats.org/officeDocument/2006/relationships/hyperlink" Target="https://podminky.urs.cz/item/CS_URS_2024_01/998767215" TargetMode="External" /><Relationship Id="rId24" Type="http://schemas.openxmlformats.org/officeDocument/2006/relationships/hyperlink" Target="https://podminky.urs.cz/item/CS_URS_2024_01/782132812" TargetMode="External" /><Relationship Id="rId25" Type="http://schemas.openxmlformats.org/officeDocument/2006/relationships/hyperlink" Target="https://podminky.urs.cz/item/CS_URS_2024_01/782632812" TargetMode="External" /><Relationship Id="rId26" Type="http://schemas.openxmlformats.org/officeDocument/2006/relationships/hyperlink" Target="https://podminky.urs.cz/item/CS_URS_2024_01/998782213" TargetMode="External" /><Relationship Id="rId27" Type="http://schemas.openxmlformats.org/officeDocument/2006/relationships/hyperlink" Target="https://podminky.urs.cz/item/CS_URS_2024_01/030001000" TargetMode="External" /><Relationship Id="rId28" Type="http://schemas.openxmlformats.org/officeDocument/2006/relationships/hyperlink" Target="https://podminky.urs.cz/item/CS_URS_2024_01/031303000" TargetMode="External" /><Relationship Id="rId29" Type="http://schemas.openxmlformats.org/officeDocument/2006/relationships/hyperlink" Target="https://podminky.urs.cz/item/CS_URS_2024_01/032002000" TargetMode="External" /><Relationship Id="rId30" Type="http://schemas.openxmlformats.org/officeDocument/2006/relationships/hyperlink" Target="https://podminky.urs.cz/item/CS_URS_2024_01/039103000" TargetMode="External" /><Relationship Id="rId31" Type="http://schemas.openxmlformats.org/officeDocument/2006/relationships/hyperlink" Target="https://podminky.urs.cz/item/CS_URS_2024_01/039203000" TargetMode="External" /><Relationship Id="rId32" Type="http://schemas.openxmlformats.org/officeDocument/2006/relationships/hyperlink" Target="https://podminky.urs.cz/item/CS_URS_2024_01/063303000" TargetMode="External" /><Relationship Id="rId33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29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30</v>
      </c>
      <c r="AK13" s="31" t="s">
        <v>25</v>
      </c>
      <c r="AN13" s="33" t="s">
        <v>31</v>
      </c>
      <c r="AR13" s="21"/>
      <c r="BE13" s="30"/>
      <c r="BS13" s="18" t="s">
        <v>6</v>
      </c>
    </row>
    <row r="14">
      <c r="B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31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32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33</v>
      </c>
      <c r="AK17" s="31" t="s">
        <v>28</v>
      </c>
      <c r="AN17" s="26" t="s">
        <v>1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28</v>
      </c>
      <c r="AN20" s="26" t="s">
        <v>1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SBD_04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Oprava uvolněného obkladu ochozu ve 13.NP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ul.Fibichova 226/19, Havířov-Město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16. 6. 2024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Stavební bytové družstvo Havířov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32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30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76</v>
      </c>
      <c r="BT94" s="101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24.75" customHeight="1">
      <c r="A95" s="102" t="s">
        <v>80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'SBD_04 - Oprava uvolněnéh...'!J28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81</v>
      </c>
      <c r="AR95" s="103"/>
      <c r="AS95" s="109">
        <v>0</v>
      </c>
      <c r="AT95" s="110">
        <f>ROUND(SUM(AV95:AW95),2)</f>
        <v>0</v>
      </c>
      <c r="AU95" s="111">
        <f>'SBD_04 - Oprava uvolněnéh...'!P123</f>
        <v>0</v>
      </c>
      <c r="AV95" s="110">
        <f>'SBD_04 - Oprava uvolněnéh...'!J31</f>
        <v>0</v>
      </c>
      <c r="AW95" s="110">
        <f>'SBD_04 - Oprava uvolněnéh...'!J32</f>
        <v>0</v>
      </c>
      <c r="AX95" s="110">
        <f>'SBD_04 - Oprava uvolněnéh...'!J33</f>
        <v>0</v>
      </c>
      <c r="AY95" s="110">
        <f>'SBD_04 - Oprava uvolněnéh...'!J34</f>
        <v>0</v>
      </c>
      <c r="AZ95" s="110">
        <f>'SBD_04 - Oprava uvolněnéh...'!F31</f>
        <v>0</v>
      </c>
      <c r="BA95" s="110">
        <f>'SBD_04 - Oprava uvolněnéh...'!F32</f>
        <v>0</v>
      </c>
      <c r="BB95" s="110">
        <f>'SBD_04 - Oprava uvolněnéh...'!F33</f>
        <v>0</v>
      </c>
      <c r="BC95" s="110">
        <f>'SBD_04 - Oprava uvolněnéh...'!F34</f>
        <v>0</v>
      </c>
      <c r="BD95" s="112">
        <f>'SBD_04 - Oprava uvolněnéh...'!F35</f>
        <v>0</v>
      </c>
      <c r="BE95" s="7"/>
      <c r="BT95" s="113" t="s">
        <v>82</v>
      </c>
      <c r="BU95" s="113" t="s">
        <v>83</v>
      </c>
      <c r="BV95" s="113" t="s">
        <v>78</v>
      </c>
      <c r="BW95" s="113" t="s">
        <v>4</v>
      </c>
      <c r="BX95" s="113" t="s">
        <v>79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BD_04 - Oprava uvolněné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84</v>
      </c>
      <c r="L4" s="21"/>
      <c r="M4" s="114" t="s">
        <v>10</v>
      </c>
      <c r="AT4" s="18" t="s">
        <v>3</v>
      </c>
    </row>
    <row r="5" s="1" customFormat="1" ht="6.96" customHeight="1">
      <c r="B5" s="21"/>
      <c r="L5" s="21"/>
    </row>
    <row r="6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3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38"/>
      <c r="C7" s="37"/>
      <c r="D7" s="37"/>
      <c r="E7" s="66" t="s">
        <v>17</v>
      </c>
      <c r="F7" s="37"/>
      <c r="G7" s="37"/>
      <c r="H7" s="37"/>
      <c r="I7" s="3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31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31" t="s">
        <v>22</v>
      </c>
      <c r="J10" s="68" t="str">
        <f>'Rekapitulace stavby'!AN8</f>
        <v>16. 6. 2024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31" t="s">
        <v>25</v>
      </c>
      <c r="J12" s="26" t="s">
        <v>26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6" t="s">
        <v>27</v>
      </c>
      <c r="F13" s="37"/>
      <c r="G13" s="37"/>
      <c r="H13" s="37"/>
      <c r="I13" s="31" t="s">
        <v>28</v>
      </c>
      <c r="J13" s="26" t="s">
        <v>29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31" t="s">
        <v>30</v>
      </c>
      <c r="E15" s="37"/>
      <c r="F15" s="37"/>
      <c r="G15" s="37"/>
      <c r="H15" s="37"/>
      <c r="I15" s="31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31" t="s">
        <v>28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31" t="s">
        <v>32</v>
      </c>
      <c r="E18" s="37"/>
      <c r="F18" s="37"/>
      <c r="G18" s="37"/>
      <c r="H18" s="37"/>
      <c r="I18" s="31" t="s">
        <v>25</v>
      </c>
      <c r="J18" s="26" t="str">
        <f>IF('Rekapitulace stavby'!AN16="","",'Rekapitulace stavby'!AN16)</f>
        <v/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6" t="str">
        <f>IF('Rekapitulace stavby'!E17="","",'Rekapitulace stavby'!E17)</f>
        <v xml:space="preserve"> </v>
      </c>
      <c r="F19" s="37"/>
      <c r="G19" s="37"/>
      <c r="H19" s="37"/>
      <c r="I19" s="31" t="s">
        <v>28</v>
      </c>
      <c r="J19" s="26" t="str">
        <f>IF('Rekapitulace stavby'!AN17="","",'Rekapitulace stavby'!AN17)</f>
        <v/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31" t="s">
        <v>35</v>
      </c>
      <c r="E21" s="37"/>
      <c r="F21" s="37"/>
      <c r="G21" s="37"/>
      <c r="H21" s="37"/>
      <c r="I21" s="31" t="s">
        <v>25</v>
      </c>
      <c r="J21" s="26" t="str">
        <f>IF('Rekapitulace stavby'!AN19="","",'Rekapitulace stavby'!AN19)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6" t="str">
        <f>IF('Rekapitulace stavby'!E20="","",'Rekapitulace stavby'!E20)</f>
        <v xml:space="preserve"> </v>
      </c>
      <c r="F22" s="37"/>
      <c r="G22" s="37"/>
      <c r="H22" s="37"/>
      <c r="I22" s="31" t="s">
        <v>28</v>
      </c>
      <c r="J22" s="26" t="str">
        <f>IF('Rekapitulace stavby'!AN20="","",'Rekapitulace stavby'!AN20)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31" t="s">
        <v>36</v>
      </c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15"/>
      <c r="B25" s="116"/>
      <c r="C25" s="115"/>
      <c r="D25" s="115"/>
      <c r="E25" s="35" t="s">
        <v>1</v>
      </c>
      <c r="F25" s="35"/>
      <c r="G25" s="35"/>
      <c r="H25" s="3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89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18" t="s">
        <v>37</v>
      </c>
      <c r="E28" s="37"/>
      <c r="F28" s="37"/>
      <c r="G28" s="37"/>
      <c r="H28" s="37"/>
      <c r="I28" s="37"/>
      <c r="J28" s="95">
        <f>ROUND(J123,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39</v>
      </c>
      <c r="G30" s="37"/>
      <c r="H30" s="37"/>
      <c r="I30" s="42" t="s">
        <v>38</v>
      </c>
      <c r="J30" s="42" t="s">
        <v>40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19" t="s">
        <v>41</v>
      </c>
      <c r="E31" s="31" t="s">
        <v>42</v>
      </c>
      <c r="F31" s="120">
        <f>ROUND((SUM(BE123:BE339)),  2)</f>
        <v>0</v>
      </c>
      <c r="G31" s="37"/>
      <c r="H31" s="37"/>
      <c r="I31" s="121">
        <v>0.20999999999999999</v>
      </c>
      <c r="J31" s="120">
        <f>ROUND(((SUM(BE123:BE339))*I31),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1" t="s">
        <v>43</v>
      </c>
      <c r="F32" s="120">
        <f>ROUND((SUM(BF123:BF339)),  2)</f>
        <v>0</v>
      </c>
      <c r="G32" s="37"/>
      <c r="H32" s="37"/>
      <c r="I32" s="121">
        <v>0.12</v>
      </c>
      <c r="J32" s="120">
        <f>ROUND(((SUM(BF123:BF339))*I32),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44</v>
      </c>
      <c r="F33" s="120">
        <f>ROUND((SUM(BG123:BG339)),  2)</f>
        <v>0</v>
      </c>
      <c r="G33" s="37"/>
      <c r="H33" s="37"/>
      <c r="I33" s="121">
        <v>0.20999999999999999</v>
      </c>
      <c r="J33" s="120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45</v>
      </c>
      <c r="F34" s="120">
        <f>ROUND((SUM(BH123:BH339)),  2)</f>
        <v>0</v>
      </c>
      <c r="G34" s="37"/>
      <c r="H34" s="37"/>
      <c r="I34" s="121">
        <v>0.12</v>
      </c>
      <c r="J34" s="120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0">
        <f>ROUND((SUM(BI123:BI339)),  2)</f>
        <v>0</v>
      </c>
      <c r="G35" s="37"/>
      <c r="H35" s="37"/>
      <c r="I35" s="121">
        <v>0</v>
      </c>
      <c r="J35" s="120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22"/>
      <c r="D37" s="123" t="s">
        <v>47</v>
      </c>
      <c r="E37" s="80"/>
      <c r="F37" s="80"/>
      <c r="G37" s="124" t="s">
        <v>48</v>
      </c>
      <c r="H37" s="125" t="s">
        <v>49</v>
      </c>
      <c r="I37" s="80"/>
      <c r="J37" s="126">
        <f>SUM(J28:J35)</f>
        <v>0</v>
      </c>
      <c r="K37" s="12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28" t="s">
        <v>53</v>
      </c>
      <c r="G61" s="57" t="s">
        <v>52</v>
      </c>
      <c r="H61" s="40"/>
      <c r="I61" s="40"/>
      <c r="J61" s="129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28" t="s">
        <v>53</v>
      </c>
      <c r="G76" s="57" t="s">
        <v>52</v>
      </c>
      <c r="H76" s="40"/>
      <c r="I76" s="40"/>
      <c r="J76" s="129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66" t="str">
        <f>E7</f>
        <v>Oprava uvolněného obkladu ochozu ve 13.NP</v>
      </c>
      <c r="F85" s="37"/>
      <c r="G85" s="37"/>
      <c r="H85" s="37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7"/>
      <c r="E87" s="37"/>
      <c r="F87" s="26" t="str">
        <f>F10</f>
        <v>ul.Fibichova 226/19, Havířov-Město</v>
      </c>
      <c r="G87" s="37"/>
      <c r="H87" s="37"/>
      <c r="I87" s="31" t="s">
        <v>22</v>
      </c>
      <c r="J87" s="68" t="str">
        <f>IF(J10="","",J10)</f>
        <v>16. 6. 2024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7"/>
      <c r="E89" s="37"/>
      <c r="F89" s="26" t="str">
        <f>E13</f>
        <v>Stavební bytové družstvo Havířov</v>
      </c>
      <c r="G89" s="37"/>
      <c r="H89" s="37"/>
      <c r="I89" s="31" t="s">
        <v>32</v>
      </c>
      <c r="J89" s="35" t="str">
        <f>E19</f>
        <v xml:space="preserve"> 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30</v>
      </c>
      <c r="D90" s="37"/>
      <c r="E90" s="37"/>
      <c r="F90" s="26" t="str">
        <f>IF(E16="","",E16)</f>
        <v>Vyplň údaj</v>
      </c>
      <c r="G90" s="37"/>
      <c r="H90" s="37"/>
      <c r="I90" s="31" t="s">
        <v>35</v>
      </c>
      <c r="J90" s="35" t="str">
        <f>E22</f>
        <v xml:space="preserve"> 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30" t="s">
        <v>86</v>
      </c>
      <c r="D92" s="122"/>
      <c r="E92" s="122"/>
      <c r="F92" s="122"/>
      <c r="G92" s="122"/>
      <c r="H92" s="122"/>
      <c r="I92" s="122"/>
      <c r="J92" s="131" t="s">
        <v>87</v>
      </c>
      <c r="K92" s="122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32" t="s">
        <v>88</v>
      </c>
      <c r="D94" s="37"/>
      <c r="E94" s="37"/>
      <c r="F94" s="37"/>
      <c r="G94" s="37"/>
      <c r="H94" s="37"/>
      <c r="I94" s="37"/>
      <c r="J94" s="95">
        <f>J123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89</v>
      </c>
    </row>
    <row r="95" s="9" customFormat="1" ht="24.96" customHeight="1">
      <c r="A95" s="9"/>
      <c r="B95" s="133"/>
      <c r="C95" s="9"/>
      <c r="D95" s="134" t="s">
        <v>90</v>
      </c>
      <c r="E95" s="135"/>
      <c r="F95" s="135"/>
      <c r="G95" s="135"/>
      <c r="H95" s="135"/>
      <c r="I95" s="135"/>
      <c r="J95" s="136">
        <f>J124</f>
        <v>0</v>
      </c>
      <c r="K95" s="9"/>
      <c r="L95" s="1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7"/>
      <c r="C96" s="10"/>
      <c r="D96" s="138" t="s">
        <v>91</v>
      </c>
      <c r="E96" s="139"/>
      <c r="F96" s="139"/>
      <c r="G96" s="139"/>
      <c r="H96" s="139"/>
      <c r="I96" s="139"/>
      <c r="J96" s="140">
        <f>J125</f>
        <v>0</v>
      </c>
      <c r="K96" s="10"/>
      <c r="L96" s="13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7"/>
      <c r="C97" s="10"/>
      <c r="D97" s="138" t="s">
        <v>92</v>
      </c>
      <c r="E97" s="139"/>
      <c r="F97" s="139"/>
      <c r="G97" s="139"/>
      <c r="H97" s="139"/>
      <c r="I97" s="139"/>
      <c r="J97" s="140">
        <f>J167</f>
        <v>0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7"/>
      <c r="C98" s="10"/>
      <c r="D98" s="138" t="s">
        <v>93</v>
      </c>
      <c r="E98" s="139"/>
      <c r="F98" s="139"/>
      <c r="G98" s="139"/>
      <c r="H98" s="139"/>
      <c r="I98" s="139"/>
      <c r="J98" s="140">
        <f>J229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3"/>
      <c r="C99" s="9"/>
      <c r="D99" s="134" t="s">
        <v>94</v>
      </c>
      <c r="E99" s="135"/>
      <c r="F99" s="135"/>
      <c r="G99" s="135"/>
      <c r="H99" s="135"/>
      <c r="I99" s="135"/>
      <c r="J99" s="136">
        <f>J242</f>
        <v>0</v>
      </c>
      <c r="K99" s="9"/>
      <c r="L99" s="13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7"/>
      <c r="C100" s="10"/>
      <c r="D100" s="138" t="s">
        <v>95</v>
      </c>
      <c r="E100" s="139"/>
      <c r="F100" s="139"/>
      <c r="G100" s="139"/>
      <c r="H100" s="139"/>
      <c r="I100" s="139"/>
      <c r="J100" s="140">
        <f>J243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96</v>
      </c>
      <c r="E101" s="139"/>
      <c r="F101" s="139"/>
      <c r="G101" s="139"/>
      <c r="H101" s="139"/>
      <c r="I101" s="139"/>
      <c r="J101" s="140">
        <f>J277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7"/>
      <c r="C102" s="10"/>
      <c r="D102" s="138" t="s">
        <v>97</v>
      </c>
      <c r="E102" s="139"/>
      <c r="F102" s="139"/>
      <c r="G102" s="139"/>
      <c r="H102" s="139"/>
      <c r="I102" s="139"/>
      <c r="J102" s="140">
        <f>J291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3"/>
      <c r="C103" s="9"/>
      <c r="D103" s="134" t="s">
        <v>98</v>
      </c>
      <c r="E103" s="135"/>
      <c r="F103" s="135"/>
      <c r="G103" s="135"/>
      <c r="H103" s="135"/>
      <c r="I103" s="135"/>
      <c r="J103" s="136">
        <f>J313</f>
        <v>0</v>
      </c>
      <c r="K103" s="9"/>
      <c r="L103" s="1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7"/>
      <c r="C104" s="10"/>
      <c r="D104" s="138" t="s">
        <v>99</v>
      </c>
      <c r="E104" s="139"/>
      <c r="F104" s="139"/>
      <c r="G104" s="139"/>
      <c r="H104" s="139"/>
      <c r="I104" s="139"/>
      <c r="J104" s="140">
        <f>J314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7"/>
      <c r="C105" s="10"/>
      <c r="D105" s="138" t="s">
        <v>100</v>
      </c>
      <c r="E105" s="139"/>
      <c r="F105" s="139"/>
      <c r="G105" s="139"/>
      <c r="H105" s="139"/>
      <c r="I105" s="139"/>
      <c r="J105" s="140">
        <f>J334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101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E7</f>
        <v>Oprava uvolněného obkladu ochozu ve 13.NP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F10</f>
        <v>ul.Fibichova 226/19, Havířov-Město</v>
      </c>
      <c r="G117" s="37"/>
      <c r="H117" s="37"/>
      <c r="I117" s="31" t="s">
        <v>22</v>
      </c>
      <c r="J117" s="68" t="str">
        <f>IF(J10="","",J10)</f>
        <v>16. 6. 2024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E13</f>
        <v>Stavební bytové družstvo Havířov</v>
      </c>
      <c r="G119" s="37"/>
      <c r="H119" s="37"/>
      <c r="I119" s="31" t="s">
        <v>32</v>
      </c>
      <c r="J119" s="35" t="str">
        <f>E19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30</v>
      </c>
      <c r="D120" s="37"/>
      <c r="E120" s="37"/>
      <c r="F120" s="26" t="str">
        <f>IF(E16="","",E16)</f>
        <v>Vyplň údaj</v>
      </c>
      <c r="G120" s="37"/>
      <c r="H120" s="37"/>
      <c r="I120" s="31" t="s">
        <v>35</v>
      </c>
      <c r="J120" s="35" t="str">
        <f>E22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1"/>
      <c r="B122" s="142"/>
      <c r="C122" s="143" t="s">
        <v>102</v>
      </c>
      <c r="D122" s="144" t="s">
        <v>62</v>
      </c>
      <c r="E122" s="144" t="s">
        <v>58</v>
      </c>
      <c r="F122" s="144" t="s">
        <v>59</v>
      </c>
      <c r="G122" s="144" t="s">
        <v>103</v>
      </c>
      <c r="H122" s="144" t="s">
        <v>104</v>
      </c>
      <c r="I122" s="144" t="s">
        <v>105</v>
      </c>
      <c r="J122" s="144" t="s">
        <v>87</v>
      </c>
      <c r="K122" s="145" t="s">
        <v>106</v>
      </c>
      <c r="L122" s="146"/>
      <c r="M122" s="85" t="s">
        <v>1</v>
      </c>
      <c r="N122" s="86" t="s">
        <v>41</v>
      </c>
      <c r="O122" s="86" t="s">
        <v>107</v>
      </c>
      <c r="P122" s="86" t="s">
        <v>108</v>
      </c>
      <c r="Q122" s="86" t="s">
        <v>109</v>
      </c>
      <c r="R122" s="86" t="s">
        <v>110</v>
      </c>
      <c r="S122" s="86" t="s">
        <v>111</v>
      </c>
      <c r="T122" s="87" t="s">
        <v>112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</row>
    <row r="123" s="2" customFormat="1" ht="22.8" customHeight="1">
      <c r="A123" s="37"/>
      <c r="B123" s="38"/>
      <c r="C123" s="92" t="s">
        <v>113</v>
      </c>
      <c r="D123" s="37"/>
      <c r="E123" s="37"/>
      <c r="F123" s="37"/>
      <c r="G123" s="37"/>
      <c r="H123" s="37"/>
      <c r="I123" s="37"/>
      <c r="J123" s="147">
        <f>BK123</f>
        <v>0</v>
      </c>
      <c r="K123" s="37"/>
      <c r="L123" s="38"/>
      <c r="M123" s="88"/>
      <c r="N123" s="72"/>
      <c r="O123" s="89"/>
      <c r="P123" s="148">
        <f>P124+P242+P313</f>
        <v>0</v>
      </c>
      <c r="Q123" s="89"/>
      <c r="R123" s="148">
        <f>R124+R242+R313</f>
        <v>2.0378938392400001</v>
      </c>
      <c r="S123" s="89"/>
      <c r="T123" s="149">
        <f>T124+T242+T313</f>
        <v>12.486886600000002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76</v>
      </c>
      <c r="AU123" s="18" t="s">
        <v>89</v>
      </c>
      <c r="BK123" s="150">
        <f>BK124+BK242+BK313</f>
        <v>0</v>
      </c>
    </row>
    <row r="124" s="12" customFormat="1" ht="25.92" customHeight="1">
      <c r="A124" s="12"/>
      <c r="B124" s="151"/>
      <c r="C124" s="12"/>
      <c r="D124" s="152" t="s">
        <v>76</v>
      </c>
      <c r="E124" s="153" t="s">
        <v>114</v>
      </c>
      <c r="F124" s="153" t="s">
        <v>115</v>
      </c>
      <c r="G124" s="12"/>
      <c r="H124" s="12"/>
      <c r="I124" s="154"/>
      <c r="J124" s="155">
        <f>BK124</f>
        <v>0</v>
      </c>
      <c r="K124" s="12"/>
      <c r="L124" s="151"/>
      <c r="M124" s="156"/>
      <c r="N124" s="157"/>
      <c r="O124" s="157"/>
      <c r="P124" s="158">
        <f>P125+P167+P229</f>
        <v>0</v>
      </c>
      <c r="Q124" s="157"/>
      <c r="R124" s="158">
        <f>R125+R167+R229</f>
        <v>1.4676208400000002</v>
      </c>
      <c r="S124" s="157"/>
      <c r="T124" s="159">
        <f>T125+T167+T229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2" t="s">
        <v>82</v>
      </c>
      <c r="AT124" s="160" t="s">
        <v>76</v>
      </c>
      <c r="AU124" s="160" t="s">
        <v>77</v>
      </c>
      <c r="AY124" s="152" t="s">
        <v>116</v>
      </c>
      <c r="BK124" s="161">
        <f>BK125+BK167+BK229</f>
        <v>0</v>
      </c>
    </row>
    <row r="125" s="12" customFormat="1" ht="22.8" customHeight="1">
      <c r="A125" s="12"/>
      <c r="B125" s="151"/>
      <c r="C125" s="12"/>
      <c r="D125" s="152" t="s">
        <v>76</v>
      </c>
      <c r="E125" s="162" t="s">
        <v>117</v>
      </c>
      <c r="F125" s="162" t="s">
        <v>118</v>
      </c>
      <c r="G125" s="12"/>
      <c r="H125" s="12"/>
      <c r="I125" s="154"/>
      <c r="J125" s="163">
        <f>BK125</f>
        <v>0</v>
      </c>
      <c r="K125" s="12"/>
      <c r="L125" s="151"/>
      <c r="M125" s="156"/>
      <c r="N125" s="157"/>
      <c r="O125" s="157"/>
      <c r="P125" s="158">
        <f>SUM(P126:P166)</f>
        <v>0</v>
      </c>
      <c r="Q125" s="157"/>
      <c r="R125" s="158">
        <f>SUM(R126:R166)</f>
        <v>1.0121224400000002</v>
      </c>
      <c r="S125" s="157"/>
      <c r="T125" s="159">
        <f>SUM(T126:T166)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2" t="s">
        <v>82</v>
      </c>
      <c r="AT125" s="160" t="s">
        <v>76</v>
      </c>
      <c r="AU125" s="160" t="s">
        <v>82</v>
      </c>
      <c r="AY125" s="152" t="s">
        <v>116</v>
      </c>
      <c r="BK125" s="161">
        <f>SUM(BK126:BK166)</f>
        <v>0</v>
      </c>
    </row>
    <row r="126" s="2" customFormat="1" ht="16.5" customHeight="1">
      <c r="A126" s="37"/>
      <c r="B126" s="164"/>
      <c r="C126" s="165" t="s">
        <v>82</v>
      </c>
      <c r="D126" s="165" t="s">
        <v>119</v>
      </c>
      <c r="E126" s="166" t="s">
        <v>120</v>
      </c>
      <c r="F126" s="167" t="s">
        <v>121</v>
      </c>
      <c r="G126" s="168" t="s">
        <v>122</v>
      </c>
      <c r="H126" s="169">
        <v>92.120000000000005</v>
      </c>
      <c r="I126" s="170"/>
      <c r="J126" s="171">
        <f>ROUND(I126*H126,2)</f>
        <v>0</v>
      </c>
      <c r="K126" s="167" t="s">
        <v>123</v>
      </c>
      <c r="L126" s="38"/>
      <c r="M126" s="172" t="s">
        <v>1</v>
      </c>
      <c r="N126" s="173" t="s">
        <v>43</v>
      </c>
      <c r="O126" s="76"/>
      <c r="P126" s="174">
        <f>O126*H126</f>
        <v>0</v>
      </c>
      <c r="Q126" s="174">
        <v>0.000263</v>
      </c>
      <c r="R126" s="174">
        <f>Q126*H126</f>
        <v>0.024227560000000002</v>
      </c>
      <c r="S126" s="174">
        <v>0</v>
      </c>
      <c r="T126" s="17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76" t="s">
        <v>124</v>
      </c>
      <c r="AT126" s="176" t="s">
        <v>119</v>
      </c>
      <c r="AU126" s="176" t="s">
        <v>125</v>
      </c>
      <c r="AY126" s="18" t="s">
        <v>116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8" t="s">
        <v>125</v>
      </c>
      <c r="BK126" s="177">
        <f>ROUND(I126*H126,2)</f>
        <v>0</v>
      </c>
      <c r="BL126" s="18" t="s">
        <v>124</v>
      </c>
      <c r="BM126" s="176" t="s">
        <v>126</v>
      </c>
    </row>
    <row r="127" s="2" customFormat="1">
      <c r="A127" s="37"/>
      <c r="B127" s="38"/>
      <c r="C127" s="37"/>
      <c r="D127" s="178" t="s">
        <v>127</v>
      </c>
      <c r="E127" s="37"/>
      <c r="F127" s="179" t="s">
        <v>128</v>
      </c>
      <c r="G127" s="37"/>
      <c r="H127" s="37"/>
      <c r="I127" s="180"/>
      <c r="J127" s="37"/>
      <c r="K127" s="37"/>
      <c r="L127" s="38"/>
      <c r="M127" s="181"/>
      <c r="N127" s="182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127</v>
      </c>
      <c r="AU127" s="18" t="s">
        <v>125</v>
      </c>
    </row>
    <row r="128" s="2" customFormat="1">
      <c r="A128" s="37"/>
      <c r="B128" s="38"/>
      <c r="C128" s="37"/>
      <c r="D128" s="183" t="s">
        <v>129</v>
      </c>
      <c r="E128" s="37"/>
      <c r="F128" s="184" t="s">
        <v>130</v>
      </c>
      <c r="G128" s="37"/>
      <c r="H128" s="37"/>
      <c r="I128" s="180"/>
      <c r="J128" s="37"/>
      <c r="K128" s="37"/>
      <c r="L128" s="38"/>
      <c r="M128" s="181"/>
      <c r="N128" s="182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129</v>
      </c>
      <c r="AU128" s="18" t="s">
        <v>125</v>
      </c>
    </row>
    <row r="129" s="13" customFormat="1">
      <c r="A129" s="13"/>
      <c r="B129" s="185"/>
      <c r="C129" s="13"/>
      <c r="D129" s="178" t="s">
        <v>131</v>
      </c>
      <c r="E129" s="186" t="s">
        <v>1</v>
      </c>
      <c r="F129" s="187" t="s">
        <v>132</v>
      </c>
      <c r="G129" s="13"/>
      <c r="H129" s="186" t="s">
        <v>1</v>
      </c>
      <c r="I129" s="188"/>
      <c r="J129" s="13"/>
      <c r="K129" s="13"/>
      <c r="L129" s="185"/>
      <c r="M129" s="189"/>
      <c r="N129" s="190"/>
      <c r="O129" s="190"/>
      <c r="P129" s="190"/>
      <c r="Q129" s="190"/>
      <c r="R129" s="190"/>
      <c r="S129" s="190"/>
      <c r="T129" s="19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6" t="s">
        <v>131</v>
      </c>
      <c r="AU129" s="186" t="s">
        <v>125</v>
      </c>
      <c r="AV129" s="13" t="s">
        <v>82</v>
      </c>
      <c r="AW129" s="13" t="s">
        <v>34</v>
      </c>
      <c r="AX129" s="13" t="s">
        <v>77</v>
      </c>
      <c r="AY129" s="186" t="s">
        <v>116</v>
      </c>
    </row>
    <row r="130" s="14" customFormat="1">
      <c r="A130" s="14"/>
      <c r="B130" s="192"/>
      <c r="C130" s="14"/>
      <c r="D130" s="178" t="s">
        <v>131</v>
      </c>
      <c r="E130" s="193" t="s">
        <v>1</v>
      </c>
      <c r="F130" s="194" t="s">
        <v>133</v>
      </c>
      <c r="G130" s="14"/>
      <c r="H130" s="195">
        <v>56.280000000000001</v>
      </c>
      <c r="I130" s="196"/>
      <c r="J130" s="14"/>
      <c r="K130" s="14"/>
      <c r="L130" s="192"/>
      <c r="M130" s="197"/>
      <c r="N130" s="198"/>
      <c r="O130" s="198"/>
      <c r="P130" s="198"/>
      <c r="Q130" s="198"/>
      <c r="R130" s="198"/>
      <c r="S130" s="198"/>
      <c r="T130" s="19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3" t="s">
        <v>131</v>
      </c>
      <c r="AU130" s="193" t="s">
        <v>125</v>
      </c>
      <c r="AV130" s="14" t="s">
        <v>125</v>
      </c>
      <c r="AW130" s="14" t="s">
        <v>34</v>
      </c>
      <c r="AX130" s="14" t="s">
        <v>77</v>
      </c>
      <c r="AY130" s="193" t="s">
        <v>116</v>
      </c>
    </row>
    <row r="131" s="14" customFormat="1">
      <c r="A131" s="14"/>
      <c r="B131" s="192"/>
      <c r="C131" s="14"/>
      <c r="D131" s="178" t="s">
        <v>131</v>
      </c>
      <c r="E131" s="193" t="s">
        <v>1</v>
      </c>
      <c r="F131" s="194" t="s">
        <v>134</v>
      </c>
      <c r="G131" s="14"/>
      <c r="H131" s="195">
        <v>35.840000000000003</v>
      </c>
      <c r="I131" s="196"/>
      <c r="J131" s="14"/>
      <c r="K131" s="14"/>
      <c r="L131" s="192"/>
      <c r="M131" s="197"/>
      <c r="N131" s="198"/>
      <c r="O131" s="198"/>
      <c r="P131" s="198"/>
      <c r="Q131" s="198"/>
      <c r="R131" s="198"/>
      <c r="S131" s="198"/>
      <c r="T131" s="19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3" t="s">
        <v>131</v>
      </c>
      <c r="AU131" s="193" t="s">
        <v>125</v>
      </c>
      <c r="AV131" s="14" t="s">
        <v>125</v>
      </c>
      <c r="AW131" s="14" t="s">
        <v>34</v>
      </c>
      <c r="AX131" s="14" t="s">
        <v>77</v>
      </c>
      <c r="AY131" s="193" t="s">
        <v>116</v>
      </c>
    </row>
    <row r="132" s="15" customFormat="1">
      <c r="A132" s="15"/>
      <c r="B132" s="200"/>
      <c r="C132" s="15"/>
      <c r="D132" s="178" t="s">
        <v>131</v>
      </c>
      <c r="E132" s="201" t="s">
        <v>1</v>
      </c>
      <c r="F132" s="202" t="s">
        <v>135</v>
      </c>
      <c r="G132" s="15"/>
      <c r="H132" s="203">
        <v>92.120000000000005</v>
      </c>
      <c r="I132" s="204"/>
      <c r="J132" s="15"/>
      <c r="K132" s="15"/>
      <c r="L132" s="200"/>
      <c r="M132" s="205"/>
      <c r="N132" s="206"/>
      <c r="O132" s="206"/>
      <c r="P132" s="206"/>
      <c r="Q132" s="206"/>
      <c r="R132" s="206"/>
      <c r="S132" s="206"/>
      <c r="T132" s="20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1" t="s">
        <v>131</v>
      </c>
      <c r="AU132" s="201" t="s">
        <v>125</v>
      </c>
      <c r="AV132" s="15" t="s">
        <v>124</v>
      </c>
      <c r="AW132" s="15" t="s">
        <v>34</v>
      </c>
      <c r="AX132" s="15" t="s">
        <v>82</v>
      </c>
      <c r="AY132" s="201" t="s">
        <v>116</v>
      </c>
    </row>
    <row r="133" s="2" customFormat="1" ht="21.75" customHeight="1">
      <c r="A133" s="37"/>
      <c r="B133" s="164"/>
      <c r="C133" s="165" t="s">
        <v>125</v>
      </c>
      <c r="D133" s="165" t="s">
        <v>119</v>
      </c>
      <c r="E133" s="166" t="s">
        <v>136</v>
      </c>
      <c r="F133" s="167" t="s">
        <v>137</v>
      </c>
      <c r="G133" s="168" t="s">
        <v>122</v>
      </c>
      <c r="H133" s="169">
        <v>92.120000000000005</v>
      </c>
      <c r="I133" s="170"/>
      <c r="J133" s="171">
        <f>ROUND(I133*H133,2)</f>
        <v>0</v>
      </c>
      <c r="K133" s="167" t="s">
        <v>123</v>
      </c>
      <c r="L133" s="38"/>
      <c r="M133" s="172" t="s">
        <v>1</v>
      </c>
      <c r="N133" s="173" t="s">
        <v>43</v>
      </c>
      <c r="O133" s="76"/>
      <c r="P133" s="174">
        <f>O133*H133</f>
        <v>0</v>
      </c>
      <c r="Q133" s="174">
        <v>0.0043839999999999999</v>
      </c>
      <c r="R133" s="174">
        <f>Q133*H133</f>
        <v>0.40385408</v>
      </c>
      <c r="S133" s="174">
        <v>0</v>
      </c>
      <c r="T133" s="17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76" t="s">
        <v>124</v>
      </c>
      <c r="AT133" s="176" t="s">
        <v>119</v>
      </c>
      <c r="AU133" s="176" t="s">
        <v>125</v>
      </c>
      <c r="AY133" s="18" t="s">
        <v>116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8" t="s">
        <v>125</v>
      </c>
      <c r="BK133" s="177">
        <f>ROUND(I133*H133,2)</f>
        <v>0</v>
      </c>
      <c r="BL133" s="18" t="s">
        <v>124</v>
      </c>
      <c r="BM133" s="176" t="s">
        <v>138</v>
      </c>
    </row>
    <row r="134" s="2" customFormat="1">
      <c r="A134" s="37"/>
      <c r="B134" s="38"/>
      <c r="C134" s="37"/>
      <c r="D134" s="178" t="s">
        <v>127</v>
      </c>
      <c r="E134" s="37"/>
      <c r="F134" s="179" t="s">
        <v>139</v>
      </c>
      <c r="G134" s="37"/>
      <c r="H134" s="37"/>
      <c r="I134" s="180"/>
      <c r="J134" s="37"/>
      <c r="K134" s="37"/>
      <c r="L134" s="38"/>
      <c r="M134" s="181"/>
      <c r="N134" s="182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127</v>
      </c>
      <c r="AU134" s="18" t="s">
        <v>125</v>
      </c>
    </row>
    <row r="135" s="2" customFormat="1">
      <c r="A135" s="37"/>
      <c r="B135" s="38"/>
      <c r="C135" s="37"/>
      <c r="D135" s="183" t="s">
        <v>129</v>
      </c>
      <c r="E135" s="37"/>
      <c r="F135" s="184" t="s">
        <v>140</v>
      </c>
      <c r="G135" s="37"/>
      <c r="H135" s="37"/>
      <c r="I135" s="180"/>
      <c r="J135" s="37"/>
      <c r="K135" s="37"/>
      <c r="L135" s="38"/>
      <c r="M135" s="181"/>
      <c r="N135" s="182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129</v>
      </c>
      <c r="AU135" s="18" t="s">
        <v>125</v>
      </c>
    </row>
    <row r="136" s="2" customFormat="1" ht="24.15" customHeight="1">
      <c r="A136" s="37"/>
      <c r="B136" s="164"/>
      <c r="C136" s="165" t="s">
        <v>141</v>
      </c>
      <c r="D136" s="165" t="s">
        <v>119</v>
      </c>
      <c r="E136" s="166" t="s">
        <v>142</v>
      </c>
      <c r="F136" s="167" t="s">
        <v>143</v>
      </c>
      <c r="G136" s="168" t="s">
        <v>122</v>
      </c>
      <c r="H136" s="169">
        <v>92.120000000000005</v>
      </c>
      <c r="I136" s="170"/>
      <c r="J136" s="171">
        <f>ROUND(I136*H136,2)</f>
        <v>0</v>
      </c>
      <c r="K136" s="167" t="s">
        <v>123</v>
      </c>
      <c r="L136" s="38"/>
      <c r="M136" s="172" t="s">
        <v>1</v>
      </c>
      <c r="N136" s="173" t="s">
        <v>43</v>
      </c>
      <c r="O136" s="76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76" t="s">
        <v>124</v>
      </c>
      <c r="AT136" s="176" t="s">
        <v>119</v>
      </c>
      <c r="AU136" s="176" t="s">
        <v>125</v>
      </c>
      <c r="AY136" s="18" t="s">
        <v>116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8" t="s">
        <v>125</v>
      </c>
      <c r="BK136" s="177">
        <f>ROUND(I136*H136,2)</f>
        <v>0</v>
      </c>
      <c r="BL136" s="18" t="s">
        <v>124</v>
      </c>
      <c r="BM136" s="176" t="s">
        <v>144</v>
      </c>
    </row>
    <row r="137" s="2" customFormat="1">
      <c r="A137" s="37"/>
      <c r="B137" s="38"/>
      <c r="C137" s="37"/>
      <c r="D137" s="178" t="s">
        <v>127</v>
      </c>
      <c r="E137" s="37"/>
      <c r="F137" s="179" t="s">
        <v>145</v>
      </c>
      <c r="G137" s="37"/>
      <c r="H137" s="37"/>
      <c r="I137" s="180"/>
      <c r="J137" s="37"/>
      <c r="K137" s="37"/>
      <c r="L137" s="38"/>
      <c r="M137" s="181"/>
      <c r="N137" s="182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127</v>
      </c>
      <c r="AU137" s="18" t="s">
        <v>125</v>
      </c>
    </row>
    <row r="138" s="2" customFormat="1">
      <c r="A138" s="37"/>
      <c r="B138" s="38"/>
      <c r="C138" s="37"/>
      <c r="D138" s="183" t="s">
        <v>129</v>
      </c>
      <c r="E138" s="37"/>
      <c r="F138" s="184" t="s">
        <v>146</v>
      </c>
      <c r="G138" s="37"/>
      <c r="H138" s="37"/>
      <c r="I138" s="180"/>
      <c r="J138" s="37"/>
      <c r="K138" s="37"/>
      <c r="L138" s="38"/>
      <c r="M138" s="181"/>
      <c r="N138" s="182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129</v>
      </c>
      <c r="AU138" s="18" t="s">
        <v>125</v>
      </c>
    </row>
    <row r="139" s="13" customFormat="1">
      <c r="A139" s="13"/>
      <c r="B139" s="185"/>
      <c r="C139" s="13"/>
      <c r="D139" s="178" t="s">
        <v>131</v>
      </c>
      <c r="E139" s="186" t="s">
        <v>1</v>
      </c>
      <c r="F139" s="187" t="s">
        <v>132</v>
      </c>
      <c r="G139" s="13"/>
      <c r="H139" s="186" t="s">
        <v>1</v>
      </c>
      <c r="I139" s="188"/>
      <c r="J139" s="13"/>
      <c r="K139" s="13"/>
      <c r="L139" s="185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131</v>
      </c>
      <c r="AU139" s="186" t="s">
        <v>125</v>
      </c>
      <c r="AV139" s="13" t="s">
        <v>82</v>
      </c>
      <c r="AW139" s="13" t="s">
        <v>34</v>
      </c>
      <c r="AX139" s="13" t="s">
        <v>77</v>
      </c>
      <c r="AY139" s="186" t="s">
        <v>116</v>
      </c>
    </row>
    <row r="140" s="14" customFormat="1">
      <c r="A140" s="14"/>
      <c r="B140" s="192"/>
      <c r="C140" s="14"/>
      <c r="D140" s="178" t="s">
        <v>131</v>
      </c>
      <c r="E140" s="193" t="s">
        <v>1</v>
      </c>
      <c r="F140" s="194" t="s">
        <v>133</v>
      </c>
      <c r="G140" s="14"/>
      <c r="H140" s="195">
        <v>56.280000000000001</v>
      </c>
      <c r="I140" s="196"/>
      <c r="J140" s="14"/>
      <c r="K140" s="14"/>
      <c r="L140" s="192"/>
      <c r="M140" s="197"/>
      <c r="N140" s="198"/>
      <c r="O140" s="198"/>
      <c r="P140" s="198"/>
      <c r="Q140" s="198"/>
      <c r="R140" s="198"/>
      <c r="S140" s="198"/>
      <c r="T140" s="19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3" t="s">
        <v>131</v>
      </c>
      <c r="AU140" s="193" t="s">
        <v>125</v>
      </c>
      <c r="AV140" s="14" t="s">
        <v>125</v>
      </c>
      <c r="AW140" s="14" t="s">
        <v>34</v>
      </c>
      <c r="AX140" s="14" t="s">
        <v>77</v>
      </c>
      <c r="AY140" s="193" t="s">
        <v>116</v>
      </c>
    </row>
    <row r="141" s="14" customFormat="1">
      <c r="A141" s="14"/>
      <c r="B141" s="192"/>
      <c r="C141" s="14"/>
      <c r="D141" s="178" t="s">
        <v>131</v>
      </c>
      <c r="E141" s="193" t="s">
        <v>1</v>
      </c>
      <c r="F141" s="194" t="s">
        <v>134</v>
      </c>
      <c r="G141" s="14"/>
      <c r="H141" s="195">
        <v>35.840000000000003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131</v>
      </c>
      <c r="AU141" s="193" t="s">
        <v>125</v>
      </c>
      <c r="AV141" s="14" t="s">
        <v>125</v>
      </c>
      <c r="AW141" s="14" t="s">
        <v>34</v>
      </c>
      <c r="AX141" s="14" t="s">
        <v>77</v>
      </c>
      <c r="AY141" s="193" t="s">
        <v>116</v>
      </c>
    </row>
    <row r="142" s="15" customFormat="1">
      <c r="A142" s="15"/>
      <c r="B142" s="200"/>
      <c r="C142" s="15"/>
      <c r="D142" s="178" t="s">
        <v>131</v>
      </c>
      <c r="E142" s="201" t="s">
        <v>1</v>
      </c>
      <c r="F142" s="202" t="s">
        <v>135</v>
      </c>
      <c r="G142" s="15"/>
      <c r="H142" s="203">
        <v>92.120000000000005</v>
      </c>
      <c r="I142" s="204"/>
      <c r="J142" s="15"/>
      <c r="K142" s="15"/>
      <c r="L142" s="200"/>
      <c r="M142" s="205"/>
      <c r="N142" s="206"/>
      <c r="O142" s="206"/>
      <c r="P142" s="206"/>
      <c r="Q142" s="206"/>
      <c r="R142" s="206"/>
      <c r="S142" s="206"/>
      <c r="T142" s="2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1" t="s">
        <v>131</v>
      </c>
      <c r="AU142" s="201" t="s">
        <v>125</v>
      </c>
      <c r="AV142" s="15" t="s">
        <v>124</v>
      </c>
      <c r="AW142" s="15" t="s">
        <v>34</v>
      </c>
      <c r="AX142" s="15" t="s">
        <v>82</v>
      </c>
      <c r="AY142" s="201" t="s">
        <v>116</v>
      </c>
    </row>
    <row r="143" s="2" customFormat="1" ht="24.15" customHeight="1">
      <c r="A143" s="37"/>
      <c r="B143" s="164"/>
      <c r="C143" s="208" t="s">
        <v>124</v>
      </c>
      <c r="D143" s="208" t="s">
        <v>147</v>
      </c>
      <c r="E143" s="209" t="s">
        <v>148</v>
      </c>
      <c r="F143" s="210" t="s">
        <v>149</v>
      </c>
      <c r="G143" s="211" t="s">
        <v>150</v>
      </c>
      <c r="H143" s="212">
        <v>939.62400000000002</v>
      </c>
      <c r="I143" s="213"/>
      <c r="J143" s="214">
        <f>ROUND(I143*H143,2)</f>
        <v>0</v>
      </c>
      <c r="K143" s="210" t="s">
        <v>1</v>
      </c>
      <c r="L143" s="215"/>
      <c r="M143" s="216" t="s">
        <v>1</v>
      </c>
      <c r="N143" s="217" t="s">
        <v>43</v>
      </c>
      <c r="O143" s="76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76" t="s">
        <v>151</v>
      </c>
      <c r="AT143" s="176" t="s">
        <v>147</v>
      </c>
      <c r="AU143" s="176" t="s">
        <v>125</v>
      </c>
      <c r="AY143" s="18" t="s">
        <v>116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8" t="s">
        <v>125</v>
      </c>
      <c r="BK143" s="177">
        <f>ROUND(I143*H143,2)</f>
        <v>0</v>
      </c>
      <c r="BL143" s="18" t="s">
        <v>124</v>
      </c>
      <c r="BM143" s="176" t="s">
        <v>152</v>
      </c>
    </row>
    <row r="144" s="2" customFormat="1">
      <c r="A144" s="37"/>
      <c r="B144" s="38"/>
      <c r="C144" s="37"/>
      <c r="D144" s="178" t="s">
        <v>127</v>
      </c>
      <c r="E144" s="37"/>
      <c r="F144" s="179" t="s">
        <v>149</v>
      </c>
      <c r="G144" s="37"/>
      <c r="H144" s="37"/>
      <c r="I144" s="180"/>
      <c r="J144" s="37"/>
      <c r="K144" s="37"/>
      <c r="L144" s="38"/>
      <c r="M144" s="181"/>
      <c r="N144" s="182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127</v>
      </c>
      <c r="AU144" s="18" t="s">
        <v>125</v>
      </c>
    </row>
    <row r="145" s="14" customFormat="1">
      <c r="A145" s="14"/>
      <c r="B145" s="192"/>
      <c r="C145" s="14"/>
      <c r="D145" s="178" t="s">
        <v>131</v>
      </c>
      <c r="E145" s="14"/>
      <c r="F145" s="194" t="s">
        <v>153</v>
      </c>
      <c r="G145" s="14"/>
      <c r="H145" s="195">
        <v>939.62400000000002</v>
      </c>
      <c r="I145" s="196"/>
      <c r="J145" s="14"/>
      <c r="K145" s="14"/>
      <c r="L145" s="192"/>
      <c r="M145" s="197"/>
      <c r="N145" s="198"/>
      <c r="O145" s="198"/>
      <c r="P145" s="198"/>
      <c r="Q145" s="198"/>
      <c r="R145" s="198"/>
      <c r="S145" s="198"/>
      <c r="T145" s="19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3" t="s">
        <v>131</v>
      </c>
      <c r="AU145" s="193" t="s">
        <v>125</v>
      </c>
      <c r="AV145" s="14" t="s">
        <v>125</v>
      </c>
      <c r="AW145" s="14" t="s">
        <v>3</v>
      </c>
      <c r="AX145" s="14" t="s">
        <v>82</v>
      </c>
      <c r="AY145" s="193" t="s">
        <v>116</v>
      </c>
    </row>
    <row r="146" s="2" customFormat="1" ht="24.15" customHeight="1">
      <c r="A146" s="37"/>
      <c r="B146" s="164"/>
      <c r="C146" s="165" t="s">
        <v>154</v>
      </c>
      <c r="D146" s="165" t="s">
        <v>119</v>
      </c>
      <c r="E146" s="166" t="s">
        <v>155</v>
      </c>
      <c r="F146" s="167" t="s">
        <v>156</v>
      </c>
      <c r="G146" s="168" t="s">
        <v>122</v>
      </c>
      <c r="H146" s="169">
        <v>92.120000000000005</v>
      </c>
      <c r="I146" s="170"/>
      <c r="J146" s="171">
        <f>ROUND(I146*H146,2)</f>
        <v>0</v>
      </c>
      <c r="K146" s="167" t="s">
        <v>123</v>
      </c>
      <c r="L146" s="38"/>
      <c r="M146" s="172" t="s">
        <v>1</v>
      </c>
      <c r="N146" s="173" t="s">
        <v>43</v>
      </c>
      <c r="O146" s="76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76" t="s">
        <v>124</v>
      </c>
      <c r="AT146" s="176" t="s">
        <v>119</v>
      </c>
      <c r="AU146" s="176" t="s">
        <v>125</v>
      </c>
      <c r="AY146" s="18" t="s">
        <v>116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8" t="s">
        <v>125</v>
      </c>
      <c r="BK146" s="177">
        <f>ROUND(I146*H146,2)</f>
        <v>0</v>
      </c>
      <c r="BL146" s="18" t="s">
        <v>124</v>
      </c>
      <c r="BM146" s="176" t="s">
        <v>157</v>
      </c>
    </row>
    <row r="147" s="2" customFormat="1">
      <c r="A147" s="37"/>
      <c r="B147" s="38"/>
      <c r="C147" s="37"/>
      <c r="D147" s="178" t="s">
        <v>127</v>
      </c>
      <c r="E147" s="37"/>
      <c r="F147" s="179" t="s">
        <v>158</v>
      </c>
      <c r="G147" s="37"/>
      <c r="H147" s="37"/>
      <c r="I147" s="180"/>
      <c r="J147" s="37"/>
      <c r="K147" s="37"/>
      <c r="L147" s="38"/>
      <c r="M147" s="181"/>
      <c r="N147" s="182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127</v>
      </c>
      <c r="AU147" s="18" t="s">
        <v>125</v>
      </c>
    </row>
    <row r="148" s="2" customFormat="1">
      <c r="A148" s="37"/>
      <c r="B148" s="38"/>
      <c r="C148" s="37"/>
      <c r="D148" s="183" t="s">
        <v>129</v>
      </c>
      <c r="E148" s="37"/>
      <c r="F148" s="184" t="s">
        <v>159</v>
      </c>
      <c r="G148" s="37"/>
      <c r="H148" s="37"/>
      <c r="I148" s="180"/>
      <c r="J148" s="37"/>
      <c r="K148" s="37"/>
      <c r="L148" s="38"/>
      <c r="M148" s="181"/>
      <c r="N148" s="182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129</v>
      </c>
      <c r="AU148" s="18" t="s">
        <v>125</v>
      </c>
    </row>
    <row r="149" s="13" customFormat="1">
      <c r="A149" s="13"/>
      <c r="B149" s="185"/>
      <c r="C149" s="13"/>
      <c r="D149" s="178" t="s">
        <v>131</v>
      </c>
      <c r="E149" s="186" t="s">
        <v>1</v>
      </c>
      <c r="F149" s="187" t="s">
        <v>132</v>
      </c>
      <c r="G149" s="13"/>
      <c r="H149" s="186" t="s">
        <v>1</v>
      </c>
      <c r="I149" s="188"/>
      <c r="J149" s="13"/>
      <c r="K149" s="13"/>
      <c r="L149" s="185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131</v>
      </c>
      <c r="AU149" s="186" t="s">
        <v>125</v>
      </c>
      <c r="AV149" s="13" t="s">
        <v>82</v>
      </c>
      <c r="AW149" s="13" t="s">
        <v>34</v>
      </c>
      <c r="AX149" s="13" t="s">
        <v>77</v>
      </c>
      <c r="AY149" s="186" t="s">
        <v>116</v>
      </c>
    </row>
    <row r="150" s="14" customFormat="1">
      <c r="A150" s="14"/>
      <c r="B150" s="192"/>
      <c r="C150" s="14"/>
      <c r="D150" s="178" t="s">
        <v>131</v>
      </c>
      <c r="E150" s="193" t="s">
        <v>1</v>
      </c>
      <c r="F150" s="194" t="s">
        <v>133</v>
      </c>
      <c r="G150" s="14"/>
      <c r="H150" s="195">
        <v>56.280000000000001</v>
      </c>
      <c r="I150" s="196"/>
      <c r="J150" s="14"/>
      <c r="K150" s="14"/>
      <c r="L150" s="192"/>
      <c r="M150" s="197"/>
      <c r="N150" s="198"/>
      <c r="O150" s="198"/>
      <c r="P150" s="198"/>
      <c r="Q150" s="198"/>
      <c r="R150" s="198"/>
      <c r="S150" s="198"/>
      <c r="T150" s="19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3" t="s">
        <v>131</v>
      </c>
      <c r="AU150" s="193" t="s">
        <v>125</v>
      </c>
      <c r="AV150" s="14" t="s">
        <v>125</v>
      </c>
      <c r="AW150" s="14" t="s">
        <v>34</v>
      </c>
      <c r="AX150" s="14" t="s">
        <v>77</v>
      </c>
      <c r="AY150" s="193" t="s">
        <v>116</v>
      </c>
    </row>
    <row r="151" s="14" customFormat="1">
      <c r="A151" s="14"/>
      <c r="B151" s="192"/>
      <c r="C151" s="14"/>
      <c r="D151" s="178" t="s">
        <v>131</v>
      </c>
      <c r="E151" s="193" t="s">
        <v>1</v>
      </c>
      <c r="F151" s="194" t="s">
        <v>134</v>
      </c>
      <c r="G151" s="14"/>
      <c r="H151" s="195">
        <v>35.840000000000003</v>
      </c>
      <c r="I151" s="196"/>
      <c r="J151" s="14"/>
      <c r="K151" s="14"/>
      <c r="L151" s="192"/>
      <c r="M151" s="197"/>
      <c r="N151" s="198"/>
      <c r="O151" s="198"/>
      <c r="P151" s="198"/>
      <c r="Q151" s="198"/>
      <c r="R151" s="198"/>
      <c r="S151" s="198"/>
      <c r="T151" s="19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3" t="s">
        <v>131</v>
      </c>
      <c r="AU151" s="193" t="s">
        <v>125</v>
      </c>
      <c r="AV151" s="14" t="s">
        <v>125</v>
      </c>
      <c r="AW151" s="14" t="s">
        <v>34</v>
      </c>
      <c r="AX151" s="14" t="s">
        <v>77</v>
      </c>
      <c r="AY151" s="193" t="s">
        <v>116</v>
      </c>
    </row>
    <row r="152" s="15" customFormat="1">
      <c r="A152" s="15"/>
      <c r="B152" s="200"/>
      <c r="C152" s="15"/>
      <c r="D152" s="178" t="s">
        <v>131</v>
      </c>
      <c r="E152" s="201" t="s">
        <v>1</v>
      </c>
      <c r="F152" s="202" t="s">
        <v>135</v>
      </c>
      <c r="G152" s="15"/>
      <c r="H152" s="203">
        <v>92.120000000000005</v>
      </c>
      <c r="I152" s="204"/>
      <c r="J152" s="15"/>
      <c r="K152" s="15"/>
      <c r="L152" s="200"/>
      <c r="M152" s="205"/>
      <c r="N152" s="206"/>
      <c r="O152" s="206"/>
      <c r="P152" s="206"/>
      <c r="Q152" s="206"/>
      <c r="R152" s="206"/>
      <c r="S152" s="206"/>
      <c r="T152" s="20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1" t="s">
        <v>131</v>
      </c>
      <c r="AU152" s="201" t="s">
        <v>125</v>
      </c>
      <c r="AV152" s="15" t="s">
        <v>124</v>
      </c>
      <c r="AW152" s="15" t="s">
        <v>34</v>
      </c>
      <c r="AX152" s="15" t="s">
        <v>82</v>
      </c>
      <c r="AY152" s="201" t="s">
        <v>116</v>
      </c>
    </row>
    <row r="153" s="2" customFormat="1" ht="24.15" customHeight="1">
      <c r="A153" s="37"/>
      <c r="B153" s="164"/>
      <c r="C153" s="165" t="s">
        <v>117</v>
      </c>
      <c r="D153" s="165" t="s">
        <v>119</v>
      </c>
      <c r="E153" s="166" t="s">
        <v>160</v>
      </c>
      <c r="F153" s="167" t="s">
        <v>161</v>
      </c>
      <c r="G153" s="168" t="s">
        <v>122</v>
      </c>
      <c r="H153" s="169">
        <v>92.120000000000005</v>
      </c>
      <c r="I153" s="170"/>
      <c r="J153" s="171">
        <f>ROUND(I153*H153,2)</f>
        <v>0</v>
      </c>
      <c r="K153" s="167" t="s">
        <v>1</v>
      </c>
      <c r="L153" s="38"/>
      <c r="M153" s="172" t="s">
        <v>1</v>
      </c>
      <c r="N153" s="173" t="s">
        <v>43</v>
      </c>
      <c r="O153" s="76"/>
      <c r="P153" s="174">
        <f>O153*H153</f>
        <v>0</v>
      </c>
      <c r="Q153" s="174">
        <v>0.00018000000000000001</v>
      </c>
      <c r="R153" s="174">
        <f>Q153*H153</f>
        <v>0.016581600000000002</v>
      </c>
      <c r="S153" s="174">
        <v>0</v>
      </c>
      <c r="T153" s="17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76" t="s">
        <v>124</v>
      </c>
      <c r="AT153" s="176" t="s">
        <v>119</v>
      </c>
      <c r="AU153" s="176" t="s">
        <v>125</v>
      </c>
      <c r="AY153" s="18" t="s">
        <v>116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8" t="s">
        <v>125</v>
      </c>
      <c r="BK153" s="177">
        <f>ROUND(I153*H153,2)</f>
        <v>0</v>
      </c>
      <c r="BL153" s="18" t="s">
        <v>124</v>
      </c>
      <c r="BM153" s="176" t="s">
        <v>162</v>
      </c>
    </row>
    <row r="154" s="2" customFormat="1">
      <c r="A154" s="37"/>
      <c r="B154" s="38"/>
      <c r="C154" s="37"/>
      <c r="D154" s="178" t="s">
        <v>127</v>
      </c>
      <c r="E154" s="37"/>
      <c r="F154" s="179" t="s">
        <v>161</v>
      </c>
      <c r="G154" s="37"/>
      <c r="H154" s="37"/>
      <c r="I154" s="180"/>
      <c r="J154" s="37"/>
      <c r="K154" s="37"/>
      <c r="L154" s="38"/>
      <c r="M154" s="181"/>
      <c r="N154" s="182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127</v>
      </c>
      <c r="AU154" s="18" t="s">
        <v>125</v>
      </c>
    </row>
    <row r="155" s="13" customFormat="1">
      <c r="A155" s="13"/>
      <c r="B155" s="185"/>
      <c r="C155" s="13"/>
      <c r="D155" s="178" t="s">
        <v>131</v>
      </c>
      <c r="E155" s="186" t="s">
        <v>1</v>
      </c>
      <c r="F155" s="187" t="s">
        <v>132</v>
      </c>
      <c r="G155" s="13"/>
      <c r="H155" s="186" t="s">
        <v>1</v>
      </c>
      <c r="I155" s="188"/>
      <c r="J155" s="13"/>
      <c r="K155" s="13"/>
      <c r="L155" s="185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131</v>
      </c>
      <c r="AU155" s="186" t="s">
        <v>125</v>
      </c>
      <c r="AV155" s="13" t="s">
        <v>82</v>
      </c>
      <c r="AW155" s="13" t="s">
        <v>34</v>
      </c>
      <c r="AX155" s="13" t="s">
        <v>77</v>
      </c>
      <c r="AY155" s="186" t="s">
        <v>116</v>
      </c>
    </row>
    <row r="156" s="14" customFormat="1">
      <c r="A156" s="14"/>
      <c r="B156" s="192"/>
      <c r="C156" s="14"/>
      <c r="D156" s="178" t="s">
        <v>131</v>
      </c>
      <c r="E156" s="193" t="s">
        <v>1</v>
      </c>
      <c r="F156" s="194" t="s">
        <v>133</v>
      </c>
      <c r="G156" s="14"/>
      <c r="H156" s="195">
        <v>56.280000000000001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131</v>
      </c>
      <c r="AU156" s="193" t="s">
        <v>125</v>
      </c>
      <c r="AV156" s="14" t="s">
        <v>125</v>
      </c>
      <c r="AW156" s="14" t="s">
        <v>34</v>
      </c>
      <c r="AX156" s="14" t="s">
        <v>77</v>
      </c>
      <c r="AY156" s="193" t="s">
        <v>116</v>
      </c>
    </row>
    <row r="157" s="14" customFormat="1">
      <c r="A157" s="14"/>
      <c r="B157" s="192"/>
      <c r="C157" s="14"/>
      <c r="D157" s="178" t="s">
        <v>131</v>
      </c>
      <c r="E157" s="193" t="s">
        <v>1</v>
      </c>
      <c r="F157" s="194" t="s">
        <v>134</v>
      </c>
      <c r="G157" s="14"/>
      <c r="H157" s="195">
        <v>35.840000000000003</v>
      </c>
      <c r="I157" s="196"/>
      <c r="J157" s="14"/>
      <c r="K157" s="14"/>
      <c r="L157" s="192"/>
      <c r="M157" s="197"/>
      <c r="N157" s="198"/>
      <c r="O157" s="198"/>
      <c r="P157" s="198"/>
      <c r="Q157" s="198"/>
      <c r="R157" s="198"/>
      <c r="S157" s="198"/>
      <c r="T157" s="19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3" t="s">
        <v>131</v>
      </c>
      <c r="AU157" s="193" t="s">
        <v>125</v>
      </c>
      <c r="AV157" s="14" t="s">
        <v>125</v>
      </c>
      <c r="AW157" s="14" t="s">
        <v>34</v>
      </c>
      <c r="AX157" s="14" t="s">
        <v>77</v>
      </c>
      <c r="AY157" s="193" t="s">
        <v>116</v>
      </c>
    </row>
    <row r="158" s="15" customFormat="1">
      <c r="A158" s="15"/>
      <c r="B158" s="200"/>
      <c r="C158" s="15"/>
      <c r="D158" s="178" t="s">
        <v>131</v>
      </c>
      <c r="E158" s="201" t="s">
        <v>1</v>
      </c>
      <c r="F158" s="202" t="s">
        <v>135</v>
      </c>
      <c r="G158" s="15"/>
      <c r="H158" s="203">
        <v>92.120000000000005</v>
      </c>
      <c r="I158" s="204"/>
      <c r="J158" s="15"/>
      <c r="K158" s="15"/>
      <c r="L158" s="200"/>
      <c r="M158" s="205"/>
      <c r="N158" s="206"/>
      <c r="O158" s="206"/>
      <c r="P158" s="206"/>
      <c r="Q158" s="206"/>
      <c r="R158" s="206"/>
      <c r="S158" s="206"/>
      <c r="T158" s="20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1" t="s">
        <v>131</v>
      </c>
      <c r="AU158" s="201" t="s">
        <v>125</v>
      </c>
      <c r="AV158" s="15" t="s">
        <v>124</v>
      </c>
      <c r="AW158" s="15" t="s">
        <v>34</v>
      </c>
      <c r="AX158" s="15" t="s">
        <v>82</v>
      </c>
      <c r="AY158" s="201" t="s">
        <v>116</v>
      </c>
    </row>
    <row r="159" s="2" customFormat="1" ht="24.15" customHeight="1">
      <c r="A159" s="37"/>
      <c r="B159" s="164"/>
      <c r="C159" s="165" t="s">
        <v>163</v>
      </c>
      <c r="D159" s="165" t="s">
        <v>119</v>
      </c>
      <c r="E159" s="166" t="s">
        <v>164</v>
      </c>
      <c r="F159" s="167" t="s">
        <v>165</v>
      </c>
      <c r="G159" s="168" t="s">
        <v>122</v>
      </c>
      <c r="H159" s="169">
        <v>92.120000000000005</v>
      </c>
      <c r="I159" s="170"/>
      <c r="J159" s="171">
        <f>ROUND(I159*H159,2)</f>
        <v>0</v>
      </c>
      <c r="K159" s="167" t="s">
        <v>1</v>
      </c>
      <c r="L159" s="38"/>
      <c r="M159" s="172" t="s">
        <v>1</v>
      </c>
      <c r="N159" s="173" t="s">
        <v>43</v>
      </c>
      <c r="O159" s="76"/>
      <c r="P159" s="174">
        <f>O159*H159</f>
        <v>0</v>
      </c>
      <c r="Q159" s="174">
        <v>0.0025300000000000001</v>
      </c>
      <c r="R159" s="174">
        <f>Q159*H159</f>
        <v>0.23306360000000004</v>
      </c>
      <c r="S159" s="174">
        <v>0</v>
      </c>
      <c r="T159" s="17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76" t="s">
        <v>124</v>
      </c>
      <c r="AT159" s="176" t="s">
        <v>119</v>
      </c>
      <c r="AU159" s="176" t="s">
        <v>125</v>
      </c>
      <c r="AY159" s="18" t="s">
        <v>116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8" t="s">
        <v>125</v>
      </c>
      <c r="BK159" s="177">
        <f>ROUND(I159*H159,2)</f>
        <v>0</v>
      </c>
      <c r="BL159" s="18" t="s">
        <v>124</v>
      </c>
      <c r="BM159" s="176" t="s">
        <v>166</v>
      </c>
    </row>
    <row r="160" s="2" customFormat="1">
      <c r="A160" s="37"/>
      <c r="B160" s="38"/>
      <c r="C160" s="37"/>
      <c r="D160" s="178" t="s">
        <v>127</v>
      </c>
      <c r="E160" s="37"/>
      <c r="F160" s="179" t="s">
        <v>165</v>
      </c>
      <c r="G160" s="37"/>
      <c r="H160" s="37"/>
      <c r="I160" s="180"/>
      <c r="J160" s="37"/>
      <c r="K160" s="37"/>
      <c r="L160" s="38"/>
      <c r="M160" s="181"/>
      <c r="N160" s="182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127</v>
      </c>
      <c r="AU160" s="18" t="s">
        <v>125</v>
      </c>
    </row>
    <row r="161" s="13" customFormat="1">
      <c r="A161" s="13"/>
      <c r="B161" s="185"/>
      <c r="C161" s="13"/>
      <c r="D161" s="178" t="s">
        <v>131</v>
      </c>
      <c r="E161" s="186" t="s">
        <v>1</v>
      </c>
      <c r="F161" s="187" t="s">
        <v>132</v>
      </c>
      <c r="G161" s="13"/>
      <c r="H161" s="186" t="s">
        <v>1</v>
      </c>
      <c r="I161" s="188"/>
      <c r="J161" s="13"/>
      <c r="K161" s="13"/>
      <c r="L161" s="185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131</v>
      </c>
      <c r="AU161" s="186" t="s">
        <v>125</v>
      </c>
      <c r="AV161" s="13" t="s">
        <v>82</v>
      </c>
      <c r="AW161" s="13" t="s">
        <v>34</v>
      </c>
      <c r="AX161" s="13" t="s">
        <v>77</v>
      </c>
      <c r="AY161" s="186" t="s">
        <v>116</v>
      </c>
    </row>
    <row r="162" s="14" customFormat="1">
      <c r="A162" s="14"/>
      <c r="B162" s="192"/>
      <c r="C162" s="14"/>
      <c r="D162" s="178" t="s">
        <v>131</v>
      </c>
      <c r="E162" s="193" t="s">
        <v>1</v>
      </c>
      <c r="F162" s="194" t="s">
        <v>133</v>
      </c>
      <c r="G162" s="14"/>
      <c r="H162" s="195">
        <v>56.280000000000001</v>
      </c>
      <c r="I162" s="196"/>
      <c r="J162" s="14"/>
      <c r="K162" s="14"/>
      <c r="L162" s="192"/>
      <c r="M162" s="197"/>
      <c r="N162" s="198"/>
      <c r="O162" s="198"/>
      <c r="P162" s="198"/>
      <c r="Q162" s="198"/>
      <c r="R162" s="198"/>
      <c r="S162" s="198"/>
      <c r="T162" s="19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3" t="s">
        <v>131</v>
      </c>
      <c r="AU162" s="193" t="s">
        <v>125</v>
      </c>
      <c r="AV162" s="14" t="s">
        <v>125</v>
      </c>
      <c r="AW162" s="14" t="s">
        <v>34</v>
      </c>
      <c r="AX162" s="14" t="s">
        <v>77</v>
      </c>
      <c r="AY162" s="193" t="s">
        <v>116</v>
      </c>
    </row>
    <row r="163" s="14" customFormat="1">
      <c r="A163" s="14"/>
      <c r="B163" s="192"/>
      <c r="C163" s="14"/>
      <c r="D163" s="178" t="s">
        <v>131</v>
      </c>
      <c r="E163" s="193" t="s">
        <v>1</v>
      </c>
      <c r="F163" s="194" t="s">
        <v>134</v>
      </c>
      <c r="G163" s="14"/>
      <c r="H163" s="195">
        <v>35.840000000000003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131</v>
      </c>
      <c r="AU163" s="193" t="s">
        <v>125</v>
      </c>
      <c r="AV163" s="14" t="s">
        <v>125</v>
      </c>
      <c r="AW163" s="14" t="s">
        <v>34</v>
      </c>
      <c r="AX163" s="14" t="s">
        <v>77</v>
      </c>
      <c r="AY163" s="193" t="s">
        <v>116</v>
      </c>
    </row>
    <row r="164" s="15" customFormat="1">
      <c r="A164" s="15"/>
      <c r="B164" s="200"/>
      <c r="C164" s="15"/>
      <c r="D164" s="178" t="s">
        <v>131</v>
      </c>
      <c r="E164" s="201" t="s">
        <v>1</v>
      </c>
      <c r="F164" s="202" t="s">
        <v>135</v>
      </c>
      <c r="G164" s="15"/>
      <c r="H164" s="203">
        <v>92.120000000000005</v>
      </c>
      <c r="I164" s="204"/>
      <c r="J164" s="15"/>
      <c r="K164" s="15"/>
      <c r="L164" s="200"/>
      <c r="M164" s="205"/>
      <c r="N164" s="206"/>
      <c r="O164" s="206"/>
      <c r="P164" s="206"/>
      <c r="Q164" s="206"/>
      <c r="R164" s="206"/>
      <c r="S164" s="206"/>
      <c r="T164" s="20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1" t="s">
        <v>131</v>
      </c>
      <c r="AU164" s="201" t="s">
        <v>125</v>
      </c>
      <c r="AV164" s="15" t="s">
        <v>124</v>
      </c>
      <c r="AW164" s="15" t="s">
        <v>34</v>
      </c>
      <c r="AX164" s="15" t="s">
        <v>82</v>
      </c>
      <c r="AY164" s="201" t="s">
        <v>116</v>
      </c>
    </row>
    <row r="165" s="2" customFormat="1" ht="16.5" customHeight="1">
      <c r="A165" s="37"/>
      <c r="B165" s="164"/>
      <c r="C165" s="165" t="s">
        <v>151</v>
      </c>
      <c r="D165" s="165" t="s">
        <v>119</v>
      </c>
      <c r="E165" s="166" t="s">
        <v>167</v>
      </c>
      <c r="F165" s="167" t="s">
        <v>168</v>
      </c>
      <c r="G165" s="168" t="s">
        <v>122</v>
      </c>
      <c r="H165" s="169">
        <v>92.120000000000005</v>
      </c>
      <c r="I165" s="170"/>
      <c r="J165" s="171">
        <f>ROUND(I165*H165,2)</f>
        <v>0</v>
      </c>
      <c r="K165" s="167" t="s">
        <v>1</v>
      </c>
      <c r="L165" s="38"/>
      <c r="M165" s="172" t="s">
        <v>1</v>
      </c>
      <c r="N165" s="173" t="s">
        <v>43</v>
      </c>
      <c r="O165" s="76"/>
      <c r="P165" s="174">
        <f>O165*H165</f>
        <v>0</v>
      </c>
      <c r="Q165" s="174">
        <v>0.00363</v>
      </c>
      <c r="R165" s="174">
        <f>Q165*H165</f>
        <v>0.33439560000000002</v>
      </c>
      <c r="S165" s="174">
        <v>0</v>
      </c>
      <c r="T165" s="17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6" t="s">
        <v>124</v>
      </c>
      <c r="AT165" s="176" t="s">
        <v>119</v>
      </c>
      <c r="AU165" s="176" t="s">
        <v>125</v>
      </c>
      <c r="AY165" s="18" t="s">
        <v>116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8" t="s">
        <v>125</v>
      </c>
      <c r="BK165" s="177">
        <f>ROUND(I165*H165,2)</f>
        <v>0</v>
      </c>
      <c r="BL165" s="18" t="s">
        <v>124</v>
      </c>
      <c r="BM165" s="176" t="s">
        <v>169</v>
      </c>
    </row>
    <row r="166" s="2" customFormat="1">
      <c r="A166" s="37"/>
      <c r="B166" s="38"/>
      <c r="C166" s="37"/>
      <c r="D166" s="178" t="s">
        <v>127</v>
      </c>
      <c r="E166" s="37"/>
      <c r="F166" s="179" t="s">
        <v>168</v>
      </c>
      <c r="G166" s="37"/>
      <c r="H166" s="37"/>
      <c r="I166" s="180"/>
      <c r="J166" s="37"/>
      <c r="K166" s="37"/>
      <c r="L166" s="38"/>
      <c r="M166" s="181"/>
      <c r="N166" s="182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127</v>
      </c>
      <c r="AU166" s="18" t="s">
        <v>125</v>
      </c>
    </row>
    <row r="167" s="12" customFormat="1" ht="22.8" customHeight="1">
      <c r="A167" s="12"/>
      <c r="B167" s="151"/>
      <c r="C167" s="12"/>
      <c r="D167" s="152" t="s">
        <v>76</v>
      </c>
      <c r="E167" s="162" t="s">
        <v>170</v>
      </c>
      <c r="F167" s="162" t="s">
        <v>171</v>
      </c>
      <c r="G167" s="12"/>
      <c r="H167" s="12"/>
      <c r="I167" s="154"/>
      <c r="J167" s="163">
        <f>BK167</f>
        <v>0</v>
      </c>
      <c r="K167" s="12"/>
      <c r="L167" s="151"/>
      <c r="M167" s="156"/>
      <c r="N167" s="157"/>
      <c r="O167" s="157"/>
      <c r="P167" s="158">
        <f>SUM(P168:P228)</f>
        <v>0</v>
      </c>
      <c r="Q167" s="157"/>
      <c r="R167" s="158">
        <f>SUM(R168:R228)</f>
        <v>0.45549839999999997</v>
      </c>
      <c r="S167" s="157"/>
      <c r="T167" s="159">
        <f>SUM(T168:T228)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2" t="s">
        <v>82</v>
      </c>
      <c r="AT167" s="160" t="s">
        <v>76</v>
      </c>
      <c r="AU167" s="160" t="s">
        <v>82</v>
      </c>
      <c r="AY167" s="152" t="s">
        <v>116</v>
      </c>
      <c r="BK167" s="161">
        <f>SUM(BK168:BK228)</f>
        <v>0</v>
      </c>
    </row>
    <row r="168" s="2" customFormat="1" ht="16.5" customHeight="1">
      <c r="A168" s="37"/>
      <c r="B168" s="164"/>
      <c r="C168" s="165" t="s">
        <v>170</v>
      </c>
      <c r="D168" s="165" t="s">
        <v>119</v>
      </c>
      <c r="E168" s="166" t="s">
        <v>172</v>
      </c>
      <c r="F168" s="167" t="s">
        <v>173</v>
      </c>
      <c r="G168" s="168" t="s">
        <v>174</v>
      </c>
      <c r="H168" s="169">
        <v>13.5</v>
      </c>
      <c r="I168" s="170"/>
      <c r="J168" s="171">
        <f>ROUND(I168*H168,2)</f>
        <v>0</v>
      </c>
      <c r="K168" s="167" t="s">
        <v>123</v>
      </c>
      <c r="L168" s="38"/>
      <c r="M168" s="172" t="s">
        <v>1</v>
      </c>
      <c r="N168" s="173" t="s">
        <v>43</v>
      </c>
      <c r="O168" s="76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76" t="s">
        <v>124</v>
      </c>
      <c r="AT168" s="176" t="s">
        <v>119</v>
      </c>
      <c r="AU168" s="176" t="s">
        <v>125</v>
      </c>
      <c r="AY168" s="18" t="s">
        <v>116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8" t="s">
        <v>125</v>
      </c>
      <c r="BK168" s="177">
        <f>ROUND(I168*H168,2)</f>
        <v>0</v>
      </c>
      <c r="BL168" s="18" t="s">
        <v>124</v>
      </c>
      <c r="BM168" s="176" t="s">
        <v>175</v>
      </c>
    </row>
    <row r="169" s="2" customFormat="1">
      <c r="A169" s="37"/>
      <c r="B169" s="38"/>
      <c r="C169" s="37"/>
      <c r="D169" s="178" t="s">
        <v>127</v>
      </c>
      <c r="E169" s="37"/>
      <c r="F169" s="179" t="s">
        <v>176</v>
      </c>
      <c r="G169" s="37"/>
      <c r="H169" s="37"/>
      <c r="I169" s="180"/>
      <c r="J169" s="37"/>
      <c r="K169" s="37"/>
      <c r="L169" s="38"/>
      <c r="M169" s="181"/>
      <c r="N169" s="182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127</v>
      </c>
      <c r="AU169" s="18" t="s">
        <v>125</v>
      </c>
    </row>
    <row r="170" s="2" customFormat="1">
      <c r="A170" s="37"/>
      <c r="B170" s="38"/>
      <c r="C170" s="37"/>
      <c r="D170" s="183" t="s">
        <v>129</v>
      </c>
      <c r="E170" s="37"/>
      <c r="F170" s="184" t="s">
        <v>177</v>
      </c>
      <c r="G170" s="37"/>
      <c r="H170" s="37"/>
      <c r="I170" s="180"/>
      <c r="J170" s="37"/>
      <c r="K170" s="37"/>
      <c r="L170" s="38"/>
      <c r="M170" s="181"/>
      <c r="N170" s="182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129</v>
      </c>
      <c r="AU170" s="18" t="s">
        <v>125</v>
      </c>
    </row>
    <row r="171" s="14" customFormat="1">
      <c r="A171" s="14"/>
      <c r="B171" s="192"/>
      <c r="C171" s="14"/>
      <c r="D171" s="178" t="s">
        <v>131</v>
      </c>
      <c r="E171" s="193" t="s">
        <v>1</v>
      </c>
      <c r="F171" s="194" t="s">
        <v>178</v>
      </c>
      <c r="G171" s="14"/>
      <c r="H171" s="195">
        <v>13.5</v>
      </c>
      <c r="I171" s="196"/>
      <c r="J171" s="14"/>
      <c r="K171" s="14"/>
      <c r="L171" s="192"/>
      <c r="M171" s="197"/>
      <c r="N171" s="198"/>
      <c r="O171" s="198"/>
      <c r="P171" s="198"/>
      <c r="Q171" s="198"/>
      <c r="R171" s="198"/>
      <c r="S171" s="198"/>
      <c r="T171" s="19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3" t="s">
        <v>131</v>
      </c>
      <c r="AU171" s="193" t="s">
        <v>125</v>
      </c>
      <c r="AV171" s="14" t="s">
        <v>125</v>
      </c>
      <c r="AW171" s="14" t="s">
        <v>34</v>
      </c>
      <c r="AX171" s="14" t="s">
        <v>77</v>
      </c>
      <c r="AY171" s="193" t="s">
        <v>116</v>
      </c>
    </row>
    <row r="172" s="15" customFormat="1">
      <c r="A172" s="15"/>
      <c r="B172" s="200"/>
      <c r="C172" s="15"/>
      <c r="D172" s="178" t="s">
        <v>131</v>
      </c>
      <c r="E172" s="201" t="s">
        <v>1</v>
      </c>
      <c r="F172" s="202" t="s">
        <v>135</v>
      </c>
      <c r="G172" s="15"/>
      <c r="H172" s="203">
        <v>13.5</v>
      </c>
      <c r="I172" s="204"/>
      <c r="J172" s="15"/>
      <c r="K172" s="15"/>
      <c r="L172" s="200"/>
      <c r="M172" s="205"/>
      <c r="N172" s="206"/>
      <c r="O172" s="206"/>
      <c r="P172" s="206"/>
      <c r="Q172" s="206"/>
      <c r="R172" s="206"/>
      <c r="S172" s="206"/>
      <c r="T172" s="20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1" t="s">
        <v>131</v>
      </c>
      <c r="AU172" s="201" t="s">
        <v>125</v>
      </c>
      <c r="AV172" s="15" t="s">
        <v>124</v>
      </c>
      <c r="AW172" s="15" t="s">
        <v>34</v>
      </c>
      <c r="AX172" s="15" t="s">
        <v>82</v>
      </c>
      <c r="AY172" s="201" t="s">
        <v>116</v>
      </c>
    </row>
    <row r="173" s="2" customFormat="1" ht="24.15" customHeight="1">
      <c r="A173" s="37"/>
      <c r="B173" s="164"/>
      <c r="C173" s="165" t="s">
        <v>179</v>
      </c>
      <c r="D173" s="165" t="s">
        <v>119</v>
      </c>
      <c r="E173" s="166" t="s">
        <v>180</v>
      </c>
      <c r="F173" s="167" t="s">
        <v>181</v>
      </c>
      <c r="G173" s="168" t="s">
        <v>174</v>
      </c>
      <c r="H173" s="169">
        <v>607.5</v>
      </c>
      <c r="I173" s="170"/>
      <c r="J173" s="171">
        <f>ROUND(I173*H173,2)</f>
        <v>0</v>
      </c>
      <c r="K173" s="167" t="s">
        <v>123</v>
      </c>
      <c r="L173" s="38"/>
      <c r="M173" s="172" t="s">
        <v>1</v>
      </c>
      <c r="N173" s="173" t="s">
        <v>43</v>
      </c>
      <c r="O173" s="76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76" t="s">
        <v>124</v>
      </c>
      <c r="AT173" s="176" t="s">
        <v>119</v>
      </c>
      <c r="AU173" s="176" t="s">
        <v>125</v>
      </c>
      <c r="AY173" s="18" t="s">
        <v>116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8" t="s">
        <v>125</v>
      </c>
      <c r="BK173" s="177">
        <f>ROUND(I173*H173,2)</f>
        <v>0</v>
      </c>
      <c r="BL173" s="18" t="s">
        <v>124</v>
      </c>
      <c r="BM173" s="176" t="s">
        <v>182</v>
      </c>
    </row>
    <row r="174" s="2" customFormat="1">
      <c r="A174" s="37"/>
      <c r="B174" s="38"/>
      <c r="C174" s="37"/>
      <c r="D174" s="178" t="s">
        <v>127</v>
      </c>
      <c r="E174" s="37"/>
      <c r="F174" s="179" t="s">
        <v>183</v>
      </c>
      <c r="G174" s="37"/>
      <c r="H174" s="37"/>
      <c r="I174" s="180"/>
      <c r="J174" s="37"/>
      <c r="K174" s="37"/>
      <c r="L174" s="38"/>
      <c r="M174" s="181"/>
      <c r="N174" s="182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127</v>
      </c>
      <c r="AU174" s="18" t="s">
        <v>125</v>
      </c>
    </row>
    <row r="175" s="2" customFormat="1">
      <c r="A175" s="37"/>
      <c r="B175" s="38"/>
      <c r="C175" s="37"/>
      <c r="D175" s="183" t="s">
        <v>129</v>
      </c>
      <c r="E175" s="37"/>
      <c r="F175" s="184" t="s">
        <v>184</v>
      </c>
      <c r="G175" s="37"/>
      <c r="H175" s="37"/>
      <c r="I175" s="180"/>
      <c r="J175" s="37"/>
      <c r="K175" s="37"/>
      <c r="L175" s="38"/>
      <c r="M175" s="181"/>
      <c r="N175" s="182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129</v>
      </c>
      <c r="AU175" s="18" t="s">
        <v>125</v>
      </c>
    </row>
    <row r="176" s="14" customFormat="1">
      <c r="A176" s="14"/>
      <c r="B176" s="192"/>
      <c r="C176" s="14"/>
      <c r="D176" s="178" t="s">
        <v>131</v>
      </c>
      <c r="E176" s="193" t="s">
        <v>1</v>
      </c>
      <c r="F176" s="194" t="s">
        <v>185</v>
      </c>
      <c r="G176" s="14"/>
      <c r="H176" s="195">
        <v>607.5</v>
      </c>
      <c r="I176" s="196"/>
      <c r="J176" s="14"/>
      <c r="K176" s="14"/>
      <c r="L176" s="192"/>
      <c r="M176" s="197"/>
      <c r="N176" s="198"/>
      <c r="O176" s="198"/>
      <c r="P176" s="198"/>
      <c r="Q176" s="198"/>
      <c r="R176" s="198"/>
      <c r="S176" s="198"/>
      <c r="T176" s="19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3" t="s">
        <v>131</v>
      </c>
      <c r="AU176" s="193" t="s">
        <v>125</v>
      </c>
      <c r="AV176" s="14" t="s">
        <v>125</v>
      </c>
      <c r="AW176" s="14" t="s">
        <v>34</v>
      </c>
      <c r="AX176" s="14" t="s">
        <v>77</v>
      </c>
      <c r="AY176" s="193" t="s">
        <v>116</v>
      </c>
    </row>
    <row r="177" s="15" customFormat="1">
      <c r="A177" s="15"/>
      <c r="B177" s="200"/>
      <c r="C177" s="15"/>
      <c r="D177" s="178" t="s">
        <v>131</v>
      </c>
      <c r="E177" s="201" t="s">
        <v>1</v>
      </c>
      <c r="F177" s="202" t="s">
        <v>135</v>
      </c>
      <c r="G177" s="15"/>
      <c r="H177" s="203">
        <v>607.5</v>
      </c>
      <c r="I177" s="204"/>
      <c r="J177" s="15"/>
      <c r="K177" s="15"/>
      <c r="L177" s="200"/>
      <c r="M177" s="205"/>
      <c r="N177" s="206"/>
      <c r="O177" s="206"/>
      <c r="P177" s="206"/>
      <c r="Q177" s="206"/>
      <c r="R177" s="206"/>
      <c r="S177" s="206"/>
      <c r="T177" s="20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1" t="s">
        <v>131</v>
      </c>
      <c r="AU177" s="201" t="s">
        <v>125</v>
      </c>
      <c r="AV177" s="15" t="s">
        <v>124</v>
      </c>
      <c r="AW177" s="15" t="s">
        <v>34</v>
      </c>
      <c r="AX177" s="15" t="s">
        <v>82</v>
      </c>
      <c r="AY177" s="201" t="s">
        <v>116</v>
      </c>
    </row>
    <row r="178" s="2" customFormat="1" ht="16.5" customHeight="1">
      <c r="A178" s="37"/>
      <c r="B178" s="164"/>
      <c r="C178" s="165" t="s">
        <v>186</v>
      </c>
      <c r="D178" s="165" t="s">
        <v>119</v>
      </c>
      <c r="E178" s="166" t="s">
        <v>187</v>
      </c>
      <c r="F178" s="167" t="s">
        <v>188</v>
      </c>
      <c r="G178" s="168" t="s">
        <v>174</v>
      </c>
      <c r="H178" s="169">
        <v>13.5</v>
      </c>
      <c r="I178" s="170"/>
      <c r="J178" s="171">
        <f>ROUND(I178*H178,2)</f>
        <v>0</v>
      </c>
      <c r="K178" s="167" t="s">
        <v>123</v>
      </c>
      <c r="L178" s="38"/>
      <c r="M178" s="172" t="s">
        <v>1</v>
      </c>
      <c r="N178" s="173" t="s">
        <v>43</v>
      </c>
      <c r="O178" s="76"/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76" t="s">
        <v>124</v>
      </c>
      <c r="AT178" s="176" t="s">
        <v>119</v>
      </c>
      <c r="AU178" s="176" t="s">
        <v>125</v>
      </c>
      <c r="AY178" s="18" t="s">
        <v>116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8" t="s">
        <v>125</v>
      </c>
      <c r="BK178" s="177">
        <f>ROUND(I178*H178,2)</f>
        <v>0</v>
      </c>
      <c r="BL178" s="18" t="s">
        <v>124</v>
      </c>
      <c r="BM178" s="176" t="s">
        <v>189</v>
      </c>
    </row>
    <row r="179" s="2" customFormat="1">
      <c r="A179" s="37"/>
      <c r="B179" s="38"/>
      <c r="C179" s="37"/>
      <c r="D179" s="178" t="s">
        <v>127</v>
      </c>
      <c r="E179" s="37"/>
      <c r="F179" s="179" t="s">
        <v>190</v>
      </c>
      <c r="G179" s="37"/>
      <c r="H179" s="37"/>
      <c r="I179" s="180"/>
      <c r="J179" s="37"/>
      <c r="K179" s="37"/>
      <c r="L179" s="38"/>
      <c r="M179" s="181"/>
      <c r="N179" s="182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127</v>
      </c>
      <c r="AU179" s="18" t="s">
        <v>125</v>
      </c>
    </row>
    <row r="180" s="2" customFormat="1">
      <c r="A180" s="37"/>
      <c r="B180" s="38"/>
      <c r="C180" s="37"/>
      <c r="D180" s="183" t="s">
        <v>129</v>
      </c>
      <c r="E180" s="37"/>
      <c r="F180" s="184" t="s">
        <v>191</v>
      </c>
      <c r="G180" s="37"/>
      <c r="H180" s="37"/>
      <c r="I180" s="180"/>
      <c r="J180" s="37"/>
      <c r="K180" s="37"/>
      <c r="L180" s="38"/>
      <c r="M180" s="181"/>
      <c r="N180" s="182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129</v>
      </c>
      <c r="AU180" s="18" t="s">
        <v>125</v>
      </c>
    </row>
    <row r="181" s="2" customFormat="1" ht="24.15" customHeight="1">
      <c r="A181" s="37"/>
      <c r="B181" s="164"/>
      <c r="C181" s="165" t="s">
        <v>8</v>
      </c>
      <c r="D181" s="165" t="s">
        <v>119</v>
      </c>
      <c r="E181" s="166" t="s">
        <v>192</v>
      </c>
      <c r="F181" s="167" t="s">
        <v>193</v>
      </c>
      <c r="G181" s="168" t="s">
        <v>122</v>
      </c>
      <c r="H181" s="169">
        <v>142.065</v>
      </c>
      <c r="I181" s="170"/>
      <c r="J181" s="171">
        <f>ROUND(I181*H181,2)</f>
        <v>0</v>
      </c>
      <c r="K181" s="167" t="s">
        <v>123</v>
      </c>
      <c r="L181" s="38"/>
      <c r="M181" s="172" t="s">
        <v>1</v>
      </c>
      <c r="N181" s="173" t="s">
        <v>43</v>
      </c>
      <c r="O181" s="76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6" t="s">
        <v>124</v>
      </c>
      <c r="AT181" s="176" t="s">
        <v>119</v>
      </c>
      <c r="AU181" s="176" t="s">
        <v>125</v>
      </c>
      <c r="AY181" s="18" t="s">
        <v>116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8" t="s">
        <v>125</v>
      </c>
      <c r="BK181" s="177">
        <f>ROUND(I181*H181,2)</f>
        <v>0</v>
      </c>
      <c r="BL181" s="18" t="s">
        <v>124</v>
      </c>
      <c r="BM181" s="176" t="s">
        <v>194</v>
      </c>
    </row>
    <row r="182" s="2" customFormat="1">
      <c r="A182" s="37"/>
      <c r="B182" s="38"/>
      <c r="C182" s="37"/>
      <c r="D182" s="178" t="s">
        <v>127</v>
      </c>
      <c r="E182" s="37"/>
      <c r="F182" s="179" t="s">
        <v>195</v>
      </c>
      <c r="G182" s="37"/>
      <c r="H182" s="37"/>
      <c r="I182" s="180"/>
      <c r="J182" s="37"/>
      <c r="K182" s="37"/>
      <c r="L182" s="38"/>
      <c r="M182" s="181"/>
      <c r="N182" s="182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127</v>
      </c>
      <c r="AU182" s="18" t="s">
        <v>125</v>
      </c>
    </row>
    <row r="183" s="2" customFormat="1">
      <c r="A183" s="37"/>
      <c r="B183" s="38"/>
      <c r="C183" s="37"/>
      <c r="D183" s="183" t="s">
        <v>129</v>
      </c>
      <c r="E183" s="37"/>
      <c r="F183" s="184" t="s">
        <v>196</v>
      </c>
      <c r="G183" s="37"/>
      <c r="H183" s="37"/>
      <c r="I183" s="180"/>
      <c r="J183" s="37"/>
      <c r="K183" s="37"/>
      <c r="L183" s="38"/>
      <c r="M183" s="181"/>
      <c r="N183" s="182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129</v>
      </c>
      <c r="AU183" s="18" t="s">
        <v>125</v>
      </c>
    </row>
    <row r="184" s="13" customFormat="1">
      <c r="A184" s="13"/>
      <c r="B184" s="185"/>
      <c r="C184" s="13"/>
      <c r="D184" s="178" t="s">
        <v>131</v>
      </c>
      <c r="E184" s="186" t="s">
        <v>1</v>
      </c>
      <c r="F184" s="187" t="s">
        <v>132</v>
      </c>
      <c r="G184" s="13"/>
      <c r="H184" s="186" t="s">
        <v>1</v>
      </c>
      <c r="I184" s="188"/>
      <c r="J184" s="13"/>
      <c r="K184" s="13"/>
      <c r="L184" s="185"/>
      <c r="M184" s="189"/>
      <c r="N184" s="190"/>
      <c r="O184" s="190"/>
      <c r="P184" s="190"/>
      <c r="Q184" s="190"/>
      <c r="R184" s="190"/>
      <c r="S184" s="190"/>
      <c r="T184" s="19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131</v>
      </c>
      <c r="AU184" s="186" t="s">
        <v>125</v>
      </c>
      <c r="AV184" s="13" t="s">
        <v>82</v>
      </c>
      <c r="AW184" s="13" t="s">
        <v>34</v>
      </c>
      <c r="AX184" s="13" t="s">
        <v>77</v>
      </c>
      <c r="AY184" s="186" t="s">
        <v>116</v>
      </c>
    </row>
    <row r="185" s="14" customFormat="1">
      <c r="A185" s="14"/>
      <c r="B185" s="192"/>
      <c r="C185" s="14"/>
      <c r="D185" s="178" t="s">
        <v>131</v>
      </c>
      <c r="E185" s="193" t="s">
        <v>1</v>
      </c>
      <c r="F185" s="194" t="s">
        <v>133</v>
      </c>
      <c r="G185" s="14"/>
      <c r="H185" s="195">
        <v>56.280000000000001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131</v>
      </c>
      <c r="AU185" s="193" t="s">
        <v>125</v>
      </c>
      <c r="AV185" s="14" t="s">
        <v>125</v>
      </c>
      <c r="AW185" s="14" t="s">
        <v>34</v>
      </c>
      <c r="AX185" s="14" t="s">
        <v>77</v>
      </c>
      <c r="AY185" s="193" t="s">
        <v>116</v>
      </c>
    </row>
    <row r="186" s="14" customFormat="1">
      <c r="A186" s="14"/>
      <c r="B186" s="192"/>
      <c r="C186" s="14"/>
      <c r="D186" s="178" t="s">
        <v>131</v>
      </c>
      <c r="E186" s="193" t="s">
        <v>1</v>
      </c>
      <c r="F186" s="194" t="s">
        <v>134</v>
      </c>
      <c r="G186" s="14"/>
      <c r="H186" s="195">
        <v>35.840000000000003</v>
      </c>
      <c r="I186" s="196"/>
      <c r="J186" s="14"/>
      <c r="K186" s="14"/>
      <c r="L186" s="192"/>
      <c r="M186" s="197"/>
      <c r="N186" s="198"/>
      <c r="O186" s="198"/>
      <c r="P186" s="198"/>
      <c r="Q186" s="198"/>
      <c r="R186" s="198"/>
      <c r="S186" s="198"/>
      <c r="T186" s="19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3" t="s">
        <v>131</v>
      </c>
      <c r="AU186" s="193" t="s">
        <v>125</v>
      </c>
      <c r="AV186" s="14" t="s">
        <v>125</v>
      </c>
      <c r="AW186" s="14" t="s">
        <v>34</v>
      </c>
      <c r="AX186" s="14" t="s">
        <v>77</v>
      </c>
      <c r="AY186" s="193" t="s">
        <v>116</v>
      </c>
    </row>
    <row r="187" s="13" customFormat="1">
      <c r="A187" s="13"/>
      <c r="B187" s="185"/>
      <c r="C187" s="13"/>
      <c r="D187" s="178" t="s">
        <v>131</v>
      </c>
      <c r="E187" s="186" t="s">
        <v>1</v>
      </c>
      <c r="F187" s="187" t="s">
        <v>197</v>
      </c>
      <c r="G187" s="13"/>
      <c r="H187" s="186" t="s">
        <v>1</v>
      </c>
      <c r="I187" s="188"/>
      <c r="J187" s="13"/>
      <c r="K187" s="13"/>
      <c r="L187" s="185"/>
      <c r="M187" s="189"/>
      <c r="N187" s="190"/>
      <c r="O187" s="190"/>
      <c r="P187" s="190"/>
      <c r="Q187" s="190"/>
      <c r="R187" s="190"/>
      <c r="S187" s="190"/>
      <c r="T187" s="19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131</v>
      </c>
      <c r="AU187" s="186" t="s">
        <v>125</v>
      </c>
      <c r="AV187" s="13" t="s">
        <v>82</v>
      </c>
      <c r="AW187" s="13" t="s">
        <v>34</v>
      </c>
      <c r="AX187" s="13" t="s">
        <v>77</v>
      </c>
      <c r="AY187" s="186" t="s">
        <v>116</v>
      </c>
    </row>
    <row r="188" s="14" customFormat="1">
      <c r="A188" s="14"/>
      <c r="B188" s="192"/>
      <c r="C188" s="14"/>
      <c r="D188" s="178" t="s">
        <v>131</v>
      </c>
      <c r="E188" s="193" t="s">
        <v>1</v>
      </c>
      <c r="F188" s="194" t="s">
        <v>198</v>
      </c>
      <c r="G188" s="14"/>
      <c r="H188" s="195">
        <v>15.074999999999999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131</v>
      </c>
      <c r="AU188" s="193" t="s">
        <v>125</v>
      </c>
      <c r="AV188" s="14" t="s">
        <v>125</v>
      </c>
      <c r="AW188" s="14" t="s">
        <v>34</v>
      </c>
      <c r="AX188" s="14" t="s">
        <v>77</v>
      </c>
      <c r="AY188" s="193" t="s">
        <v>116</v>
      </c>
    </row>
    <row r="189" s="14" customFormat="1">
      <c r="A189" s="14"/>
      <c r="B189" s="192"/>
      <c r="C189" s="14"/>
      <c r="D189" s="178" t="s">
        <v>131</v>
      </c>
      <c r="E189" s="193" t="s">
        <v>1</v>
      </c>
      <c r="F189" s="194" t="s">
        <v>199</v>
      </c>
      <c r="G189" s="14"/>
      <c r="H189" s="195">
        <v>9.5999999999999996</v>
      </c>
      <c r="I189" s="196"/>
      <c r="J189" s="14"/>
      <c r="K189" s="14"/>
      <c r="L189" s="192"/>
      <c r="M189" s="197"/>
      <c r="N189" s="198"/>
      <c r="O189" s="198"/>
      <c r="P189" s="198"/>
      <c r="Q189" s="198"/>
      <c r="R189" s="198"/>
      <c r="S189" s="198"/>
      <c r="T189" s="19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3" t="s">
        <v>131</v>
      </c>
      <c r="AU189" s="193" t="s">
        <v>125</v>
      </c>
      <c r="AV189" s="14" t="s">
        <v>125</v>
      </c>
      <c r="AW189" s="14" t="s">
        <v>34</v>
      </c>
      <c r="AX189" s="14" t="s">
        <v>77</v>
      </c>
      <c r="AY189" s="193" t="s">
        <v>116</v>
      </c>
    </row>
    <row r="190" s="13" customFormat="1">
      <c r="A190" s="13"/>
      <c r="B190" s="185"/>
      <c r="C190" s="13"/>
      <c r="D190" s="178" t="s">
        <v>131</v>
      </c>
      <c r="E190" s="186" t="s">
        <v>1</v>
      </c>
      <c r="F190" s="187" t="s">
        <v>200</v>
      </c>
      <c r="G190" s="13"/>
      <c r="H190" s="186" t="s">
        <v>1</v>
      </c>
      <c r="I190" s="188"/>
      <c r="J190" s="13"/>
      <c r="K190" s="13"/>
      <c r="L190" s="185"/>
      <c r="M190" s="189"/>
      <c r="N190" s="190"/>
      <c r="O190" s="190"/>
      <c r="P190" s="190"/>
      <c r="Q190" s="190"/>
      <c r="R190" s="190"/>
      <c r="S190" s="190"/>
      <c r="T190" s="19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6" t="s">
        <v>131</v>
      </c>
      <c r="AU190" s="186" t="s">
        <v>125</v>
      </c>
      <c r="AV190" s="13" t="s">
        <v>82</v>
      </c>
      <c r="AW190" s="13" t="s">
        <v>34</v>
      </c>
      <c r="AX190" s="13" t="s">
        <v>77</v>
      </c>
      <c r="AY190" s="186" t="s">
        <v>116</v>
      </c>
    </row>
    <row r="191" s="14" customFormat="1">
      <c r="A191" s="14"/>
      <c r="B191" s="192"/>
      <c r="C191" s="14"/>
      <c r="D191" s="178" t="s">
        <v>131</v>
      </c>
      <c r="E191" s="193" t="s">
        <v>1</v>
      </c>
      <c r="F191" s="194" t="s">
        <v>201</v>
      </c>
      <c r="G191" s="14"/>
      <c r="H191" s="195">
        <v>12.864000000000001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131</v>
      </c>
      <c r="AU191" s="193" t="s">
        <v>125</v>
      </c>
      <c r="AV191" s="14" t="s">
        <v>125</v>
      </c>
      <c r="AW191" s="14" t="s">
        <v>34</v>
      </c>
      <c r="AX191" s="14" t="s">
        <v>77</v>
      </c>
      <c r="AY191" s="193" t="s">
        <v>116</v>
      </c>
    </row>
    <row r="192" s="14" customFormat="1">
      <c r="A192" s="14"/>
      <c r="B192" s="192"/>
      <c r="C192" s="14"/>
      <c r="D192" s="178" t="s">
        <v>131</v>
      </c>
      <c r="E192" s="193" t="s">
        <v>1</v>
      </c>
      <c r="F192" s="194" t="s">
        <v>202</v>
      </c>
      <c r="G192" s="14"/>
      <c r="H192" s="195">
        <v>8.1920000000000002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131</v>
      </c>
      <c r="AU192" s="193" t="s">
        <v>125</v>
      </c>
      <c r="AV192" s="14" t="s">
        <v>125</v>
      </c>
      <c r="AW192" s="14" t="s">
        <v>34</v>
      </c>
      <c r="AX192" s="14" t="s">
        <v>77</v>
      </c>
      <c r="AY192" s="193" t="s">
        <v>116</v>
      </c>
    </row>
    <row r="193" s="13" customFormat="1">
      <c r="A193" s="13"/>
      <c r="B193" s="185"/>
      <c r="C193" s="13"/>
      <c r="D193" s="178" t="s">
        <v>131</v>
      </c>
      <c r="E193" s="186" t="s">
        <v>1</v>
      </c>
      <c r="F193" s="187" t="s">
        <v>203</v>
      </c>
      <c r="G193" s="13"/>
      <c r="H193" s="186" t="s">
        <v>1</v>
      </c>
      <c r="I193" s="188"/>
      <c r="J193" s="13"/>
      <c r="K193" s="13"/>
      <c r="L193" s="185"/>
      <c r="M193" s="189"/>
      <c r="N193" s="190"/>
      <c r="O193" s="190"/>
      <c r="P193" s="190"/>
      <c r="Q193" s="190"/>
      <c r="R193" s="190"/>
      <c r="S193" s="190"/>
      <c r="T193" s="19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131</v>
      </c>
      <c r="AU193" s="186" t="s">
        <v>125</v>
      </c>
      <c r="AV193" s="13" t="s">
        <v>82</v>
      </c>
      <c r="AW193" s="13" t="s">
        <v>34</v>
      </c>
      <c r="AX193" s="13" t="s">
        <v>77</v>
      </c>
      <c r="AY193" s="186" t="s">
        <v>116</v>
      </c>
    </row>
    <row r="194" s="14" customFormat="1">
      <c r="A194" s="14"/>
      <c r="B194" s="192"/>
      <c r="C194" s="14"/>
      <c r="D194" s="178" t="s">
        <v>131</v>
      </c>
      <c r="E194" s="193" t="s">
        <v>1</v>
      </c>
      <c r="F194" s="194" t="s">
        <v>204</v>
      </c>
      <c r="G194" s="14"/>
      <c r="H194" s="195">
        <v>3.7410000000000001</v>
      </c>
      <c r="I194" s="196"/>
      <c r="J194" s="14"/>
      <c r="K194" s="14"/>
      <c r="L194" s="192"/>
      <c r="M194" s="197"/>
      <c r="N194" s="198"/>
      <c r="O194" s="198"/>
      <c r="P194" s="198"/>
      <c r="Q194" s="198"/>
      <c r="R194" s="198"/>
      <c r="S194" s="198"/>
      <c r="T194" s="19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3" t="s">
        <v>131</v>
      </c>
      <c r="AU194" s="193" t="s">
        <v>125</v>
      </c>
      <c r="AV194" s="14" t="s">
        <v>125</v>
      </c>
      <c r="AW194" s="14" t="s">
        <v>34</v>
      </c>
      <c r="AX194" s="14" t="s">
        <v>77</v>
      </c>
      <c r="AY194" s="193" t="s">
        <v>116</v>
      </c>
    </row>
    <row r="195" s="13" customFormat="1">
      <c r="A195" s="13"/>
      <c r="B195" s="185"/>
      <c r="C195" s="13"/>
      <c r="D195" s="178" t="s">
        <v>131</v>
      </c>
      <c r="E195" s="186" t="s">
        <v>1</v>
      </c>
      <c r="F195" s="187" t="s">
        <v>205</v>
      </c>
      <c r="G195" s="13"/>
      <c r="H195" s="186" t="s">
        <v>1</v>
      </c>
      <c r="I195" s="188"/>
      <c r="J195" s="13"/>
      <c r="K195" s="13"/>
      <c r="L195" s="185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131</v>
      </c>
      <c r="AU195" s="186" t="s">
        <v>125</v>
      </c>
      <c r="AV195" s="13" t="s">
        <v>82</v>
      </c>
      <c r="AW195" s="13" t="s">
        <v>34</v>
      </c>
      <c r="AX195" s="13" t="s">
        <v>77</v>
      </c>
      <c r="AY195" s="186" t="s">
        <v>116</v>
      </c>
    </row>
    <row r="196" s="14" customFormat="1">
      <c r="A196" s="14"/>
      <c r="B196" s="192"/>
      <c r="C196" s="14"/>
      <c r="D196" s="178" t="s">
        <v>131</v>
      </c>
      <c r="E196" s="193" t="s">
        <v>1</v>
      </c>
      <c r="F196" s="194" t="s">
        <v>206</v>
      </c>
      <c r="G196" s="14"/>
      <c r="H196" s="195">
        <v>0.47299999999999998</v>
      </c>
      <c r="I196" s="196"/>
      <c r="J196" s="14"/>
      <c r="K196" s="14"/>
      <c r="L196" s="192"/>
      <c r="M196" s="197"/>
      <c r="N196" s="198"/>
      <c r="O196" s="198"/>
      <c r="P196" s="198"/>
      <c r="Q196" s="198"/>
      <c r="R196" s="198"/>
      <c r="S196" s="198"/>
      <c r="T196" s="19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3" t="s">
        <v>131</v>
      </c>
      <c r="AU196" s="193" t="s">
        <v>125</v>
      </c>
      <c r="AV196" s="14" t="s">
        <v>125</v>
      </c>
      <c r="AW196" s="14" t="s">
        <v>34</v>
      </c>
      <c r="AX196" s="14" t="s">
        <v>77</v>
      </c>
      <c r="AY196" s="193" t="s">
        <v>116</v>
      </c>
    </row>
    <row r="197" s="15" customFormat="1">
      <c r="A197" s="15"/>
      <c r="B197" s="200"/>
      <c r="C197" s="15"/>
      <c r="D197" s="178" t="s">
        <v>131</v>
      </c>
      <c r="E197" s="201" t="s">
        <v>1</v>
      </c>
      <c r="F197" s="202" t="s">
        <v>135</v>
      </c>
      <c r="G197" s="15"/>
      <c r="H197" s="203">
        <v>142.065</v>
      </c>
      <c r="I197" s="204"/>
      <c r="J197" s="15"/>
      <c r="K197" s="15"/>
      <c r="L197" s="200"/>
      <c r="M197" s="205"/>
      <c r="N197" s="206"/>
      <c r="O197" s="206"/>
      <c r="P197" s="206"/>
      <c r="Q197" s="206"/>
      <c r="R197" s="206"/>
      <c r="S197" s="206"/>
      <c r="T197" s="20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01" t="s">
        <v>131</v>
      </c>
      <c r="AU197" s="201" t="s">
        <v>125</v>
      </c>
      <c r="AV197" s="15" t="s">
        <v>124</v>
      </c>
      <c r="AW197" s="15" t="s">
        <v>34</v>
      </c>
      <c r="AX197" s="15" t="s">
        <v>82</v>
      </c>
      <c r="AY197" s="201" t="s">
        <v>116</v>
      </c>
    </row>
    <row r="198" s="2" customFormat="1" ht="24.15" customHeight="1">
      <c r="A198" s="37"/>
      <c r="B198" s="164"/>
      <c r="C198" s="165" t="s">
        <v>207</v>
      </c>
      <c r="D198" s="165" t="s">
        <v>119</v>
      </c>
      <c r="E198" s="166" t="s">
        <v>208</v>
      </c>
      <c r="F198" s="167" t="s">
        <v>209</v>
      </c>
      <c r="G198" s="168" t="s">
        <v>122</v>
      </c>
      <c r="H198" s="169">
        <v>142.065</v>
      </c>
      <c r="I198" s="170"/>
      <c r="J198" s="171">
        <f>ROUND(I198*H198,2)</f>
        <v>0</v>
      </c>
      <c r="K198" s="167" t="s">
        <v>123</v>
      </c>
      <c r="L198" s="38"/>
      <c r="M198" s="172" t="s">
        <v>1</v>
      </c>
      <c r="N198" s="173" t="s">
        <v>43</v>
      </c>
      <c r="O198" s="76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76" t="s">
        <v>124</v>
      </c>
      <c r="AT198" s="176" t="s">
        <v>119</v>
      </c>
      <c r="AU198" s="176" t="s">
        <v>125</v>
      </c>
      <c r="AY198" s="18" t="s">
        <v>116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8" t="s">
        <v>125</v>
      </c>
      <c r="BK198" s="177">
        <f>ROUND(I198*H198,2)</f>
        <v>0</v>
      </c>
      <c r="BL198" s="18" t="s">
        <v>124</v>
      </c>
      <c r="BM198" s="176" t="s">
        <v>210</v>
      </c>
    </row>
    <row r="199" s="2" customFormat="1">
      <c r="A199" s="37"/>
      <c r="B199" s="38"/>
      <c r="C199" s="37"/>
      <c r="D199" s="178" t="s">
        <v>127</v>
      </c>
      <c r="E199" s="37"/>
      <c r="F199" s="179" t="s">
        <v>211</v>
      </c>
      <c r="G199" s="37"/>
      <c r="H199" s="37"/>
      <c r="I199" s="180"/>
      <c r="J199" s="37"/>
      <c r="K199" s="37"/>
      <c r="L199" s="38"/>
      <c r="M199" s="181"/>
      <c r="N199" s="182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127</v>
      </c>
      <c r="AU199" s="18" t="s">
        <v>125</v>
      </c>
    </row>
    <row r="200" s="2" customFormat="1">
      <c r="A200" s="37"/>
      <c r="B200" s="38"/>
      <c r="C200" s="37"/>
      <c r="D200" s="183" t="s">
        <v>129</v>
      </c>
      <c r="E200" s="37"/>
      <c r="F200" s="184" t="s">
        <v>212</v>
      </c>
      <c r="G200" s="37"/>
      <c r="H200" s="37"/>
      <c r="I200" s="180"/>
      <c r="J200" s="37"/>
      <c r="K200" s="37"/>
      <c r="L200" s="38"/>
      <c r="M200" s="181"/>
      <c r="N200" s="182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129</v>
      </c>
      <c r="AU200" s="18" t="s">
        <v>125</v>
      </c>
    </row>
    <row r="201" s="2" customFormat="1" ht="16.5" customHeight="1">
      <c r="A201" s="37"/>
      <c r="B201" s="164"/>
      <c r="C201" s="165" t="s">
        <v>213</v>
      </c>
      <c r="D201" s="165" t="s">
        <v>119</v>
      </c>
      <c r="E201" s="166" t="s">
        <v>214</v>
      </c>
      <c r="F201" s="167" t="s">
        <v>215</v>
      </c>
      <c r="G201" s="168" t="s">
        <v>216</v>
      </c>
      <c r="H201" s="169">
        <v>8</v>
      </c>
      <c r="I201" s="170"/>
      <c r="J201" s="171">
        <f>ROUND(I201*H201,2)</f>
        <v>0</v>
      </c>
      <c r="K201" s="167" t="s">
        <v>1</v>
      </c>
      <c r="L201" s="38"/>
      <c r="M201" s="172" t="s">
        <v>1</v>
      </c>
      <c r="N201" s="173" t="s">
        <v>43</v>
      </c>
      <c r="O201" s="76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76" t="s">
        <v>124</v>
      </c>
      <c r="AT201" s="176" t="s">
        <v>119</v>
      </c>
      <c r="AU201" s="176" t="s">
        <v>125</v>
      </c>
      <c r="AY201" s="18" t="s">
        <v>116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8" t="s">
        <v>125</v>
      </c>
      <c r="BK201" s="177">
        <f>ROUND(I201*H201,2)</f>
        <v>0</v>
      </c>
      <c r="BL201" s="18" t="s">
        <v>124</v>
      </c>
      <c r="BM201" s="176" t="s">
        <v>217</v>
      </c>
    </row>
    <row r="202" s="2" customFormat="1">
      <c r="A202" s="37"/>
      <c r="B202" s="38"/>
      <c r="C202" s="37"/>
      <c r="D202" s="178" t="s">
        <v>127</v>
      </c>
      <c r="E202" s="37"/>
      <c r="F202" s="179" t="s">
        <v>215</v>
      </c>
      <c r="G202" s="37"/>
      <c r="H202" s="37"/>
      <c r="I202" s="180"/>
      <c r="J202" s="37"/>
      <c r="K202" s="37"/>
      <c r="L202" s="38"/>
      <c r="M202" s="181"/>
      <c r="N202" s="182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127</v>
      </c>
      <c r="AU202" s="18" t="s">
        <v>125</v>
      </c>
    </row>
    <row r="203" s="2" customFormat="1" ht="24.15" customHeight="1">
      <c r="A203" s="37"/>
      <c r="B203" s="164"/>
      <c r="C203" s="165" t="s">
        <v>218</v>
      </c>
      <c r="D203" s="165" t="s">
        <v>119</v>
      </c>
      <c r="E203" s="166" t="s">
        <v>219</v>
      </c>
      <c r="F203" s="167" t="s">
        <v>220</v>
      </c>
      <c r="G203" s="168" t="s">
        <v>122</v>
      </c>
      <c r="H203" s="169">
        <v>49.945</v>
      </c>
      <c r="I203" s="170"/>
      <c r="J203" s="171">
        <f>ROUND(I203*H203,2)</f>
        <v>0</v>
      </c>
      <c r="K203" s="167" t="s">
        <v>1</v>
      </c>
      <c r="L203" s="38"/>
      <c r="M203" s="172" t="s">
        <v>1</v>
      </c>
      <c r="N203" s="173" t="s">
        <v>43</v>
      </c>
      <c r="O203" s="76"/>
      <c r="P203" s="174">
        <f>O203*H203</f>
        <v>0</v>
      </c>
      <c r="Q203" s="174">
        <v>0.0091199999999999996</v>
      </c>
      <c r="R203" s="174">
        <f>Q203*H203</f>
        <v>0.45549839999999997</v>
      </c>
      <c r="S203" s="174">
        <v>0</v>
      </c>
      <c r="T203" s="17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76" t="s">
        <v>124</v>
      </c>
      <c r="AT203" s="176" t="s">
        <v>119</v>
      </c>
      <c r="AU203" s="176" t="s">
        <v>125</v>
      </c>
      <c r="AY203" s="18" t="s">
        <v>116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8" t="s">
        <v>125</v>
      </c>
      <c r="BK203" s="177">
        <f>ROUND(I203*H203,2)</f>
        <v>0</v>
      </c>
      <c r="BL203" s="18" t="s">
        <v>124</v>
      </c>
      <c r="BM203" s="176" t="s">
        <v>221</v>
      </c>
    </row>
    <row r="204" s="2" customFormat="1">
      <c r="A204" s="37"/>
      <c r="B204" s="38"/>
      <c r="C204" s="37"/>
      <c r="D204" s="178" t="s">
        <v>127</v>
      </c>
      <c r="E204" s="37"/>
      <c r="F204" s="179" t="s">
        <v>220</v>
      </c>
      <c r="G204" s="37"/>
      <c r="H204" s="37"/>
      <c r="I204" s="180"/>
      <c r="J204" s="37"/>
      <c r="K204" s="37"/>
      <c r="L204" s="38"/>
      <c r="M204" s="181"/>
      <c r="N204" s="182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127</v>
      </c>
      <c r="AU204" s="18" t="s">
        <v>125</v>
      </c>
    </row>
    <row r="205" s="13" customFormat="1">
      <c r="A205" s="13"/>
      <c r="B205" s="185"/>
      <c r="C205" s="13"/>
      <c r="D205" s="178" t="s">
        <v>131</v>
      </c>
      <c r="E205" s="186" t="s">
        <v>1</v>
      </c>
      <c r="F205" s="187" t="s">
        <v>197</v>
      </c>
      <c r="G205" s="13"/>
      <c r="H205" s="186" t="s">
        <v>1</v>
      </c>
      <c r="I205" s="188"/>
      <c r="J205" s="13"/>
      <c r="K205" s="13"/>
      <c r="L205" s="185"/>
      <c r="M205" s="189"/>
      <c r="N205" s="190"/>
      <c r="O205" s="190"/>
      <c r="P205" s="190"/>
      <c r="Q205" s="190"/>
      <c r="R205" s="190"/>
      <c r="S205" s="190"/>
      <c r="T205" s="19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131</v>
      </c>
      <c r="AU205" s="186" t="s">
        <v>125</v>
      </c>
      <c r="AV205" s="13" t="s">
        <v>82</v>
      </c>
      <c r="AW205" s="13" t="s">
        <v>34</v>
      </c>
      <c r="AX205" s="13" t="s">
        <v>77</v>
      </c>
      <c r="AY205" s="186" t="s">
        <v>116</v>
      </c>
    </row>
    <row r="206" s="14" customFormat="1">
      <c r="A206" s="14"/>
      <c r="B206" s="192"/>
      <c r="C206" s="14"/>
      <c r="D206" s="178" t="s">
        <v>131</v>
      </c>
      <c r="E206" s="193" t="s">
        <v>1</v>
      </c>
      <c r="F206" s="194" t="s">
        <v>198</v>
      </c>
      <c r="G206" s="14"/>
      <c r="H206" s="195">
        <v>15.074999999999999</v>
      </c>
      <c r="I206" s="196"/>
      <c r="J206" s="14"/>
      <c r="K206" s="14"/>
      <c r="L206" s="192"/>
      <c r="M206" s="197"/>
      <c r="N206" s="198"/>
      <c r="O206" s="198"/>
      <c r="P206" s="198"/>
      <c r="Q206" s="198"/>
      <c r="R206" s="198"/>
      <c r="S206" s="198"/>
      <c r="T206" s="19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3" t="s">
        <v>131</v>
      </c>
      <c r="AU206" s="193" t="s">
        <v>125</v>
      </c>
      <c r="AV206" s="14" t="s">
        <v>125</v>
      </c>
      <c r="AW206" s="14" t="s">
        <v>34</v>
      </c>
      <c r="AX206" s="14" t="s">
        <v>77</v>
      </c>
      <c r="AY206" s="193" t="s">
        <v>116</v>
      </c>
    </row>
    <row r="207" s="14" customFormat="1">
      <c r="A207" s="14"/>
      <c r="B207" s="192"/>
      <c r="C207" s="14"/>
      <c r="D207" s="178" t="s">
        <v>131</v>
      </c>
      <c r="E207" s="193" t="s">
        <v>1</v>
      </c>
      <c r="F207" s="194" t="s">
        <v>199</v>
      </c>
      <c r="G207" s="14"/>
      <c r="H207" s="195">
        <v>9.5999999999999996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131</v>
      </c>
      <c r="AU207" s="193" t="s">
        <v>125</v>
      </c>
      <c r="AV207" s="14" t="s">
        <v>125</v>
      </c>
      <c r="AW207" s="14" t="s">
        <v>34</v>
      </c>
      <c r="AX207" s="14" t="s">
        <v>77</v>
      </c>
      <c r="AY207" s="193" t="s">
        <v>116</v>
      </c>
    </row>
    <row r="208" s="13" customFormat="1">
      <c r="A208" s="13"/>
      <c r="B208" s="185"/>
      <c r="C208" s="13"/>
      <c r="D208" s="178" t="s">
        <v>131</v>
      </c>
      <c r="E208" s="186" t="s">
        <v>1</v>
      </c>
      <c r="F208" s="187" t="s">
        <v>200</v>
      </c>
      <c r="G208" s="13"/>
      <c r="H208" s="186" t="s">
        <v>1</v>
      </c>
      <c r="I208" s="188"/>
      <c r="J208" s="13"/>
      <c r="K208" s="13"/>
      <c r="L208" s="185"/>
      <c r="M208" s="189"/>
      <c r="N208" s="190"/>
      <c r="O208" s="190"/>
      <c r="P208" s="190"/>
      <c r="Q208" s="190"/>
      <c r="R208" s="190"/>
      <c r="S208" s="190"/>
      <c r="T208" s="19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131</v>
      </c>
      <c r="AU208" s="186" t="s">
        <v>125</v>
      </c>
      <c r="AV208" s="13" t="s">
        <v>82</v>
      </c>
      <c r="AW208" s="13" t="s">
        <v>34</v>
      </c>
      <c r="AX208" s="13" t="s">
        <v>77</v>
      </c>
      <c r="AY208" s="186" t="s">
        <v>116</v>
      </c>
    </row>
    <row r="209" s="14" customFormat="1">
      <c r="A209" s="14"/>
      <c r="B209" s="192"/>
      <c r="C209" s="14"/>
      <c r="D209" s="178" t="s">
        <v>131</v>
      </c>
      <c r="E209" s="193" t="s">
        <v>1</v>
      </c>
      <c r="F209" s="194" t="s">
        <v>201</v>
      </c>
      <c r="G209" s="14"/>
      <c r="H209" s="195">
        <v>12.864000000000001</v>
      </c>
      <c r="I209" s="196"/>
      <c r="J209" s="14"/>
      <c r="K209" s="14"/>
      <c r="L209" s="192"/>
      <c r="M209" s="197"/>
      <c r="N209" s="198"/>
      <c r="O209" s="198"/>
      <c r="P209" s="198"/>
      <c r="Q209" s="198"/>
      <c r="R209" s="198"/>
      <c r="S209" s="198"/>
      <c r="T209" s="19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3" t="s">
        <v>131</v>
      </c>
      <c r="AU209" s="193" t="s">
        <v>125</v>
      </c>
      <c r="AV209" s="14" t="s">
        <v>125</v>
      </c>
      <c r="AW209" s="14" t="s">
        <v>34</v>
      </c>
      <c r="AX209" s="14" t="s">
        <v>77</v>
      </c>
      <c r="AY209" s="193" t="s">
        <v>116</v>
      </c>
    </row>
    <row r="210" s="14" customFormat="1">
      <c r="A210" s="14"/>
      <c r="B210" s="192"/>
      <c r="C210" s="14"/>
      <c r="D210" s="178" t="s">
        <v>131</v>
      </c>
      <c r="E210" s="193" t="s">
        <v>1</v>
      </c>
      <c r="F210" s="194" t="s">
        <v>202</v>
      </c>
      <c r="G210" s="14"/>
      <c r="H210" s="195">
        <v>8.1920000000000002</v>
      </c>
      <c r="I210" s="196"/>
      <c r="J210" s="14"/>
      <c r="K210" s="14"/>
      <c r="L210" s="192"/>
      <c r="M210" s="197"/>
      <c r="N210" s="198"/>
      <c r="O210" s="198"/>
      <c r="P210" s="198"/>
      <c r="Q210" s="198"/>
      <c r="R210" s="198"/>
      <c r="S210" s="198"/>
      <c r="T210" s="19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3" t="s">
        <v>131</v>
      </c>
      <c r="AU210" s="193" t="s">
        <v>125</v>
      </c>
      <c r="AV210" s="14" t="s">
        <v>125</v>
      </c>
      <c r="AW210" s="14" t="s">
        <v>34</v>
      </c>
      <c r="AX210" s="14" t="s">
        <v>77</v>
      </c>
      <c r="AY210" s="193" t="s">
        <v>116</v>
      </c>
    </row>
    <row r="211" s="13" customFormat="1">
      <c r="A211" s="13"/>
      <c r="B211" s="185"/>
      <c r="C211" s="13"/>
      <c r="D211" s="178" t="s">
        <v>131</v>
      </c>
      <c r="E211" s="186" t="s">
        <v>1</v>
      </c>
      <c r="F211" s="187" t="s">
        <v>203</v>
      </c>
      <c r="G211" s="13"/>
      <c r="H211" s="186" t="s">
        <v>1</v>
      </c>
      <c r="I211" s="188"/>
      <c r="J211" s="13"/>
      <c r="K211" s="13"/>
      <c r="L211" s="185"/>
      <c r="M211" s="189"/>
      <c r="N211" s="190"/>
      <c r="O211" s="190"/>
      <c r="P211" s="190"/>
      <c r="Q211" s="190"/>
      <c r="R211" s="190"/>
      <c r="S211" s="190"/>
      <c r="T211" s="19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131</v>
      </c>
      <c r="AU211" s="186" t="s">
        <v>125</v>
      </c>
      <c r="AV211" s="13" t="s">
        <v>82</v>
      </c>
      <c r="AW211" s="13" t="s">
        <v>34</v>
      </c>
      <c r="AX211" s="13" t="s">
        <v>77</v>
      </c>
      <c r="AY211" s="186" t="s">
        <v>116</v>
      </c>
    </row>
    <row r="212" s="14" customFormat="1">
      <c r="A212" s="14"/>
      <c r="B212" s="192"/>
      <c r="C212" s="14"/>
      <c r="D212" s="178" t="s">
        <v>131</v>
      </c>
      <c r="E212" s="193" t="s">
        <v>1</v>
      </c>
      <c r="F212" s="194" t="s">
        <v>204</v>
      </c>
      <c r="G212" s="14"/>
      <c r="H212" s="195">
        <v>3.7410000000000001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131</v>
      </c>
      <c r="AU212" s="193" t="s">
        <v>125</v>
      </c>
      <c r="AV212" s="14" t="s">
        <v>125</v>
      </c>
      <c r="AW212" s="14" t="s">
        <v>34</v>
      </c>
      <c r="AX212" s="14" t="s">
        <v>77</v>
      </c>
      <c r="AY212" s="193" t="s">
        <v>116</v>
      </c>
    </row>
    <row r="213" s="13" customFormat="1">
      <c r="A213" s="13"/>
      <c r="B213" s="185"/>
      <c r="C213" s="13"/>
      <c r="D213" s="178" t="s">
        <v>131</v>
      </c>
      <c r="E213" s="186" t="s">
        <v>1</v>
      </c>
      <c r="F213" s="187" t="s">
        <v>205</v>
      </c>
      <c r="G213" s="13"/>
      <c r="H213" s="186" t="s">
        <v>1</v>
      </c>
      <c r="I213" s="188"/>
      <c r="J213" s="13"/>
      <c r="K213" s="13"/>
      <c r="L213" s="185"/>
      <c r="M213" s="189"/>
      <c r="N213" s="190"/>
      <c r="O213" s="190"/>
      <c r="P213" s="190"/>
      <c r="Q213" s="190"/>
      <c r="R213" s="190"/>
      <c r="S213" s="190"/>
      <c r="T213" s="19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131</v>
      </c>
      <c r="AU213" s="186" t="s">
        <v>125</v>
      </c>
      <c r="AV213" s="13" t="s">
        <v>82</v>
      </c>
      <c r="AW213" s="13" t="s">
        <v>34</v>
      </c>
      <c r="AX213" s="13" t="s">
        <v>77</v>
      </c>
      <c r="AY213" s="186" t="s">
        <v>116</v>
      </c>
    </row>
    <row r="214" s="14" customFormat="1">
      <c r="A214" s="14"/>
      <c r="B214" s="192"/>
      <c r="C214" s="14"/>
      <c r="D214" s="178" t="s">
        <v>131</v>
      </c>
      <c r="E214" s="193" t="s">
        <v>1</v>
      </c>
      <c r="F214" s="194" t="s">
        <v>206</v>
      </c>
      <c r="G214" s="14"/>
      <c r="H214" s="195">
        <v>0.47299999999999998</v>
      </c>
      <c r="I214" s="196"/>
      <c r="J214" s="14"/>
      <c r="K214" s="14"/>
      <c r="L214" s="192"/>
      <c r="M214" s="197"/>
      <c r="N214" s="198"/>
      <c r="O214" s="198"/>
      <c r="P214" s="198"/>
      <c r="Q214" s="198"/>
      <c r="R214" s="198"/>
      <c r="S214" s="198"/>
      <c r="T214" s="19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3" t="s">
        <v>131</v>
      </c>
      <c r="AU214" s="193" t="s">
        <v>125</v>
      </c>
      <c r="AV214" s="14" t="s">
        <v>125</v>
      </c>
      <c r="AW214" s="14" t="s">
        <v>34</v>
      </c>
      <c r="AX214" s="14" t="s">
        <v>77</v>
      </c>
      <c r="AY214" s="193" t="s">
        <v>116</v>
      </c>
    </row>
    <row r="215" s="15" customFormat="1">
      <c r="A215" s="15"/>
      <c r="B215" s="200"/>
      <c r="C215" s="15"/>
      <c r="D215" s="178" t="s">
        <v>131</v>
      </c>
      <c r="E215" s="201" t="s">
        <v>1</v>
      </c>
      <c r="F215" s="202" t="s">
        <v>135</v>
      </c>
      <c r="G215" s="15"/>
      <c r="H215" s="203">
        <v>49.945</v>
      </c>
      <c r="I215" s="204"/>
      <c r="J215" s="15"/>
      <c r="K215" s="15"/>
      <c r="L215" s="200"/>
      <c r="M215" s="205"/>
      <c r="N215" s="206"/>
      <c r="O215" s="206"/>
      <c r="P215" s="206"/>
      <c r="Q215" s="206"/>
      <c r="R215" s="206"/>
      <c r="S215" s="206"/>
      <c r="T215" s="20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1" t="s">
        <v>131</v>
      </c>
      <c r="AU215" s="201" t="s">
        <v>125</v>
      </c>
      <c r="AV215" s="15" t="s">
        <v>124</v>
      </c>
      <c r="AW215" s="15" t="s">
        <v>34</v>
      </c>
      <c r="AX215" s="15" t="s">
        <v>82</v>
      </c>
      <c r="AY215" s="201" t="s">
        <v>116</v>
      </c>
    </row>
    <row r="216" s="2" customFormat="1" ht="24.15" customHeight="1">
      <c r="A216" s="37"/>
      <c r="B216" s="164"/>
      <c r="C216" s="165" t="s">
        <v>222</v>
      </c>
      <c r="D216" s="165" t="s">
        <v>119</v>
      </c>
      <c r="E216" s="166" t="s">
        <v>223</v>
      </c>
      <c r="F216" s="167" t="s">
        <v>224</v>
      </c>
      <c r="G216" s="168" t="s">
        <v>122</v>
      </c>
      <c r="H216" s="169">
        <v>49.945</v>
      </c>
      <c r="I216" s="170"/>
      <c r="J216" s="171">
        <f>ROUND(I216*H216,2)</f>
        <v>0</v>
      </c>
      <c r="K216" s="167" t="s">
        <v>123</v>
      </c>
      <c r="L216" s="38"/>
      <c r="M216" s="172" t="s">
        <v>1</v>
      </c>
      <c r="N216" s="173" t="s">
        <v>43</v>
      </c>
      <c r="O216" s="76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76" t="s">
        <v>124</v>
      </c>
      <c r="AT216" s="176" t="s">
        <v>119</v>
      </c>
      <c r="AU216" s="176" t="s">
        <v>125</v>
      </c>
      <c r="AY216" s="18" t="s">
        <v>116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8" t="s">
        <v>125</v>
      </c>
      <c r="BK216" s="177">
        <f>ROUND(I216*H216,2)</f>
        <v>0</v>
      </c>
      <c r="BL216" s="18" t="s">
        <v>124</v>
      </c>
      <c r="BM216" s="176" t="s">
        <v>225</v>
      </c>
    </row>
    <row r="217" s="2" customFormat="1">
      <c r="A217" s="37"/>
      <c r="B217" s="38"/>
      <c r="C217" s="37"/>
      <c r="D217" s="178" t="s">
        <v>127</v>
      </c>
      <c r="E217" s="37"/>
      <c r="F217" s="179" t="s">
        <v>226</v>
      </c>
      <c r="G217" s="37"/>
      <c r="H217" s="37"/>
      <c r="I217" s="180"/>
      <c r="J217" s="37"/>
      <c r="K217" s="37"/>
      <c r="L217" s="38"/>
      <c r="M217" s="181"/>
      <c r="N217" s="182"/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127</v>
      </c>
      <c r="AU217" s="18" t="s">
        <v>125</v>
      </c>
    </row>
    <row r="218" s="2" customFormat="1">
      <c r="A218" s="37"/>
      <c r="B218" s="38"/>
      <c r="C218" s="37"/>
      <c r="D218" s="183" t="s">
        <v>129</v>
      </c>
      <c r="E218" s="37"/>
      <c r="F218" s="184" t="s">
        <v>227</v>
      </c>
      <c r="G218" s="37"/>
      <c r="H218" s="37"/>
      <c r="I218" s="180"/>
      <c r="J218" s="37"/>
      <c r="K218" s="37"/>
      <c r="L218" s="38"/>
      <c r="M218" s="181"/>
      <c r="N218" s="182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129</v>
      </c>
      <c r="AU218" s="18" t="s">
        <v>125</v>
      </c>
    </row>
    <row r="219" s="2" customFormat="1" ht="24.15" customHeight="1">
      <c r="A219" s="37"/>
      <c r="B219" s="164"/>
      <c r="C219" s="165" t="s">
        <v>228</v>
      </c>
      <c r="D219" s="165" t="s">
        <v>119</v>
      </c>
      <c r="E219" s="166" t="s">
        <v>229</v>
      </c>
      <c r="F219" s="167" t="s">
        <v>230</v>
      </c>
      <c r="G219" s="168" t="s">
        <v>122</v>
      </c>
      <c r="H219" s="169">
        <v>20.25</v>
      </c>
      <c r="I219" s="170"/>
      <c r="J219" s="171">
        <f>ROUND(I219*H219,2)</f>
        <v>0</v>
      </c>
      <c r="K219" s="167" t="s">
        <v>123</v>
      </c>
      <c r="L219" s="38"/>
      <c r="M219" s="172" t="s">
        <v>1</v>
      </c>
      <c r="N219" s="173" t="s">
        <v>43</v>
      </c>
      <c r="O219" s="76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76" t="s">
        <v>124</v>
      </c>
      <c r="AT219" s="176" t="s">
        <v>119</v>
      </c>
      <c r="AU219" s="176" t="s">
        <v>125</v>
      </c>
      <c r="AY219" s="18" t="s">
        <v>116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8" t="s">
        <v>125</v>
      </c>
      <c r="BK219" s="177">
        <f>ROUND(I219*H219,2)</f>
        <v>0</v>
      </c>
      <c r="BL219" s="18" t="s">
        <v>124</v>
      </c>
      <c r="BM219" s="176" t="s">
        <v>231</v>
      </c>
    </row>
    <row r="220" s="2" customFormat="1">
      <c r="A220" s="37"/>
      <c r="B220" s="38"/>
      <c r="C220" s="37"/>
      <c r="D220" s="178" t="s">
        <v>127</v>
      </c>
      <c r="E220" s="37"/>
      <c r="F220" s="179" t="s">
        <v>232</v>
      </c>
      <c r="G220" s="37"/>
      <c r="H220" s="37"/>
      <c r="I220" s="180"/>
      <c r="J220" s="37"/>
      <c r="K220" s="37"/>
      <c r="L220" s="38"/>
      <c r="M220" s="181"/>
      <c r="N220" s="182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127</v>
      </c>
      <c r="AU220" s="18" t="s">
        <v>125</v>
      </c>
    </row>
    <row r="221" s="2" customFormat="1">
      <c r="A221" s="37"/>
      <c r="B221" s="38"/>
      <c r="C221" s="37"/>
      <c r="D221" s="183" t="s">
        <v>129</v>
      </c>
      <c r="E221" s="37"/>
      <c r="F221" s="184" t="s">
        <v>233</v>
      </c>
      <c r="G221" s="37"/>
      <c r="H221" s="37"/>
      <c r="I221" s="180"/>
      <c r="J221" s="37"/>
      <c r="K221" s="37"/>
      <c r="L221" s="38"/>
      <c r="M221" s="181"/>
      <c r="N221" s="182"/>
      <c r="O221" s="76"/>
      <c r="P221" s="76"/>
      <c r="Q221" s="76"/>
      <c r="R221" s="76"/>
      <c r="S221" s="76"/>
      <c r="T221" s="7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129</v>
      </c>
      <c r="AU221" s="18" t="s">
        <v>125</v>
      </c>
    </row>
    <row r="222" s="13" customFormat="1">
      <c r="A222" s="13"/>
      <c r="B222" s="185"/>
      <c r="C222" s="13"/>
      <c r="D222" s="178" t="s">
        <v>131</v>
      </c>
      <c r="E222" s="186" t="s">
        <v>1</v>
      </c>
      <c r="F222" s="187" t="s">
        <v>234</v>
      </c>
      <c r="G222" s="13"/>
      <c r="H222" s="186" t="s">
        <v>1</v>
      </c>
      <c r="I222" s="188"/>
      <c r="J222" s="13"/>
      <c r="K222" s="13"/>
      <c r="L222" s="185"/>
      <c r="M222" s="189"/>
      <c r="N222" s="190"/>
      <c r="O222" s="190"/>
      <c r="P222" s="190"/>
      <c r="Q222" s="190"/>
      <c r="R222" s="190"/>
      <c r="S222" s="190"/>
      <c r="T222" s="19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131</v>
      </c>
      <c r="AU222" s="186" t="s">
        <v>125</v>
      </c>
      <c r="AV222" s="13" t="s">
        <v>82</v>
      </c>
      <c r="AW222" s="13" t="s">
        <v>34</v>
      </c>
      <c r="AX222" s="13" t="s">
        <v>77</v>
      </c>
      <c r="AY222" s="186" t="s">
        <v>116</v>
      </c>
    </row>
    <row r="223" s="14" customFormat="1">
      <c r="A223" s="14"/>
      <c r="B223" s="192"/>
      <c r="C223" s="14"/>
      <c r="D223" s="178" t="s">
        <v>131</v>
      </c>
      <c r="E223" s="193" t="s">
        <v>1</v>
      </c>
      <c r="F223" s="194" t="s">
        <v>235</v>
      </c>
      <c r="G223" s="14"/>
      <c r="H223" s="195">
        <v>20.25</v>
      </c>
      <c r="I223" s="196"/>
      <c r="J223" s="14"/>
      <c r="K223" s="14"/>
      <c r="L223" s="192"/>
      <c r="M223" s="197"/>
      <c r="N223" s="198"/>
      <c r="O223" s="198"/>
      <c r="P223" s="198"/>
      <c r="Q223" s="198"/>
      <c r="R223" s="198"/>
      <c r="S223" s="198"/>
      <c r="T223" s="19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3" t="s">
        <v>131</v>
      </c>
      <c r="AU223" s="193" t="s">
        <v>125</v>
      </c>
      <c r="AV223" s="14" t="s">
        <v>125</v>
      </c>
      <c r="AW223" s="14" t="s">
        <v>34</v>
      </c>
      <c r="AX223" s="14" t="s">
        <v>77</v>
      </c>
      <c r="AY223" s="193" t="s">
        <v>116</v>
      </c>
    </row>
    <row r="224" s="15" customFormat="1">
      <c r="A224" s="15"/>
      <c r="B224" s="200"/>
      <c r="C224" s="15"/>
      <c r="D224" s="178" t="s">
        <v>131</v>
      </c>
      <c r="E224" s="201" t="s">
        <v>1</v>
      </c>
      <c r="F224" s="202" t="s">
        <v>135</v>
      </c>
      <c r="G224" s="15"/>
      <c r="H224" s="203">
        <v>20.25</v>
      </c>
      <c r="I224" s="204"/>
      <c r="J224" s="15"/>
      <c r="K224" s="15"/>
      <c r="L224" s="200"/>
      <c r="M224" s="205"/>
      <c r="N224" s="206"/>
      <c r="O224" s="206"/>
      <c r="P224" s="206"/>
      <c r="Q224" s="206"/>
      <c r="R224" s="206"/>
      <c r="S224" s="206"/>
      <c r="T224" s="20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01" t="s">
        <v>131</v>
      </c>
      <c r="AU224" s="201" t="s">
        <v>125</v>
      </c>
      <c r="AV224" s="15" t="s">
        <v>124</v>
      </c>
      <c r="AW224" s="15" t="s">
        <v>34</v>
      </c>
      <c r="AX224" s="15" t="s">
        <v>82</v>
      </c>
      <c r="AY224" s="201" t="s">
        <v>116</v>
      </c>
    </row>
    <row r="225" s="2" customFormat="1" ht="24.15" customHeight="1">
      <c r="A225" s="37"/>
      <c r="B225" s="164"/>
      <c r="C225" s="165" t="s">
        <v>236</v>
      </c>
      <c r="D225" s="165" t="s">
        <v>119</v>
      </c>
      <c r="E225" s="166" t="s">
        <v>237</v>
      </c>
      <c r="F225" s="167" t="s">
        <v>238</v>
      </c>
      <c r="G225" s="168" t="s">
        <v>122</v>
      </c>
      <c r="H225" s="169">
        <v>40.5</v>
      </c>
      <c r="I225" s="170"/>
      <c r="J225" s="171">
        <f>ROUND(I225*H225,2)</f>
        <v>0</v>
      </c>
      <c r="K225" s="167" t="s">
        <v>123</v>
      </c>
      <c r="L225" s="38"/>
      <c r="M225" s="172" t="s">
        <v>1</v>
      </c>
      <c r="N225" s="173" t="s">
        <v>43</v>
      </c>
      <c r="O225" s="76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76" t="s">
        <v>124</v>
      </c>
      <c r="AT225" s="176" t="s">
        <v>119</v>
      </c>
      <c r="AU225" s="176" t="s">
        <v>125</v>
      </c>
      <c r="AY225" s="18" t="s">
        <v>116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8" t="s">
        <v>125</v>
      </c>
      <c r="BK225" s="177">
        <f>ROUND(I225*H225,2)</f>
        <v>0</v>
      </c>
      <c r="BL225" s="18" t="s">
        <v>124</v>
      </c>
      <c r="BM225" s="176" t="s">
        <v>239</v>
      </c>
    </row>
    <row r="226" s="2" customFormat="1">
      <c r="A226" s="37"/>
      <c r="B226" s="38"/>
      <c r="C226" s="37"/>
      <c r="D226" s="178" t="s">
        <v>127</v>
      </c>
      <c r="E226" s="37"/>
      <c r="F226" s="179" t="s">
        <v>240</v>
      </c>
      <c r="G226" s="37"/>
      <c r="H226" s="37"/>
      <c r="I226" s="180"/>
      <c r="J226" s="37"/>
      <c r="K226" s="37"/>
      <c r="L226" s="38"/>
      <c r="M226" s="181"/>
      <c r="N226" s="182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127</v>
      </c>
      <c r="AU226" s="18" t="s">
        <v>125</v>
      </c>
    </row>
    <row r="227" s="2" customFormat="1">
      <c r="A227" s="37"/>
      <c r="B227" s="38"/>
      <c r="C227" s="37"/>
      <c r="D227" s="183" t="s">
        <v>129</v>
      </c>
      <c r="E227" s="37"/>
      <c r="F227" s="184" t="s">
        <v>241</v>
      </c>
      <c r="G227" s="37"/>
      <c r="H227" s="37"/>
      <c r="I227" s="180"/>
      <c r="J227" s="37"/>
      <c r="K227" s="37"/>
      <c r="L227" s="38"/>
      <c r="M227" s="181"/>
      <c r="N227" s="182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129</v>
      </c>
      <c r="AU227" s="18" t="s">
        <v>125</v>
      </c>
    </row>
    <row r="228" s="14" customFormat="1">
      <c r="A228" s="14"/>
      <c r="B228" s="192"/>
      <c r="C228" s="14"/>
      <c r="D228" s="178" t="s">
        <v>131</v>
      </c>
      <c r="E228" s="14"/>
      <c r="F228" s="194" t="s">
        <v>242</v>
      </c>
      <c r="G228" s="14"/>
      <c r="H228" s="195">
        <v>40.5</v>
      </c>
      <c r="I228" s="196"/>
      <c r="J228" s="14"/>
      <c r="K228" s="14"/>
      <c r="L228" s="192"/>
      <c r="M228" s="197"/>
      <c r="N228" s="198"/>
      <c r="O228" s="198"/>
      <c r="P228" s="198"/>
      <c r="Q228" s="198"/>
      <c r="R228" s="198"/>
      <c r="S228" s="198"/>
      <c r="T228" s="19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3" t="s">
        <v>131</v>
      </c>
      <c r="AU228" s="193" t="s">
        <v>125</v>
      </c>
      <c r="AV228" s="14" t="s">
        <v>125</v>
      </c>
      <c r="AW228" s="14" t="s">
        <v>3</v>
      </c>
      <c r="AX228" s="14" t="s">
        <v>82</v>
      </c>
      <c r="AY228" s="193" t="s">
        <v>116</v>
      </c>
    </row>
    <row r="229" s="12" customFormat="1" ht="22.8" customHeight="1">
      <c r="A229" s="12"/>
      <c r="B229" s="151"/>
      <c r="C229" s="12"/>
      <c r="D229" s="152" t="s">
        <v>76</v>
      </c>
      <c r="E229" s="162" t="s">
        <v>243</v>
      </c>
      <c r="F229" s="162" t="s">
        <v>244</v>
      </c>
      <c r="G229" s="12"/>
      <c r="H229" s="12"/>
      <c r="I229" s="154"/>
      <c r="J229" s="163">
        <f>BK229</f>
        <v>0</v>
      </c>
      <c r="K229" s="12"/>
      <c r="L229" s="151"/>
      <c r="M229" s="156"/>
      <c r="N229" s="157"/>
      <c r="O229" s="157"/>
      <c r="P229" s="158">
        <f>SUM(P230:P241)</f>
        <v>0</v>
      </c>
      <c r="Q229" s="157"/>
      <c r="R229" s="158">
        <f>SUM(R230:R241)</f>
        <v>0</v>
      </c>
      <c r="S229" s="157"/>
      <c r="T229" s="159">
        <f>SUM(T230:T241)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2" t="s">
        <v>82</v>
      </c>
      <c r="AT229" s="160" t="s">
        <v>76</v>
      </c>
      <c r="AU229" s="160" t="s">
        <v>82</v>
      </c>
      <c r="AY229" s="152" t="s">
        <v>116</v>
      </c>
      <c r="BK229" s="161">
        <f>SUM(BK230:BK241)</f>
        <v>0</v>
      </c>
    </row>
    <row r="230" s="2" customFormat="1" ht="16.5" customHeight="1">
      <c r="A230" s="37"/>
      <c r="B230" s="164"/>
      <c r="C230" s="165" t="s">
        <v>245</v>
      </c>
      <c r="D230" s="165" t="s">
        <v>119</v>
      </c>
      <c r="E230" s="166" t="s">
        <v>246</v>
      </c>
      <c r="F230" s="167" t="s">
        <v>247</v>
      </c>
      <c r="G230" s="168" t="s">
        <v>216</v>
      </c>
      <c r="H230" s="169">
        <v>1</v>
      </c>
      <c r="I230" s="170"/>
      <c r="J230" s="171">
        <f>ROUND(I230*H230,2)</f>
        <v>0</v>
      </c>
      <c r="K230" s="167" t="s">
        <v>1</v>
      </c>
      <c r="L230" s="38"/>
      <c r="M230" s="172" t="s">
        <v>1</v>
      </c>
      <c r="N230" s="173" t="s">
        <v>43</v>
      </c>
      <c r="O230" s="76"/>
      <c r="P230" s="174">
        <f>O230*H230</f>
        <v>0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76" t="s">
        <v>124</v>
      </c>
      <c r="AT230" s="176" t="s">
        <v>119</v>
      </c>
      <c r="AU230" s="176" t="s">
        <v>125</v>
      </c>
      <c r="AY230" s="18" t="s">
        <v>116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8" t="s">
        <v>125</v>
      </c>
      <c r="BK230" s="177">
        <f>ROUND(I230*H230,2)</f>
        <v>0</v>
      </c>
      <c r="BL230" s="18" t="s">
        <v>124</v>
      </c>
      <c r="BM230" s="176" t="s">
        <v>248</v>
      </c>
    </row>
    <row r="231" s="2" customFormat="1">
      <c r="A231" s="37"/>
      <c r="B231" s="38"/>
      <c r="C231" s="37"/>
      <c r="D231" s="178" t="s">
        <v>127</v>
      </c>
      <c r="E231" s="37"/>
      <c r="F231" s="179" t="s">
        <v>247</v>
      </c>
      <c r="G231" s="37"/>
      <c r="H231" s="37"/>
      <c r="I231" s="180"/>
      <c r="J231" s="37"/>
      <c r="K231" s="37"/>
      <c r="L231" s="38"/>
      <c r="M231" s="181"/>
      <c r="N231" s="182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127</v>
      </c>
      <c r="AU231" s="18" t="s">
        <v>125</v>
      </c>
    </row>
    <row r="232" s="2" customFormat="1" ht="24.15" customHeight="1">
      <c r="A232" s="37"/>
      <c r="B232" s="164"/>
      <c r="C232" s="165" t="s">
        <v>249</v>
      </c>
      <c r="D232" s="165" t="s">
        <v>119</v>
      </c>
      <c r="E232" s="166" t="s">
        <v>250</v>
      </c>
      <c r="F232" s="167" t="s">
        <v>251</v>
      </c>
      <c r="G232" s="168" t="s">
        <v>252</v>
      </c>
      <c r="H232" s="169">
        <v>12.487</v>
      </c>
      <c r="I232" s="170"/>
      <c r="J232" s="171">
        <f>ROUND(I232*H232,2)</f>
        <v>0</v>
      </c>
      <c r="K232" s="167" t="s">
        <v>123</v>
      </c>
      <c r="L232" s="38"/>
      <c r="M232" s="172" t="s">
        <v>1</v>
      </c>
      <c r="N232" s="173" t="s">
        <v>43</v>
      </c>
      <c r="O232" s="76"/>
      <c r="P232" s="174">
        <f>O232*H232</f>
        <v>0</v>
      </c>
      <c r="Q232" s="174">
        <v>0</v>
      </c>
      <c r="R232" s="174">
        <f>Q232*H232</f>
        <v>0</v>
      </c>
      <c r="S232" s="174">
        <v>0</v>
      </c>
      <c r="T232" s="17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76" t="s">
        <v>124</v>
      </c>
      <c r="AT232" s="176" t="s">
        <v>119</v>
      </c>
      <c r="AU232" s="176" t="s">
        <v>125</v>
      </c>
      <c r="AY232" s="18" t="s">
        <v>116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8" t="s">
        <v>125</v>
      </c>
      <c r="BK232" s="177">
        <f>ROUND(I232*H232,2)</f>
        <v>0</v>
      </c>
      <c r="BL232" s="18" t="s">
        <v>124</v>
      </c>
      <c r="BM232" s="176" t="s">
        <v>253</v>
      </c>
    </row>
    <row r="233" s="2" customFormat="1">
      <c r="A233" s="37"/>
      <c r="B233" s="38"/>
      <c r="C233" s="37"/>
      <c r="D233" s="178" t="s">
        <v>127</v>
      </c>
      <c r="E233" s="37"/>
      <c r="F233" s="179" t="s">
        <v>254</v>
      </c>
      <c r="G233" s="37"/>
      <c r="H233" s="37"/>
      <c r="I233" s="180"/>
      <c r="J233" s="37"/>
      <c r="K233" s="37"/>
      <c r="L233" s="38"/>
      <c r="M233" s="181"/>
      <c r="N233" s="182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127</v>
      </c>
      <c r="AU233" s="18" t="s">
        <v>125</v>
      </c>
    </row>
    <row r="234" s="2" customFormat="1">
      <c r="A234" s="37"/>
      <c r="B234" s="38"/>
      <c r="C234" s="37"/>
      <c r="D234" s="183" t="s">
        <v>129</v>
      </c>
      <c r="E234" s="37"/>
      <c r="F234" s="184" t="s">
        <v>255</v>
      </c>
      <c r="G234" s="37"/>
      <c r="H234" s="37"/>
      <c r="I234" s="180"/>
      <c r="J234" s="37"/>
      <c r="K234" s="37"/>
      <c r="L234" s="38"/>
      <c r="M234" s="181"/>
      <c r="N234" s="182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129</v>
      </c>
      <c r="AU234" s="18" t="s">
        <v>125</v>
      </c>
    </row>
    <row r="235" s="2" customFormat="1" ht="24.15" customHeight="1">
      <c r="A235" s="37"/>
      <c r="B235" s="164"/>
      <c r="C235" s="165" t="s">
        <v>7</v>
      </c>
      <c r="D235" s="165" t="s">
        <v>119</v>
      </c>
      <c r="E235" s="166" t="s">
        <v>256</v>
      </c>
      <c r="F235" s="167" t="s">
        <v>257</v>
      </c>
      <c r="G235" s="168" t="s">
        <v>252</v>
      </c>
      <c r="H235" s="169">
        <v>249.74000000000001</v>
      </c>
      <c r="I235" s="170"/>
      <c r="J235" s="171">
        <f>ROUND(I235*H235,2)</f>
        <v>0</v>
      </c>
      <c r="K235" s="167" t="s">
        <v>123</v>
      </c>
      <c r="L235" s="38"/>
      <c r="M235" s="172" t="s">
        <v>1</v>
      </c>
      <c r="N235" s="173" t="s">
        <v>43</v>
      </c>
      <c r="O235" s="76"/>
      <c r="P235" s="174">
        <f>O235*H235</f>
        <v>0</v>
      </c>
      <c r="Q235" s="174">
        <v>0</v>
      </c>
      <c r="R235" s="174">
        <f>Q235*H235</f>
        <v>0</v>
      </c>
      <c r="S235" s="174">
        <v>0</v>
      </c>
      <c r="T235" s="17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76" t="s">
        <v>124</v>
      </c>
      <c r="AT235" s="176" t="s">
        <v>119</v>
      </c>
      <c r="AU235" s="176" t="s">
        <v>125</v>
      </c>
      <c r="AY235" s="18" t="s">
        <v>116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8" t="s">
        <v>125</v>
      </c>
      <c r="BK235" s="177">
        <f>ROUND(I235*H235,2)</f>
        <v>0</v>
      </c>
      <c r="BL235" s="18" t="s">
        <v>124</v>
      </c>
      <c r="BM235" s="176" t="s">
        <v>258</v>
      </c>
    </row>
    <row r="236" s="2" customFormat="1">
      <c r="A236" s="37"/>
      <c r="B236" s="38"/>
      <c r="C236" s="37"/>
      <c r="D236" s="178" t="s">
        <v>127</v>
      </c>
      <c r="E236" s="37"/>
      <c r="F236" s="179" t="s">
        <v>259</v>
      </c>
      <c r="G236" s="37"/>
      <c r="H236" s="37"/>
      <c r="I236" s="180"/>
      <c r="J236" s="37"/>
      <c r="K236" s="37"/>
      <c r="L236" s="38"/>
      <c r="M236" s="181"/>
      <c r="N236" s="182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127</v>
      </c>
      <c r="AU236" s="18" t="s">
        <v>125</v>
      </c>
    </row>
    <row r="237" s="2" customFormat="1">
      <c r="A237" s="37"/>
      <c r="B237" s="38"/>
      <c r="C237" s="37"/>
      <c r="D237" s="183" t="s">
        <v>129</v>
      </c>
      <c r="E237" s="37"/>
      <c r="F237" s="184" t="s">
        <v>260</v>
      </c>
      <c r="G237" s="37"/>
      <c r="H237" s="37"/>
      <c r="I237" s="180"/>
      <c r="J237" s="37"/>
      <c r="K237" s="37"/>
      <c r="L237" s="38"/>
      <c r="M237" s="181"/>
      <c r="N237" s="182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129</v>
      </c>
      <c r="AU237" s="18" t="s">
        <v>125</v>
      </c>
    </row>
    <row r="238" s="14" customFormat="1">
      <c r="A238" s="14"/>
      <c r="B238" s="192"/>
      <c r="C238" s="14"/>
      <c r="D238" s="178" t="s">
        <v>131</v>
      </c>
      <c r="E238" s="14"/>
      <c r="F238" s="194" t="s">
        <v>261</v>
      </c>
      <c r="G238" s="14"/>
      <c r="H238" s="195">
        <v>249.74000000000001</v>
      </c>
      <c r="I238" s="196"/>
      <c r="J238" s="14"/>
      <c r="K238" s="14"/>
      <c r="L238" s="192"/>
      <c r="M238" s="197"/>
      <c r="N238" s="198"/>
      <c r="O238" s="198"/>
      <c r="P238" s="198"/>
      <c r="Q238" s="198"/>
      <c r="R238" s="198"/>
      <c r="S238" s="198"/>
      <c r="T238" s="19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3" t="s">
        <v>131</v>
      </c>
      <c r="AU238" s="193" t="s">
        <v>125</v>
      </c>
      <c r="AV238" s="14" t="s">
        <v>125</v>
      </c>
      <c r="AW238" s="14" t="s">
        <v>3</v>
      </c>
      <c r="AX238" s="14" t="s">
        <v>82</v>
      </c>
      <c r="AY238" s="193" t="s">
        <v>116</v>
      </c>
    </row>
    <row r="239" s="2" customFormat="1" ht="33" customHeight="1">
      <c r="A239" s="37"/>
      <c r="B239" s="164"/>
      <c r="C239" s="165" t="s">
        <v>262</v>
      </c>
      <c r="D239" s="165" t="s">
        <v>119</v>
      </c>
      <c r="E239" s="166" t="s">
        <v>263</v>
      </c>
      <c r="F239" s="167" t="s">
        <v>264</v>
      </c>
      <c r="G239" s="168" t="s">
        <v>252</v>
      </c>
      <c r="H239" s="169">
        <v>12.487</v>
      </c>
      <c r="I239" s="170"/>
      <c r="J239" s="171">
        <f>ROUND(I239*H239,2)</f>
        <v>0</v>
      </c>
      <c r="K239" s="167" t="s">
        <v>123</v>
      </c>
      <c r="L239" s="38"/>
      <c r="M239" s="172" t="s">
        <v>1</v>
      </c>
      <c r="N239" s="173" t="s">
        <v>43</v>
      </c>
      <c r="O239" s="76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76" t="s">
        <v>124</v>
      </c>
      <c r="AT239" s="176" t="s">
        <v>119</v>
      </c>
      <c r="AU239" s="176" t="s">
        <v>125</v>
      </c>
      <c r="AY239" s="18" t="s">
        <v>116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8" t="s">
        <v>125</v>
      </c>
      <c r="BK239" s="177">
        <f>ROUND(I239*H239,2)</f>
        <v>0</v>
      </c>
      <c r="BL239" s="18" t="s">
        <v>124</v>
      </c>
      <c r="BM239" s="176" t="s">
        <v>265</v>
      </c>
    </row>
    <row r="240" s="2" customFormat="1">
      <c r="A240" s="37"/>
      <c r="B240" s="38"/>
      <c r="C240" s="37"/>
      <c r="D240" s="178" t="s">
        <v>127</v>
      </c>
      <c r="E240" s="37"/>
      <c r="F240" s="179" t="s">
        <v>266</v>
      </c>
      <c r="G240" s="37"/>
      <c r="H240" s="37"/>
      <c r="I240" s="180"/>
      <c r="J240" s="37"/>
      <c r="K240" s="37"/>
      <c r="L240" s="38"/>
      <c r="M240" s="181"/>
      <c r="N240" s="182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127</v>
      </c>
      <c r="AU240" s="18" t="s">
        <v>125</v>
      </c>
    </row>
    <row r="241" s="2" customFormat="1">
      <c r="A241" s="37"/>
      <c r="B241" s="38"/>
      <c r="C241" s="37"/>
      <c r="D241" s="183" t="s">
        <v>129</v>
      </c>
      <c r="E241" s="37"/>
      <c r="F241" s="184" t="s">
        <v>267</v>
      </c>
      <c r="G241" s="37"/>
      <c r="H241" s="37"/>
      <c r="I241" s="180"/>
      <c r="J241" s="37"/>
      <c r="K241" s="37"/>
      <c r="L241" s="38"/>
      <c r="M241" s="181"/>
      <c r="N241" s="182"/>
      <c r="O241" s="76"/>
      <c r="P241" s="76"/>
      <c r="Q241" s="76"/>
      <c r="R241" s="76"/>
      <c r="S241" s="76"/>
      <c r="T241" s="7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8" t="s">
        <v>129</v>
      </c>
      <c r="AU241" s="18" t="s">
        <v>125</v>
      </c>
    </row>
    <row r="242" s="12" customFormat="1" ht="25.92" customHeight="1">
      <c r="A242" s="12"/>
      <c r="B242" s="151"/>
      <c r="C242" s="12"/>
      <c r="D242" s="152" t="s">
        <v>76</v>
      </c>
      <c r="E242" s="153" t="s">
        <v>268</v>
      </c>
      <c r="F242" s="153" t="s">
        <v>269</v>
      </c>
      <c r="G242" s="12"/>
      <c r="H242" s="12"/>
      <c r="I242" s="154"/>
      <c r="J242" s="155">
        <f>BK242</f>
        <v>0</v>
      </c>
      <c r="K242" s="12"/>
      <c r="L242" s="151"/>
      <c r="M242" s="156"/>
      <c r="N242" s="157"/>
      <c r="O242" s="157"/>
      <c r="P242" s="158">
        <f>P243+P277+P291</f>
        <v>0</v>
      </c>
      <c r="Q242" s="157"/>
      <c r="R242" s="158">
        <f>R243+R277+R291</f>
        <v>0.57027299923999997</v>
      </c>
      <c r="S242" s="157"/>
      <c r="T242" s="159">
        <f>T243+T277+T291</f>
        <v>12.486886600000002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52" t="s">
        <v>125</v>
      </c>
      <c r="AT242" s="160" t="s">
        <v>76</v>
      </c>
      <c r="AU242" s="160" t="s">
        <v>77</v>
      </c>
      <c r="AY242" s="152" t="s">
        <v>116</v>
      </c>
      <c r="BK242" s="161">
        <f>BK243+BK277+BK291</f>
        <v>0</v>
      </c>
    </row>
    <row r="243" s="12" customFormat="1" ht="22.8" customHeight="1">
      <c r="A243" s="12"/>
      <c r="B243" s="151"/>
      <c r="C243" s="12"/>
      <c r="D243" s="152" t="s">
        <v>76</v>
      </c>
      <c r="E243" s="162" t="s">
        <v>270</v>
      </c>
      <c r="F243" s="162" t="s">
        <v>271</v>
      </c>
      <c r="G243" s="12"/>
      <c r="H243" s="12"/>
      <c r="I243" s="154"/>
      <c r="J243" s="163">
        <f>BK243</f>
        <v>0</v>
      </c>
      <c r="K243" s="12"/>
      <c r="L243" s="151"/>
      <c r="M243" s="156"/>
      <c r="N243" s="157"/>
      <c r="O243" s="157"/>
      <c r="P243" s="158">
        <f>SUM(P244:P276)</f>
        <v>0</v>
      </c>
      <c r="Q243" s="157"/>
      <c r="R243" s="158">
        <f>SUM(R244:R276)</f>
        <v>0.56656187924000001</v>
      </c>
      <c r="S243" s="157"/>
      <c r="T243" s="159">
        <f>SUM(T244:T276)</f>
        <v>0.12247160000000001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2" t="s">
        <v>125</v>
      </c>
      <c r="AT243" s="160" t="s">
        <v>76</v>
      </c>
      <c r="AU243" s="160" t="s">
        <v>82</v>
      </c>
      <c r="AY243" s="152" t="s">
        <v>116</v>
      </c>
      <c r="BK243" s="161">
        <f>SUM(BK244:BK276)</f>
        <v>0</v>
      </c>
    </row>
    <row r="244" s="2" customFormat="1" ht="21.75" customHeight="1">
      <c r="A244" s="37"/>
      <c r="B244" s="164"/>
      <c r="C244" s="165" t="s">
        <v>272</v>
      </c>
      <c r="D244" s="165" t="s">
        <v>119</v>
      </c>
      <c r="E244" s="166" t="s">
        <v>273</v>
      </c>
      <c r="F244" s="167" t="s">
        <v>274</v>
      </c>
      <c r="G244" s="168" t="s">
        <v>174</v>
      </c>
      <c r="H244" s="169">
        <v>54.920000000000002</v>
      </c>
      <c r="I244" s="170"/>
      <c r="J244" s="171">
        <f>ROUND(I244*H244,2)</f>
        <v>0</v>
      </c>
      <c r="K244" s="167" t="s">
        <v>123</v>
      </c>
      <c r="L244" s="38"/>
      <c r="M244" s="172" t="s">
        <v>1</v>
      </c>
      <c r="N244" s="173" t="s">
        <v>43</v>
      </c>
      <c r="O244" s="76"/>
      <c r="P244" s="174">
        <f>O244*H244</f>
        <v>0</v>
      </c>
      <c r="Q244" s="174">
        <v>0</v>
      </c>
      <c r="R244" s="174">
        <f>Q244*H244</f>
        <v>0</v>
      </c>
      <c r="S244" s="174">
        <v>0.0022300000000000002</v>
      </c>
      <c r="T244" s="175">
        <f>S244*H244</f>
        <v>0.12247160000000001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76" t="s">
        <v>222</v>
      </c>
      <c r="AT244" s="176" t="s">
        <v>119</v>
      </c>
      <c r="AU244" s="176" t="s">
        <v>125</v>
      </c>
      <c r="AY244" s="18" t="s">
        <v>116</v>
      </c>
      <c r="BE244" s="177">
        <f>IF(N244="základní",J244,0)</f>
        <v>0</v>
      </c>
      <c r="BF244" s="177">
        <f>IF(N244="snížená",J244,0)</f>
        <v>0</v>
      </c>
      <c r="BG244" s="177">
        <f>IF(N244="zákl. přenesená",J244,0)</f>
        <v>0</v>
      </c>
      <c r="BH244" s="177">
        <f>IF(N244="sníž. přenesená",J244,0)</f>
        <v>0</v>
      </c>
      <c r="BI244" s="177">
        <f>IF(N244="nulová",J244,0)</f>
        <v>0</v>
      </c>
      <c r="BJ244" s="18" t="s">
        <v>125</v>
      </c>
      <c r="BK244" s="177">
        <f>ROUND(I244*H244,2)</f>
        <v>0</v>
      </c>
      <c r="BL244" s="18" t="s">
        <v>222</v>
      </c>
      <c r="BM244" s="176" t="s">
        <v>275</v>
      </c>
    </row>
    <row r="245" s="2" customFormat="1">
      <c r="A245" s="37"/>
      <c r="B245" s="38"/>
      <c r="C245" s="37"/>
      <c r="D245" s="178" t="s">
        <v>127</v>
      </c>
      <c r="E245" s="37"/>
      <c r="F245" s="179" t="s">
        <v>276</v>
      </c>
      <c r="G245" s="37"/>
      <c r="H245" s="37"/>
      <c r="I245" s="180"/>
      <c r="J245" s="37"/>
      <c r="K245" s="37"/>
      <c r="L245" s="38"/>
      <c r="M245" s="181"/>
      <c r="N245" s="182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127</v>
      </c>
      <c r="AU245" s="18" t="s">
        <v>125</v>
      </c>
    </row>
    <row r="246" s="2" customFormat="1">
      <c r="A246" s="37"/>
      <c r="B246" s="38"/>
      <c r="C246" s="37"/>
      <c r="D246" s="183" t="s">
        <v>129</v>
      </c>
      <c r="E246" s="37"/>
      <c r="F246" s="184" t="s">
        <v>277</v>
      </c>
      <c r="G246" s="37"/>
      <c r="H246" s="37"/>
      <c r="I246" s="180"/>
      <c r="J246" s="37"/>
      <c r="K246" s="37"/>
      <c r="L246" s="38"/>
      <c r="M246" s="181"/>
      <c r="N246" s="182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129</v>
      </c>
      <c r="AU246" s="18" t="s">
        <v>125</v>
      </c>
    </row>
    <row r="247" s="13" customFormat="1">
      <c r="A247" s="13"/>
      <c r="B247" s="185"/>
      <c r="C247" s="13"/>
      <c r="D247" s="178" t="s">
        <v>131</v>
      </c>
      <c r="E247" s="186" t="s">
        <v>1</v>
      </c>
      <c r="F247" s="187" t="s">
        <v>200</v>
      </c>
      <c r="G247" s="13"/>
      <c r="H247" s="186" t="s">
        <v>1</v>
      </c>
      <c r="I247" s="188"/>
      <c r="J247" s="13"/>
      <c r="K247" s="13"/>
      <c r="L247" s="185"/>
      <c r="M247" s="189"/>
      <c r="N247" s="190"/>
      <c r="O247" s="190"/>
      <c r="P247" s="190"/>
      <c r="Q247" s="190"/>
      <c r="R247" s="190"/>
      <c r="S247" s="190"/>
      <c r="T247" s="19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131</v>
      </c>
      <c r="AU247" s="186" t="s">
        <v>125</v>
      </c>
      <c r="AV247" s="13" t="s">
        <v>82</v>
      </c>
      <c r="AW247" s="13" t="s">
        <v>34</v>
      </c>
      <c r="AX247" s="13" t="s">
        <v>77</v>
      </c>
      <c r="AY247" s="186" t="s">
        <v>116</v>
      </c>
    </row>
    <row r="248" s="14" customFormat="1">
      <c r="A248" s="14"/>
      <c r="B248" s="192"/>
      <c r="C248" s="14"/>
      <c r="D248" s="178" t="s">
        <v>131</v>
      </c>
      <c r="E248" s="193" t="s">
        <v>1</v>
      </c>
      <c r="F248" s="194" t="s">
        <v>278</v>
      </c>
      <c r="G248" s="14"/>
      <c r="H248" s="195">
        <v>20.100000000000001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131</v>
      </c>
      <c r="AU248" s="193" t="s">
        <v>125</v>
      </c>
      <c r="AV248" s="14" t="s">
        <v>125</v>
      </c>
      <c r="AW248" s="14" t="s">
        <v>34</v>
      </c>
      <c r="AX248" s="14" t="s">
        <v>77</v>
      </c>
      <c r="AY248" s="193" t="s">
        <v>116</v>
      </c>
    </row>
    <row r="249" s="14" customFormat="1">
      <c r="A249" s="14"/>
      <c r="B249" s="192"/>
      <c r="C249" s="14"/>
      <c r="D249" s="178" t="s">
        <v>131</v>
      </c>
      <c r="E249" s="193" t="s">
        <v>1</v>
      </c>
      <c r="F249" s="194" t="s">
        <v>279</v>
      </c>
      <c r="G249" s="14"/>
      <c r="H249" s="195">
        <v>11.699999999999999</v>
      </c>
      <c r="I249" s="196"/>
      <c r="J249" s="14"/>
      <c r="K249" s="14"/>
      <c r="L249" s="192"/>
      <c r="M249" s="197"/>
      <c r="N249" s="198"/>
      <c r="O249" s="198"/>
      <c r="P249" s="198"/>
      <c r="Q249" s="198"/>
      <c r="R249" s="198"/>
      <c r="S249" s="198"/>
      <c r="T249" s="19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3" t="s">
        <v>131</v>
      </c>
      <c r="AU249" s="193" t="s">
        <v>125</v>
      </c>
      <c r="AV249" s="14" t="s">
        <v>125</v>
      </c>
      <c r="AW249" s="14" t="s">
        <v>34</v>
      </c>
      <c r="AX249" s="14" t="s">
        <v>77</v>
      </c>
      <c r="AY249" s="193" t="s">
        <v>116</v>
      </c>
    </row>
    <row r="250" s="14" customFormat="1">
      <c r="A250" s="14"/>
      <c r="B250" s="192"/>
      <c r="C250" s="14"/>
      <c r="D250" s="178" t="s">
        <v>131</v>
      </c>
      <c r="E250" s="193" t="s">
        <v>1</v>
      </c>
      <c r="F250" s="194" t="s">
        <v>280</v>
      </c>
      <c r="G250" s="14"/>
      <c r="H250" s="195">
        <v>23.120000000000001</v>
      </c>
      <c r="I250" s="196"/>
      <c r="J250" s="14"/>
      <c r="K250" s="14"/>
      <c r="L250" s="192"/>
      <c r="M250" s="197"/>
      <c r="N250" s="198"/>
      <c r="O250" s="198"/>
      <c r="P250" s="198"/>
      <c r="Q250" s="198"/>
      <c r="R250" s="198"/>
      <c r="S250" s="198"/>
      <c r="T250" s="19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3" t="s">
        <v>131</v>
      </c>
      <c r="AU250" s="193" t="s">
        <v>125</v>
      </c>
      <c r="AV250" s="14" t="s">
        <v>125</v>
      </c>
      <c r="AW250" s="14" t="s">
        <v>34</v>
      </c>
      <c r="AX250" s="14" t="s">
        <v>77</v>
      </c>
      <c r="AY250" s="193" t="s">
        <v>116</v>
      </c>
    </row>
    <row r="251" s="15" customFormat="1">
      <c r="A251" s="15"/>
      <c r="B251" s="200"/>
      <c r="C251" s="15"/>
      <c r="D251" s="178" t="s">
        <v>131</v>
      </c>
      <c r="E251" s="201" t="s">
        <v>1</v>
      </c>
      <c r="F251" s="202" t="s">
        <v>135</v>
      </c>
      <c r="G251" s="15"/>
      <c r="H251" s="203">
        <v>54.920000000000002</v>
      </c>
      <c r="I251" s="204"/>
      <c r="J251" s="15"/>
      <c r="K251" s="15"/>
      <c r="L251" s="200"/>
      <c r="M251" s="205"/>
      <c r="N251" s="206"/>
      <c r="O251" s="206"/>
      <c r="P251" s="206"/>
      <c r="Q251" s="206"/>
      <c r="R251" s="206"/>
      <c r="S251" s="206"/>
      <c r="T251" s="20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1" t="s">
        <v>131</v>
      </c>
      <c r="AU251" s="201" t="s">
        <v>125</v>
      </c>
      <c r="AV251" s="15" t="s">
        <v>124</v>
      </c>
      <c r="AW251" s="15" t="s">
        <v>34</v>
      </c>
      <c r="AX251" s="15" t="s">
        <v>82</v>
      </c>
      <c r="AY251" s="201" t="s">
        <v>116</v>
      </c>
    </row>
    <row r="252" s="2" customFormat="1" ht="24.15" customHeight="1">
      <c r="A252" s="37"/>
      <c r="B252" s="164"/>
      <c r="C252" s="165" t="s">
        <v>281</v>
      </c>
      <c r="D252" s="165" t="s">
        <v>119</v>
      </c>
      <c r="E252" s="166" t="s">
        <v>282</v>
      </c>
      <c r="F252" s="167" t="s">
        <v>283</v>
      </c>
      <c r="G252" s="168" t="s">
        <v>174</v>
      </c>
      <c r="H252" s="169">
        <v>2.1000000000000001</v>
      </c>
      <c r="I252" s="170"/>
      <c r="J252" s="171">
        <f>ROUND(I252*H252,2)</f>
        <v>0</v>
      </c>
      <c r="K252" s="167" t="s">
        <v>123</v>
      </c>
      <c r="L252" s="38"/>
      <c r="M252" s="172" t="s">
        <v>1</v>
      </c>
      <c r="N252" s="173" t="s">
        <v>43</v>
      </c>
      <c r="O252" s="76"/>
      <c r="P252" s="174">
        <f>O252*H252</f>
        <v>0</v>
      </c>
      <c r="Q252" s="174">
        <v>0.0029114660000000001</v>
      </c>
      <c r="R252" s="174">
        <f>Q252*H252</f>
        <v>0.0061140786000000004</v>
      </c>
      <c r="S252" s="174">
        <v>0</v>
      </c>
      <c r="T252" s="17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76" t="s">
        <v>222</v>
      </c>
      <c r="AT252" s="176" t="s">
        <v>119</v>
      </c>
      <c r="AU252" s="176" t="s">
        <v>125</v>
      </c>
      <c r="AY252" s="18" t="s">
        <v>116</v>
      </c>
      <c r="BE252" s="177">
        <f>IF(N252="základní",J252,0)</f>
        <v>0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18" t="s">
        <v>125</v>
      </c>
      <c r="BK252" s="177">
        <f>ROUND(I252*H252,2)</f>
        <v>0</v>
      </c>
      <c r="BL252" s="18" t="s">
        <v>222</v>
      </c>
      <c r="BM252" s="176" t="s">
        <v>284</v>
      </c>
    </row>
    <row r="253" s="2" customFormat="1">
      <c r="A253" s="37"/>
      <c r="B253" s="38"/>
      <c r="C253" s="37"/>
      <c r="D253" s="178" t="s">
        <v>127</v>
      </c>
      <c r="E253" s="37"/>
      <c r="F253" s="179" t="s">
        <v>285</v>
      </c>
      <c r="G253" s="37"/>
      <c r="H253" s="37"/>
      <c r="I253" s="180"/>
      <c r="J253" s="37"/>
      <c r="K253" s="37"/>
      <c r="L253" s="38"/>
      <c r="M253" s="181"/>
      <c r="N253" s="182"/>
      <c r="O253" s="76"/>
      <c r="P253" s="76"/>
      <c r="Q253" s="76"/>
      <c r="R253" s="76"/>
      <c r="S253" s="76"/>
      <c r="T253" s="7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8" t="s">
        <v>127</v>
      </c>
      <c r="AU253" s="18" t="s">
        <v>125</v>
      </c>
    </row>
    <row r="254" s="2" customFormat="1">
      <c r="A254" s="37"/>
      <c r="B254" s="38"/>
      <c r="C254" s="37"/>
      <c r="D254" s="183" t="s">
        <v>129</v>
      </c>
      <c r="E254" s="37"/>
      <c r="F254" s="184" t="s">
        <v>286</v>
      </c>
      <c r="G254" s="37"/>
      <c r="H254" s="37"/>
      <c r="I254" s="180"/>
      <c r="J254" s="37"/>
      <c r="K254" s="37"/>
      <c r="L254" s="38"/>
      <c r="M254" s="181"/>
      <c r="N254" s="182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129</v>
      </c>
      <c r="AU254" s="18" t="s">
        <v>125</v>
      </c>
    </row>
    <row r="255" s="13" customFormat="1">
      <c r="A255" s="13"/>
      <c r="B255" s="185"/>
      <c r="C255" s="13"/>
      <c r="D255" s="178" t="s">
        <v>131</v>
      </c>
      <c r="E255" s="186" t="s">
        <v>1</v>
      </c>
      <c r="F255" s="187" t="s">
        <v>205</v>
      </c>
      <c r="G255" s="13"/>
      <c r="H255" s="186" t="s">
        <v>1</v>
      </c>
      <c r="I255" s="188"/>
      <c r="J255" s="13"/>
      <c r="K255" s="13"/>
      <c r="L255" s="185"/>
      <c r="M255" s="189"/>
      <c r="N255" s="190"/>
      <c r="O255" s="190"/>
      <c r="P255" s="190"/>
      <c r="Q255" s="190"/>
      <c r="R255" s="190"/>
      <c r="S255" s="190"/>
      <c r="T255" s="19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6" t="s">
        <v>131</v>
      </c>
      <c r="AU255" s="186" t="s">
        <v>125</v>
      </c>
      <c r="AV255" s="13" t="s">
        <v>82</v>
      </c>
      <c r="AW255" s="13" t="s">
        <v>34</v>
      </c>
      <c r="AX255" s="13" t="s">
        <v>77</v>
      </c>
      <c r="AY255" s="186" t="s">
        <v>116</v>
      </c>
    </row>
    <row r="256" s="14" customFormat="1">
      <c r="A256" s="14"/>
      <c r="B256" s="192"/>
      <c r="C256" s="14"/>
      <c r="D256" s="178" t="s">
        <v>131</v>
      </c>
      <c r="E256" s="193" t="s">
        <v>1</v>
      </c>
      <c r="F256" s="194" t="s">
        <v>287</v>
      </c>
      <c r="G256" s="14"/>
      <c r="H256" s="195">
        <v>2.1000000000000001</v>
      </c>
      <c r="I256" s="196"/>
      <c r="J256" s="14"/>
      <c r="K256" s="14"/>
      <c r="L256" s="192"/>
      <c r="M256" s="197"/>
      <c r="N256" s="198"/>
      <c r="O256" s="198"/>
      <c r="P256" s="198"/>
      <c r="Q256" s="198"/>
      <c r="R256" s="198"/>
      <c r="S256" s="198"/>
      <c r="T256" s="19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3" t="s">
        <v>131</v>
      </c>
      <c r="AU256" s="193" t="s">
        <v>125</v>
      </c>
      <c r="AV256" s="14" t="s">
        <v>125</v>
      </c>
      <c r="AW256" s="14" t="s">
        <v>34</v>
      </c>
      <c r="AX256" s="14" t="s">
        <v>77</v>
      </c>
      <c r="AY256" s="193" t="s">
        <v>116</v>
      </c>
    </row>
    <row r="257" s="15" customFormat="1">
      <c r="A257" s="15"/>
      <c r="B257" s="200"/>
      <c r="C257" s="15"/>
      <c r="D257" s="178" t="s">
        <v>131</v>
      </c>
      <c r="E257" s="201" t="s">
        <v>1</v>
      </c>
      <c r="F257" s="202" t="s">
        <v>135</v>
      </c>
      <c r="G257" s="15"/>
      <c r="H257" s="203">
        <v>2.1000000000000001</v>
      </c>
      <c r="I257" s="204"/>
      <c r="J257" s="15"/>
      <c r="K257" s="15"/>
      <c r="L257" s="200"/>
      <c r="M257" s="205"/>
      <c r="N257" s="206"/>
      <c r="O257" s="206"/>
      <c r="P257" s="206"/>
      <c r="Q257" s="206"/>
      <c r="R257" s="206"/>
      <c r="S257" s="206"/>
      <c r="T257" s="20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01" t="s">
        <v>131</v>
      </c>
      <c r="AU257" s="201" t="s">
        <v>125</v>
      </c>
      <c r="AV257" s="15" t="s">
        <v>124</v>
      </c>
      <c r="AW257" s="15" t="s">
        <v>34</v>
      </c>
      <c r="AX257" s="15" t="s">
        <v>82</v>
      </c>
      <c r="AY257" s="201" t="s">
        <v>116</v>
      </c>
    </row>
    <row r="258" s="2" customFormat="1" ht="24.15" customHeight="1">
      <c r="A258" s="37"/>
      <c r="B258" s="164"/>
      <c r="C258" s="165" t="s">
        <v>288</v>
      </c>
      <c r="D258" s="165" t="s">
        <v>119</v>
      </c>
      <c r="E258" s="166" t="s">
        <v>289</v>
      </c>
      <c r="F258" s="167" t="s">
        <v>290</v>
      </c>
      <c r="G258" s="168" t="s">
        <v>174</v>
      </c>
      <c r="H258" s="169">
        <v>77.489999999999995</v>
      </c>
      <c r="I258" s="170"/>
      <c r="J258" s="171">
        <f>ROUND(I258*H258,2)</f>
        <v>0</v>
      </c>
      <c r="K258" s="167" t="s">
        <v>123</v>
      </c>
      <c r="L258" s="38"/>
      <c r="M258" s="172" t="s">
        <v>1</v>
      </c>
      <c r="N258" s="173" t="s">
        <v>43</v>
      </c>
      <c r="O258" s="76"/>
      <c r="P258" s="174">
        <f>O258*H258</f>
        <v>0</v>
      </c>
      <c r="Q258" s="174">
        <v>0.0035152159999999998</v>
      </c>
      <c r="R258" s="174">
        <f>Q258*H258</f>
        <v>0.27239408783999997</v>
      </c>
      <c r="S258" s="174">
        <v>0</v>
      </c>
      <c r="T258" s="17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76" t="s">
        <v>222</v>
      </c>
      <c r="AT258" s="176" t="s">
        <v>119</v>
      </c>
      <c r="AU258" s="176" t="s">
        <v>125</v>
      </c>
      <c r="AY258" s="18" t="s">
        <v>116</v>
      </c>
      <c r="BE258" s="177">
        <f>IF(N258="základní",J258,0)</f>
        <v>0</v>
      </c>
      <c r="BF258" s="177">
        <f>IF(N258="snížená",J258,0)</f>
        <v>0</v>
      </c>
      <c r="BG258" s="177">
        <f>IF(N258="zákl. přenesená",J258,0)</f>
        <v>0</v>
      </c>
      <c r="BH258" s="177">
        <f>IF(N258="sníž. přenesená",J258,0)</f>
        <v>0</v>
      </c>
      <c r="BI258" s="177">
        <f>IF(N258="nulová",J258,0)</f>
        <v>0</v>
      </c>
      <c r="BJ258" s="18" t="s">
        <v>125</v>
      </c>
      <c r="BK258" s="177">
        <f>ROUND(I258*H258,2)</f>
        <v>0</v>
      </c>
      <c r="BL258" s="18" t="s">
        <v>222</v>
      </c>
      <c r="BM258" s="176" t="s">
        <v>291</v>
      </c>
    </row>
    <row r="259" s="2" customFormat="1">
      <c r="A259" s="37"/>
      <c r="B259" s="38"/>
      <c r="C259" s="37"/>
      <c r="D259" s="178" t="s">
        <v>127</v>
      </c>
      <c r="E259" s="37"/>
      <c r="F259" s="179" t="s">
        <v>292</v>
      </c>
      <c r="G259" s="37"/>
      <c r="H259" s="37"/>
      <c r="I259" s="180"/>
      <c r="J259" s="37"/>
      <c r="K259" s="37"/>
      <c r="L259" s="38"/>
      <c r="M259" s="181"/>
      <c r="N259" s="182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127</v>
      </c>
      <c r="AU259" s="18" t="s">
        <v>125</v>
      </c>
    </row>
    <row r="260" s="2" customFormat="1">
      <c r="A260" s="37"/>
      <c r="B260" s="38"/>
      <c r="C260" s="37"/>
      <c r="D260" s="183" t="s">
        <v>129</v>
      </c>
      <c r="E260" s="37"/>
      <c r="F260" s="184" t="s">
        <v>293</v>
      </c>
      <c r="G260" s="37"/>
      <c r="H260" s="37"/>
      <c r="I260" s="180"/>
      <c r="J260" s="37"/>
      <c r="K260" s="37"/>
      <c r="L260" s="38"/>
      <c r="M260" s="181"/>
      <c r="N260" s="182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129</v>
      </c>
      <c r="AU260" s="18" t="s">
        <v>125</v>
      </c>
    </row>
    <row r="261" s="13" customFormat="1">
      <c r="A261" s="13"/>
      <c r="B261" s="185"/>
      <c r="C261" s="13"/>
      <c r="D261" s="178" t="s">
        <v>131</v>
      </c>
      <c r="E261" s="186" t="s">
        <v>1</v>
      </c>
      <c r="F261" s="187" t="s">
        <v>203</v>
      </c>
      <c r="G261" s="13"/>
      <c r="H261" s="186" t="s">
        <v>1</v>
      </c>
      <c r="I261" s="188"/>
      <c r="J261" s="13"/>
      <c r="K261" s="13"/>
      <c r="L261" s="185"/>
      <c r="M261" s="189"/>
      <c r="N261" s="190"/>
      <c r="O261" s="190"/>
      <c r="P261" s="190"/>
      <c r="Q261" s="190"/>
      <c r="R261" s="190"/>
      <c r="S261" s="190"/>
      <c r="T261" s="19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6" t="s">
        <v>131</v>
      </c>
      <c r="AU261" s="186" t="s">
        <v>125</v>
      </c>
      <c r="AV261" s="13" t="s">
        <v>82</v>
      </c>
      <c r="AW261" s="13" t="s">
        <v>34</v>
      </c>
      <c r="AX261" s="13" t="s">
        <v>77</v>
      </c>
      <c r="AY261" s="186" t="s">
        <v>116</v>
      </c>
    </row>
    <row r="262" s="14" customFormat="1">
      <c r="A262" s="14"/>
      <c r="B262" s="192"/>
      <c r="C262" s="14"/>
      <c r="D262" s="178" t="s">
        <v>131</v>
      </c>
      <c r="E262" s="193" t="s">
        <v>1</v>
      </c>
      <c r="F262" s="194" t="s">
        <v>294</v>
      </c>
      <c r="G262" s="14"/>
      <c r="H262" s="195">
        <v>11.69</v>
      </c>
      <c r="I262" s="196"/>
      <c r="J262" s="14"/>
      <c r="K262" s="14"/>
      <c r="L262" s="192"/>
      <c r="M262" s="197"/>
      <c r="N262" s="198"/>
      <c r="O262" s="198"/>
      <c r="P262" s="198"/>
      <c r="Q262" s="198"/>
      <c r="R262" s="198"/>
      <c r="S262" s="198"/>
      <c r="T262" s="19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3" t="s">
        <v>131</v>
      </c>
      <c r="AU262" s="193" t="s">
        <v>125</v>
      </c>
      <c r="AV262" s="14" t="s">
        <v>125</v>
      </c>
      <c r="AW262" s="14" t="s">
        <v>34</v>
      </c>
      <c r="AX262" s="14" t="s">
        <v>77</v>
      </c>
      <c r="AY262" s="193" t="s">
        <v>116</v>
      </c>
    </row>
    <row r="263" s="13" customFormat="1">
      <c r="A263" s="13"/>
      <c r="B263" s="185"/>
      <c r="C263" s="13"/>
      <c r="D263" s="178" t="s">
        <v>131</v>
      </c>
      <c r="E263" s="186" t="s">
        <v>1</v>
      </c>
      <c r="F263" s="187" t="s">
        <v>200</v>
      </c>
      <c r="G263" s="13"/>
      <c r="H263" s="186" t="s">
        <v>1</v>
      </c>
      <c r="I263" s="188"/>
      <c r="J263" s="13"/>
      <c r="K263" s="13"/>
      <c r="L263" s="185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131</v>
      </c>
      <c r="AU263" s="186" t="s">
        <v>125</v>
      </c>
      <c r="AV263" s="13" t="s">
        <v>82</v>
      </c>
      <c r="AW263" s="13" t="s">
        <v>34</v>
      </c>
      <c r="AX263" s="13" t="s">
        <v>77</v>
      </c>
      <c r="AY263" s="186" t="s">
        <v>116</v>
      </c>
    </row>
    <row r="264" s="14" customFormat="1">
      <c r="A264" s="14"/>
      <c r="B264" s="192"/>
      <c r="C264" s="14"/>
      <c r="D264" s="178" t="s">
        <v>131</v>
      </c>
      <c r="E264" s="193" t="s">
        <v>1</v>
      </c>
      <c r="F264" s="194" t="s">
        <v>295</v>
      </c>
      <c r="G264" s="14"/>
      <c r="H264" s="195">
        <v>40.200000000000003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131</v>
      </c>
      <c r="AU264" s="193" t="s">
        <v>125</v>
      </c>
      <c r="AV264" s="14" t="s">
        <v>125</v>
      </c>
      <c r="AW264" s="14" t="s">
        <v>34</v>
      </c>
      <c r="AX264" s="14" t="s">
        <v>77</v>
      </c>
      <c r="AY264" s="193" t="s">
        <v>116</v>
      </c>
    </row>
    <row r="265" s="14" customFormat="1">
      <c r="A265" s="14"/>
      <c r="B265" s="192"/>
      <c r="C265" s="14"/>
      <c r="D265" s="178" t="s">
        <v>131</v>
      </c>
      <c r="E265" s="193" t="s">
        <v>1</v>
      </c>
      <c r="F265" s="194" t="s">
        <v>296</v>
      </c>
      <c r="G265" s="14"/>
      <c r="H265" s="195">
        <v>25.600000000000001</v>
      </c>
      <c r="I265" s="196"/>
      <c r="J265" s="14"/>
      <c r="K265" s="14"/>
      <c r="L265" s="192"/>
      <c r="M265" s="197"/>
      <c r="N265" s="198"/>
      <c r="O265" s="198"/>
      <c r="P265" s="198"/>
      <c r="Q265" s="198"/>
      <c r="R265" s="198"/>
      <c r="S265" s="198"/>
      <c r="T265" s="19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3" t="s">
        <v>131</v>
      </c>
      <c r="AU265" s="193" t="s">
        <v>125</v>
      </c>
      <c r="AV265" s="14" t="s">
        <v>125</v>
      </c>
      <c r="AW265" s="14" t="s">
        <v>34</v>
      </c>
      <c r="AX265" s="14" t="s">
        <v>77</v>
      </c>
      <c r="AY265" s="193" t="s">
        <v>116</v>
      </c>
    </row>
    <row r="266" s="15" customFormat="1">
      <c r="A266" s="15"/>
      <c r="B266" s="200"/>
      <c r="C266" s="15"/>
      <c r="D266" s="178" t="s">
        <v>131</v>
      </c>
      <c r="E266" s="201" t="s">
        <v>1</v>
      </c>
      <c r="F266" s="202" t="s">
        <v>135</v>
      </c>
      <c r="G266" s="15"/>
      <c r="H266" s="203">
        <v>77.489999999999995</v>
      </c>
      <c r="I266" s="204"/>
      <c r="J266" s="15"/>
      <c r="K266" s="15"/>
      <c r="L266" s="200"/>
      <c r="M266" s="205"/>
      <c r="N266" s="206"/>
      <c r="O266" s="206"/>
      <c r="P266" s="206"/>
      <c r="Q266" s="206"/>
      <c r="R266" s="206"/>
      <c r="S266" s="206"/>
      <c r="T266" s="20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1" t="s">
        <v>131</v>
      </c>
      <c r="AU266" s="201" t="s">
        <v>125</v>
      </c>
      <c r="AV266" s="15" t="s">
        <v>124</v>
      </c>
      <c r="AW266" s="15" t="s">
        <v>34</v>
      </c>
      <c r="AX266" s="15" t="s">
        <v>82</v>
      </c>
      <c r="AY266" s="201" t="s">
        <v>116</v>
      </c>
    </row>
    <row r="267" s="2" customFormat="1" ht="24.15" customHeight="1">
      <c r="A267" s="37"/>
      <c r="B267" s="164"/>
      <c r="C267" s="165" t="s">
        <v>297</v>
      </c>
      <c r="D267" s="165" t="s">
        <v>119</v>
      </c>
      <c r="E267" s="166" t="s">
        <v>298</v>
      </c>
      <c r="F267" s="167" t="s">
        <v>299</v>
      </c>
      <c r="G267" s="168" t="s">
        <v>174</v>
      </c>
      <c r="H267" s="169">
        <v>65.799999999999997</v>
      </c>
      <c r="I267" s="170"/>
      <c r="J267" s="171">
        <f>ROUND(I267*H267,2)</f>
        <v>0</v>
      </c>
      <c r="K267" s="167" t="s">
        <v>123</v>
      </c>
      <c r="L267" s="38"/>
      <c r="M267" s="172" t="s">
        <v>1</v>
      </c>
      <c r="N267" s="173" t="s">
        <v>43</v>
      </c>
      <c r="O267" s="76"/>
      <c r="P267" s="174">
        <f>O267*H267</f>
        <v>0</v>
      </c>
      <c r="Q267" s="174">
        <v>0.0043777160000000002</v>
      </c>
      <c r="R267" s="174">
        <f>Q267*H267</f>
        <v>0.28805371280000003</v>
      </c>
      <c r="S267" s="174">
        <v>0</v>
      </c>
      <c r="T267" s="17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76" t="s">
        <v>222</v>
      </c>
      <c r="AT267" s="176" t="s">
        <v>119</v>
      </c>
      <c r="AU267" s="176" t="s">
        <v>125</v>
      </c>
      <c r="AY267" s="18" t="s">
        <v>116</v>
      </c>
      <c r="BE267" s="177">
        <f>IF(N267="základní",J267,0)</f>
        <v>0</v>
      </c>
      <c r="BF267" s="177">
        <f>IF(N267="snížená",J267,0)</f>
        <v>0</v>
      </c>
      <c r="BG267" s="177">
        <f>IF(N267="zákl. přenesená",J267,0)</f>
        <v>0</v>
      </c>
      <c r="BH267" s="177">
        <f>IF(N267="sníž. přenesená",J267,0)</f>
        <v>0</v>
      </c>
      <c r="BI267" s="177">
        <f>IF(N267="nulová",J267,0)</f>
        <v>0</v>
      </c>
      <c r="BJ267" s="18" t="s">
        <v>125</v>
      </c>
      <c r="BK267" s="177">
        <f>ROUND(I267*H267,2)</f>
        <v>0</v>
      </c>
      <c r="BL267" s="18" t="s">
        <v>222</v>
      </c>
      <c r="BM267" s="176" t="s">
        <v>300</v>
      </c>
    </row>
    <row r="268" s="2" customFormat="1">
      <c r="A268" s="37"/>
      <c r="B268" s="38"/>
      <c r="C268" s="37"/>
      <c r="D268" s="178" t="s">
        <v>127</v>
      </c>
      <c r="E268" s="37"/>
      <c r="F268" s="179" t="s">
        <v>301</v>
      </c>
      <c r="G268" s="37"/>
      <c r="H268" s="37"/>
      <c r="I268" s="180"/>
      <c r="J268" s="37"/>
      <c r="K268" s="37"/>
      <c r="L268" s="38"/>
      <c r="M268" s="181"/>
      <c r="N268" s="182"/>
      <c r="O268" s="76"/>
      <c r="P268" s="76"/>
      <c r="Q268" s="76"/>
      <c r="R268" s="76"/>
      <c r="S268" s="76"/>
      <c r="T268" s="7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127</v>
      </c>
      <c r="AU268" s="18" t="s">
        <v>125</v>
      </c>
    </row>
    <row r="269" s="2" customFormat="1">
      <c r="A269" s="37"/>
      <c r="B269" s="38"/>
      <c r="C269" s="37"/>
      <c r="D269" s="183" t="s">
        <v>129</v>
      </c>
      <c r="E269" s="37"/>
      <c r="F269" s="184" t="s">
        <v>302</v>
      </c>
      <c r="G269" s="37"/>
      <c r="H269" s="37"/>
      <c r="I269" s="180"/>
      <c r="J269" s="37"/>
      <c r="K269" s="37"/>
      <c r="L269" s="38"/>
      <c r="M269" s="181"/>
      <c r="N269" s="182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129</v>
      </c>
      <c r="AU269" s="18" t="s">
        <v>125</v>
      </c>
    </row>
    <row r="270" s="13" customFormat="1">
      <c r="A270" s="13"/>
      <c r="B270" s="185"/>
      <c r="C270" s="13"/>
      <c r="D270" s="178" t="s">
        <v>131</v>
      </c>
      <c r="E270" s="186" t="s">
        <v>1</v>
      </c>
      <c r="F270" s="187" t="s">
        <v>197</v>
      </c>
      <c r="G270" s="13"/>
      <c r="H270" s="186" t="s">
        <v>1</v>
      </c>
      <c r="I270" s="188"/>
      <c r="J270" s="13"/>
      <c r="K270" s="13"/>
      <c r="L270" s="185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131</v>
      </c>
      <c r="AU270" s="186" t="s">
        <v>125</v>
      </c>
      <c r="AV270" s="13" t="s">
        <v>82</v>
      </c>
      <c r="AW270" s="13" t="s">
        <v>34</v>
      </c>
      <c r="AX270" s="13" t="s">
        <v>77</v>
      </c>
      <c r="AY270" s="186" t="s">
        <v>116</v>
      </c>
    </row>
    <row r="271" s="14" customFormat="1">
      <c r="A271" s="14"/>
      <c r="B271" s="192"/>
      <c r="C271" s="14"/>
      <c r="D271" s="178" t="s">
        <v>131</v>
      </c>
      <c r="E271" s="193" t="s">
        <v>1</v>
      </c>
      <c r="F271" s="194" t="s">
        <v>295</v>
      </c>
      <c r="G271" s="14"/>
      <c r="H271" s="195">
        <v>40.200000000000003</v>
      </c>
      <c r="I271" s="196"/>
      <c r="J271" s="14"/>
      <c r="K271" s="14"/>
      <c r="L271" s="192"/>
      <c r="M271" s="197"/>
      <c r="N271" s="198"/>
      <c r="O271" s="198"/>
      <c r="P271" s="198"/>
      <c r="Q271" s="198"/>
      <c r="R271" s="198"/>
      <c r="S271" s="198"/>
      <c r="T271" s="19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3" t="s">
        <v>131</v>
      </c>
      <c r="AU271" s="193" t="s">
        <v>125</v>
      </c>
      <c r="AV271" s="14" t="s">
        <v>125</v>
      </c>
      <c r="AW271" s="14" t="s">
        <v>34</v>
      </c>
      <c r="AX271" s="14" t="s">
        <v>77</v>
      </c>
      <c r="AY271" s="193" t="s">
        <v>116</v>
      </c>
    </row>
    <row r="272" s="14" customFormat="1">
      <c r="A272" s="14"/>
      <c r="B272" s="192"/>
      <c r="C272" s="14"/>
      <c r="D272" s="178" t="s">
        <v>131</v>
      </c>
      <c r="E272" s="193" t="s">
        <v>1</v>
      </c>
      <c r="F272" s="194" t="s">
        <v>296</v>
      </c>
      <c r="G272" s="14"/>
      <c r="H272" s="195">
        <v>25.600000000000001</v>
      </c>
      <c r="I272" s="196"/>
      <c r="J272" s="14"/>
      <c r="K272" s="14"/>
      <c r="L272" s="192"/>
      <c r="M272" s="197"/>
      <c r="N272" s="198"/>
      <c r="O272" s="198"/>
      <c r="P272" s="198"/>
      <c r="Q272" s="198"/>
      <c r="R272" s="198"/>
      <c r="S272" s="198"/>
      <c r="T272" s="19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131</v>
      </c>
      <c r="AU272" s="193" t="s">
        <v>125</v>
      </c>
      <c r="AV272" s="14" t="s">
        <v>125</v>
      </c>
      <c r="AW272" s="14" t="s">
        <v>34</v>
      </c>
      <c r="AX272" s="14" t="s">
        <v>77</v>
      </c>
      <c r="AY272" s="193" t="s">
        <v>116</v>
      </c>
    </row>
    <row r="273" s="15" customFormat="1">
      <c r="A273" s="15"/>
      <c r="B273" s="200"/>
      <c r="C273" s="15"/>
      <c r="D273" s="178" t="s">
        <v>131</v>
      </c>
      <c r="E273" s="201" t="s">
        <v>1</v>
      </c>
      <c r="F273" s="202" t="s">
        <v>135</v>
      </c>
      <c r="G273" s="15"/>
      <c r="H273" s="203">
        <v>65.799999999999997</v>
      </c>
      <c r="I273" s="204"/>
      <c r="J273" s="15"/>
      <c r="K273" s="15"/>
      <c r="L273" s="200"/>
      <c r="M273" s="205"/>
      <c r="N273" s="206"/>
      <c r="O273" s="206"/>
      <c r="P273" s="206"/>
      <c r="Q273" s="206"/>
      <c r="R273" s="206"/>
      <c r="S273" s="206"/>
      <c r="T273" s="20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01" t="s">
        <v>131</v>
      </c>
      <c r="AU273" s="201" t="s">
        <v>125</v>
      </c>
      <c r="AV273" s="15" t="s">
        <v>124</v>
      </c>
      <c r="AW273" s="15" t="s">
        <v>34</v>
      </c>
      <c r="AX273" s="15" t="s">
        <v>82</v>
      </c>
      <c r="AY273" s="201" t="s">
        <v>116</v>
      </c>
    </row>
    <row r="274" s="2" customFormat="1" ht="33" customHeight="1">
      <c r="A274" s="37"/>
      <c r="B274" s="164"/>
      <c r="C274" s="165" t="s">
        <v>303</v>
      </c>
      <c r="D274" s="165" t="s">
        <v>119</v>
      </c>
      <c r="E274" s="166" t="s">
        <v>304</v>
      </c>
      <c r="F274" s="167" t="s">
        <v>305</v>
      </c>
      <c r="G274" s="168" t="s">
        <v>306</v>
      </c>
      <c r="H274" s="218"/>
      <c r="I274" s="170"/>
      <c r="J274" s="171">
        <f>ROUND(I274*H274,2)</f>
        <v>0</v>
      </c>
      <c r="K274" s="167" t="s">
        <v>123</v>
      </c>
      <c r="L274" s="38"/>
      <c r="M274" s="172" t="s">
        <v>1</v>
      </c>
      <c r="N274" s="173" t="s">
        <v>43</v>
      </c>
      <c r="O274" s="76"/>
      <c r="P274" s="174">
        <f>O274*H274</f>
        <v>0</v>
      </c>
      <c r="Q274" s="174">
        <v>0</v>
      </c>
      <c r="R274" s="174">
        <f>Q274*H274</f>
        <v>0</v>
      </c>
      <c r="S274" s="174">
        <v>0</v>
      </c>
      <c r="T274" s="17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76" t="s">
        <v>222</v>
      </c>
      <c r="AT274" s="176" t="s">
        <v>119</v>
      </c>
      <c r="AU274" s="176" t="s">
        <v>125</v>
      </c>
      <c r="AY274" s="18" t="s">
        <v>116</v>
      </c>
      <c r="BE274" s="177">
        <f>IF(N274="základní",J274,0)</f>
        <v>0</v>
      </c>
      <c r="BF274" s="177">
        <f>IF(N274="snížená",J274,0)</f>
        <v>0</v>
      </c>
      <c r="BG274" s="177">
        <f>IF(N274="zákl. přenesená",J274,0)</f>
        <v>0</v>
      </c>
      <c r="BH274" s="177">
        <f>IF(N274="sníž. přenesená",J274,0)</f>
        <v>0</v>
      </c>
      <c r="BI274" s="177">
        <f>IF(N274="nulová",J274,0)</f>
        <v>0</v>
      </c>
      <c r="BJ274" s="18" t="s">
        <v>125</v>
      </c>
      <c r="BK274" s="177">
        <f>ROUND(I274*H274,2)</f>
        <v>0</v>
      </c>
      <c r="BL274" s="18" t="s">
        <v>222</v>
      </c>
      <c r="BM274" s="176" t="s">
        <v>307</v>
      </c>
    </row>
    <row r="275" s="2" customFormat="1">
      <c r="A275" s="37"/>
      <c r="B275" s="38"/>
      <c r="C275" s="37"/>
      <c r="D275" s="178" t="s">
        <v>127</v>
      </c>
      <c r="E275" s="37"/>
      <c r="F275" s="179" t="s">
        <v>308</v>
      </c>
      <c r="G275" s="37"/>
      <c r="H275" s="37"/>
      <c r="I275" s="180"/>
      <c r="J275" s="37"/>
      <c r="K275" s="37"/>
      <c r="L275" s="38"/>
      <c r="M275" s="181"/>
      <c r="N275" s="182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127</v>
      </c>
      <c r="AU275" s="18" t="s">
        <v>125</v>
      </c>
    </row>
    <row r="276" s="2" customFormat="1">
      <c r="A276" s="37"/>
      <c r="B276" s="38"/>
      <c r="C276" s="37"/>
      <c r="D276" s="183" t="s">
        <v>129</v>
      </c>
      <c r="E276" s="37"/>
      <c r="F276" s="184" t="s">
        <v>309</v>
      </c>
      <c r="G276" s="37"/>
      <c r="H276" s="37"/>
      <c r="I276" s="180"/>
      <c r="J276" s="37"/>
      <c r="K276" s="37"/>
      <c r="L276" s="38"/>
      <c r="M276" s="181"/>
      <c r="N276" s="182"/>
      <c r="O276" s="76"/>
      <c r="P276" s="76"/>
      <c r="Q276" s="76"/>
      <c r="R276" s="76"/>
      <c r="S276" s="76"/>
      <c r="T276" s="7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129</v>
      </c>
      <c r="AU276" s="18" t="s">
        <v>125</v>
      </c>
    </row>
    <row r="277" s="12" customFormat="1" ht="22.8" customHeight="1">
      <c r="A277" s="12"/>
      <c r="B277" s="151"/>
      <c r="C277" s="12"/>
      <c r="D277" s="152" t="s">
        <v>76</v>
      </c>
      <c r="E277" s="162" t="s">
        <v>310</v>
      </c>
      <c r="F277" s="162" t="s">
        <v>311</v>
      </c>
      <c r="G277" s="12"/>
      <c r="H277" s="12"/>
      <c r="I277" s="154"/>
      <c r="J277" s="163">
        <f>BK277</f>
        <v>0</v>
      </c>
      <c r="K277" s="12"/>
      <c r="L277" s="151"/>
      <c r="M277" s="156"/>
      <c r="N277" s="157"/>
      <c r="O277" s="157"/>
      <c r="P277" s="158">
        <f>SUM(P278:P290)</f>
        <v>0</v>
      </c>
      <c r="Q277" s="157"/>
      <c r="R277" s="158">
        <f>SUM(R278:R290)</f>
        <v>0.00371112</v>
      </c>
      <c r="S277" s="157"/>
      <c r="T277" s="159">
        <f>SUM(T278:T290)</f>
        <v>1.0528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2" t="s">
        <v>125</v>
      </c>
      <c r="AT277" s="160" t="s">
        <v>76</v>
      </c>
      <c r="AU277" s="160" t="s">
        <v>82</v>
      </c>
      <c r="AY277" s="152" t="s">
        <v>116</v>
      </c>
      <c r="BK277" s="161">
        <f>SUM(BK278:BK290)</f>
        <v>0</v>
      </c>
    </row>
    <row r="278" s="2" customFormat="1" ht="21.75" customHeight="1">
      <c r="A278" s="37"/>
      <c r="B278" s="164"/>
      <c r="C278" s="165" t="s">
        <v>312</v>
      </c>
      <c r="D278" s="165" t="s">
        <v>119</v>
      </c>
      <c r="E278" s="166" t="s">
        <v>313</v>
      </c>
      <c r="F278" s="167" t="s">
        <v>314</v>
      </c>
      <c r="G278" s="168" t="s">
        <v>174</v>
      </c>
      <c r="H278" s="169">
        <v>65.799999999999997</v>
      </c>
      <c r="I278" s="170"/>
      <c r="J278" s="171">
        <f>ROUND(I278*H278,2)</f>
        <v>0</v>
      </c>
      <c r="K278" s="167" t="s">
        <v>123</v>
      </c>
      <c r="L278" s="38"/>
      <c r="M278" s="172" t="s">
        <v>1</v>
      </c>
      <c r="N278" s="173" t="s">
        <v>43</v>
      </c>
      <c r="O278" s="76"/>
      <c r="P278" s="174">
        <f>O278*H278</f>
        <v>0</v>
      </c>
      <c r="Q278" s="174">
        <v>5.6400000000000002E-05</v>
      </c>
      <c r="R278" s="174">
        <f>Q278*H278</f>
        <v>0.00371112</v>
      </c>
      <c r="S278" s="174">
        <v>0</v>
      </c>
      <c r="T278" s="17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76" t="s">
        <v>222</v>
      </c>
      <c r="AT278" s="176" t="s">
        <v>119</v>
      </c>
      <c r="AU278" s="176" t="s">
        <v>125</v>
      </c>
      <c r="AY278" s="18" t="s">
        <v>116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8" t="s">
        <v>125</v>
      </c>
      <c r="BK278" s="177">
        <f>ROUND(I278*H278,2)</f>
        <v>0</v>
      </c>
      <c r="BL278" s="18" t="s">
        <v>222</v>
      </c>
      <c r="BM278" s="176" t="s">
        <v>315</v>
      </c>
    </row>
    <row r="279" s="2" customFormat="1">
      <c r="A279" s="37"/>
      <c r="B279" s="38"/>
      <c r="C279" s="37"/>
      <c r="D279" s="178" t="s">
        <v>127</v>
      </c>
      <c r="E279" s="37"/>
      <c r="F279" s="179" t="s">
        <v>316</v>
      </c>
      <c r="G279" s="37"/>
      <c r="H279" s="37"/>
      <c r="I279" s="180"/>
      <c r="J279" s="37"/>
      <c r="K279" s="37"/>
      <c r="L279" s="38"/>
      <c r="M279" s="181"/>
      <c r="N279" s="182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127</v>
      </c>
      <c r="AU279" s="18" t="s">
        <v>125</v>
      </c>
    </row>
    <row r="280" s="2" customFormat="1">
      <c r="A280" s="37"/>
      <c r="B280" s="38"/>
      <c r="C280" s="37"/>
      <c r="D280" s="183" t="s">
        <v>129</v>
      </c>
      <c r="E280" s="37"/>
      <c r="F280" s="184" t="s">
        <v>317</v>
      </c>
      <c r="G280" s="37"/>
      <c r="H280" s="37"/>
      <c r="I280" s="180"/>
      <c r="J280" s="37"/>
      <c r="K280" s="37"/>
      <c r="L280" s="38"/>
      <c r="M280" s="181"/>
      <c r="N280" s="182"/>
      <c r="O280" s="76"/>
      <c r="P280" s="76"/>
      <c r="Q280" s="76"/>
      <c r="R280" s="76"/>
      <c r="S280" s="76"/>
      <c r="T280" s="7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8" t="s">
        <v>129</v>
      </c>
      <c r="AU280" s="18" t="s">
        <v>125</v>
      </c>
    </row>
    <row r="281" s="13" customFormat="1">
      <c r="A281" s="13"/>
      <c r="B281" s="185"/>
      <c r="C281" s="13"/>
      <c r="D281" s="178" t="s">
        <v>131</v>
      </c>
      <c r="E281" s="186" t="s">
        <v>1</v>
      </c>
      <c r="F281" s="187" t="s">
        <v>197</v>
      </c>
      <c r="G281" s="13"/>
      <c r="H281" s="186" t="s">
        <v>1</v>
      </c>
      <c r="I281" s="188"/>
      <c r="J281" s="13"/>
      <c r="K281" s="13"/>
      <c r="L281" s="185"/>
      <c r="M281" s="189"/>
      <c r="N281" s="190"/>
      <c r="O281" s="190"/>
      <c r="P281" s="190"/>
      <c r="Q281" s="190"/>
      <c r="R281" s="190"/>
      <c r="S281" s="190"/>
      <c r="T281" s="19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6" t="s">
        <v>131</v>
      </c>
      <c r="AU281" s="186" t="s">
        <v>125</v>
      </c>
      <c r="AV281" s="13" t="s">
        <v>82</v>
      </c>
      <c r="AW281" s="13" t="s">
        <v>34</v>
      </c>
      <c r="AX281" s="13" t="s">
        <v>77</v>
      </c>
      <c r="AY281" s="186" t="s">
        <v>116</v>
      </c>
    </row>
    <row r="282" s="14" customFormat="1">
      <c r="A282" s="14"/>
      <c r="B282" s="192"/>
      <c r="C282" s="14"/>
      <c r="D282" s="178" t="s">
        <v>131</v>
      </c>
      <c r="E282" s="193" t="s">
        <v>1</v>
      </c>
      <c r="F282" s="194" t="s">
        <v>295</v>
      </c>
      <c r="G282" s="14"/>
      <c r="H282" s="195">
        <v>40.200000000000003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131</v>
      </c>
      <c r="AU282" s="193" t="s">
        <v>125</v>
      </c>
      <c r="AV282" s="14" t="s">
        <v>125</v>
      </c>
      <c r="AW282" s="14" t="s">
        <v>34</v>
      </c>
      <c r="AX282" s="14" t="s">
        <v>77</v>
      </c>
      <c r="AY282" s="193" t="s">
        <v>116</v>
      </c>
    </row>
    <row r="283" s="14" customFormat="1">
      <c r="A283" s="14"/>
      <c r="B283" s="192"/>
      <c r="C283" s="14"/>
      <c r="D283" s="178" t="s">
        <v>131</v>
      </c>
      <c r="E283" s="193" t="s">
        <v>1</v>
      </c>
      <c r="F283" s="194" t="s">
        <v>296</v>
      </c>
      <c r="G283" s="14"/>
      <c r="H283" s="195">
        <v>25.600000000000001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131</v>
      </c>
      <c r="AU283" s="193" t="s">
        <v>125</v>
      </c>
      <c r="AV283" s="14" t="s">
        <v>125</v>
      </c>
      <c r="AW283" s="14" t="s">
        <v>34</v>
      </c>
      <c r="AX283" s="14" t="s">
        <v>77</v>
      </c>
      <c r="AY283" s="193" t="s">
        <v>116</v>
      </c>
    </row>
    <row r="284" s="15" customFormat="1">
      <c r="A284" s="15"/>
      <c r="B284" s="200"/>
      <c r="C284" s="15"/>
      <c r="D284" s="178" t="s">
        <v>131</v>
      </c>
      <c r="E284" s="201" t="s">
        <v>1</v>
      </c>
      <c r="F284" s="202" t="s">
        <v>135</v>
      </c>
      <c r="G284" s="15"/>
      <c r="H284" s="203">
        <v>65.799999999999997</v>
      </c>
      <c r="I284" s="204"/>
      <c r="J284" s="15"/>
      <c r="K284" s="15"/>
      <c r="L284" s="200"/>
      <c r="M284" s="205"/>
      <c r="N284" s="206"/>
      <c r="O284" s="206"/>
      <c r="P284" s="206"/>
      <c r="Q284" s="206"/>
      <c r="R284" s="206"/>
      <c r="S284" s="206"/>
      <c r="T284" s="20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01" t="s">
        <v>131</v>
      </c>
      <c r="AU284" s="201" t="s">
        <v>125</v>
      </c>
      <c r="AV284" s="15" t="s">
        <v>124</v>
      </c>
      <c r="AW284" s="15" t="s">
        <v>34</v>
      </c>
      <c r="AX284" s="15" t="s">
        <v>82</v>
      </c>
      <c r="AY284" s="201" t="s">
        <v>116</v>
      </c>
    </row>
    <row r="285" s="2" customFormat="1" ht="33" customHeight="1">
      <c r="A285" s="37"/>
      <c r="B285" s="164"/>
      <c r="C285" s="165" t="s">
        <v>318</v>
      </c>
      <c r="D285" s="165" t="s">
        <v>119</v>
      </c>
      <c r="E285" s="166" t="s">
        <v>319</v>
      </c>
      <c r="F285" s="167" t="s">
        <v>320</v>
      </c>
      <c r="G285" s="168" t="s">
        <v>174</v>
      </c>
      <c r="H285" s="169">
        <v>65.799999999999997</v>
      </c>
      <c r="I285" s="170"/>
      <c r="J285" s="171">
        <f>ROUND(I285*H285,2)</f>
        <v>0</v>
      </c>
      <c r="K285" s="167" t="s">
        <v>123</v>
      </c>
      <c r="L285" s="38"/>
      <c r="M285" s="172" t="s">
        <v>1</v>
      </c>
      <c r="N285" s="173" t="s">
        <v>43</v>
      </c>
      <c r="O285" s="76"/>
      <c r="P285" s="174">
        <f>O285*H285</f>
        <v>0</v>
      </c>
      <c r="Q285" s="174">
        <v>0</v>
      </c>
      <c r="R285" s="174">
        <f>Q285*H285</f>
        <v>0</v>
      </c>
      <c r="S285" s="174">
        <v>0.016</v>
      </c>
      <c r="T285" s="175">
        <f>S285*H285</f>
        <v>1.0528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76" t="s">
        <v>222</v>
      </c>
      <c r="AT285" s="176" t="s">
        <v>119</v>
      </c>
      <c r="AU285" s="176" t="s">
        <v>125</v>
      </c>
      <c r="AY285" s="18" t="s">
        <v>116</v>
      </c>
      <c r="BE285" s="177">
        <f>IF(N285="základní",J285,0)</f>
        <v>0</v>
      </c>
      <c r="BF285" s="177">
        <f>IF(N285="snížená",J285,0)</f>
        <v>0</v>
      </c>
      <c r="BG285" s="177">
        <f>IF(N285="zákl. přenesená",J285,0)</f>
        <v>0</v>
      </c>
      <c r="BH285" s="177">
        <f>IF(N285="sníž. přenesená",J285,0)</f>
        <v>0</v>
      </c>
      <c r="BI285" s="177">
        <f>IF(N285="nulová",J285,0)</f>
        <v>0</v>
      </c>
      <c r="BJ285" s="18" t="s">
        <v>125</v>
      </c>
      <c r="BK285" s="177">
        <f>ROUND(I285*H285,2)</f>
        <v>0</v>
      </c>
      <c r="BL285" s="18" t="s">
        <v>222</v>
      </c>
      <c r="BM285" s="176" t="s">
        <v>321</v>
      </c>
    </row>
    <row r="286" s="2" customFormat="1">
      <c r="A286" s="37"/>
      <c r="B286" s="38"/>
      <c r="C286" s="37"/>
      <c r="D286" s="178" t="s">
        <v>127</v>
      </c>
      <c r="E286" s="37"/>
      <c r="F286" s="179" t="s">
        <v>322</v>
      </c>
      <c r="G286" s="37"/>
      <c r="H286" s="37"/>
      <c r="I286" s="180"/>
      <c r="J286" s="37"/>
      <c r="K286" s="37"/>
      <c r="L286" s="38"/>
      <c r="M286" s="181"/>
      <c r="N286" s="182"/>
      <c r="O286" s="76"/>
      <c r="P286" s="76"/>
      <c r="Q286" s="76"/>
      <c r="R286" s="76"/>
      <c r="S286" s="76"/>
      <c r="T286" s="7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8" t="s">
        <v>127</v>
      </c>
      <c r="AU286" s="18" t="s">
        <v>125</v>
      </c>
    </row>
    <row r="287" s="2" customFormat="1">
      <c r="A287" s="37"/>
      <c r="B287" s="38"/>
      <c r="C287" s="37"/>
      <c r="D287" s="183" t="s">
        <v>129</v>
      </c>
      <c r="E287" s="37"/>
      <c r="F287" s="184" t="s">
        <v>323</v>
      </c>
      <c r="G287" s="37"/>
      <c r="H287" s="37"/>
      <c r="I287" s="180"/>
      <c r="J287" s="37"/>
      <c r="K287" s="37"/>
      <c r="L287" s="38"/>
      <c r="M287" s="181"/>
      <c r="N287" s="182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129</v>
      </c>
      <c r="AU287" s="18" t="s">
        <v>125</v>
      </c>
    </row>
    <row r="288" s="2" customFormat="1" ht="33" customHeight="1">
      <c r="A288" s="37"/>
      <c r="B288" s="164"/>
      <c r="C288" s="165" t="s">
        <v>324</v>
      </c>
      <c r="D288" s="165" t="s">
        <v>119</v>
      </c>
      <c r="E288" s="166" t="s">
        <v>325</v>
      </c>
      <c r="F288" s="167" t="s">
        <v>326</v>
      </c>
      <c r="G288" s="168" t="s">
        <v>306</v>
      </c>
      <c r="H288" s="218"/>
      <c r="I288" s="170"/>
      <c r="J288" s="171">
        <f>ROUND(I288*H288,2)</f>
        <v>0</v>
      </c>
      <c r="K288" s="167" t="s">
        <v>123</v>
      </c>
      <c r="L288" s="38"/>
      <c r="M288" s="172" t="s">
        <v>1</v>
      </c>
      <c r="N288" s="173" t="s">
        <v>43</v>
      </c>
      <c r="O288" s="76"/>
      <c r="P288" s="174">
        <f>O288*H288</f>
        <v>0</v>
      </c>
      <c r="Q288" s="174">
        <v>0</v>
      </c>
      <c r="R288" s="174">
        <f>Q288*H288</f>
        <v>0</v>
      </c>
      <c r="S288" s="174">
        <v>0</v>
      </c>
      <c r="T288" s="17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76" t="s">
        <v>222</v>
      </c>
      <c r="AT288" s="176" t="s">
        <v>119</v>
      </c>
      <c r="AU288" s="176" t="s">
        <v>125</v>
      </c>
      <c r="AY288" s="18" t="s">
        <v>116</v>
      </c>
      <c r="BE288" s="177">
        <f>IF(N288="základní",J288,0)</f>
        <v>0</v>
      </c>
      <c r="BF288" s="177">
        <f>IF(N288="snížená",J288,0)</f>
        <v>0</v>
      </c>
      <c r="BG288" s="177">
        <f>IF(N288="zákl. přenesená",J288,0)</f>
        <v>0</v>
      </c>
      <c r="BH288" s="177">
        <f>IF(N288="sníž. přenesená",J288,0)</f>
        <v>0</v>
      </c>
      <c r="BI288" s="177">
        <f>IF(N288="nulová",J288,0)</f>
        <v>0</v>
      </c>
      <c r="BJ288" s="18" t="s">
        <v>125</v>
      </c>
      <c r="BK288" s="177">
        <f>ROUND(I288*H288,2)</f>
        <v>0</v>
      </c>
      <c r="BL288" s="18" t="s">
        <v>222</v>
      </c>
      <c r="BM288" s="176" t="s">
        <v>327</v>
      </c>
    </row>
    <row r="289" s="2" customFormat="1">
      <c r="A289" s="37"/>
      <c r="B289" s="38"/>
      <c r="C289" s="37"/>
      <c r="D289" s="178" t="s">
        <v>127</v>
      </c>
      <c r="E289" s="37"/>
      <c r="F289" s="179" t="s">
        <v>328</v>
      </c>
      <c r="G289" s="37"/>
      <c r="H289" s="37"/>
      <c r="I289" s="180"/>
      <c r="J289" s="37"/>
      <c r="K289" s="37"/>
      <c r="L289" s="38"/>
      <c r="M289" s="181"/>
      <c r="N289" s="182"/>
      <c r="O289" s="76"/>
      <c r="P289" s="76"/>
      <c r="Q289" s="76"/>
      <c r="R289" s="76"/>
      <c r="S289" s="76"/>
      <c r="T289" s="7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8" t="s">
        <v>127</v>
      </c>
      <c r="AU289" s="18" t="s">
        <v>125</v>
      </c>
    </row>
    <row r="290" s="2" customFormat="1">
      <c r="A290" s="37"/>
      <c r="B290" s="38"/>
      <c r="C290" s="37"/>
      <c r="D290" s="183" t="s">
        <v>129</v>
      </c>
      <c r="E290" s="37"/>
      <c r="F290" s="184" t="s">
        <v>329</v>
      </c>
      <c r="G290" s="37"/>
      <c r="H290" s="37"/>
      <c r="I290" s="180"/>
      <c r="J290" s="37"/>
      <c r="K290" s="37"/>
      <c r="L290" s="38"/>
      <c r="M290" s="181"/>
      <c r="N290" s="182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129</v>
      </c>
      <c r="AU290" s="18" t="s">
        <v>125</v>
      </c>
    </row>
    <row r="291" s="12" customFormat="1" ht="22.8" customHeight="1">
      <c r="A291" s="12"/>
      <c r="B291" s="151"/>
      <c r="C291" s="12"/>
      <c r="D291" s="152" t="s">
        <v>76</v>
      </c>
      <c r="E291" s="162" t="s">
        <v>330</v>
      </c>
      <c r="F291" s="162" t="s">
        <v>331</v>
      </c>
      <c r="G291" s="12"/>
      <c r="H291" s="12"/>
      <c r="I291" s="154"/>
      <c r="J291" s="163">
        <f>BK291</f>
        <v>0</v>
      </c>
      <c r="K291" s="12"/>
      <c r="L291" s="151"/>
      <c r="M291" s="156"/>
      <c r="N291" s="157"/>
      <c r="O291" s="157"/>
      <c r="P291" s="158">
        <f>SUM(P292:P312)</f>
        <v>0</v>
      </c>
      <c r="Q291" s="157"/>
      <c r="R291" s="158">
        <f>SUM(R292:R312)</f>
        <v>0</v>
      </c>
      <c r="S291" s="157"/>
      <c r="T291" s="159">
        <f>SUM(T292:T312)</f>
        <v>11.311615000000002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2" t="s">
        <v>125</v>
      </c>
      <c r="AT291" s="160" t="s">
        <v>76</v>
      </c>
      <c r="AU291" s="160" t="s">
        <v>82</v>
      </c>
      <c r="AY291" s="152" t="s">
        <v>116</v>
      </c>
      <c r="BK291" s="161">
        <f>SUM(BK292:BK312)</f>
        <v>0</v>
      </c>
    </row>
    <row r="292" s="2" customFormat="1" ht="24.15" customHeight="1">
      <c r="A292" s="37"/>
      <c r="B292" s="164"/>
      <c r="C292" s="165" t="s">
        <v>332</v>
      </c>
      <c r="D292" s="165" t="s">
        <v>119</v>
      </c>
      <c r="E292" s="166" t="s">
        <v>333</v>
      </c>
      <c r="F292" s="167" t="s">
        <v>334</v>
      </c>
      <c r="G292" s="168" t="s">
        <v>122</v>
      </c>
      <c r="H292" s="169">
        <v>92.120000000000005</v>
      </c>
      <c r="I292" s="170"/>
      <c r="J292" s="171">
        <f>ROUND(I292*H292,2)</f>
        <v>0</v>
      </c>
      <c r="K292" s="167" t="s">
        <v>123</v>
      </c>
      <c r="L292" s="38"/>
      <c r="M292" s="172" t="s">
        <v>1</v>
      </c>
      <c r="N292" s="173" t="s">
        <v>43</v>
      </c>
      <c r="O292" s="76"/>
      <c r="P292" s="174">
        <f>O292*H292</f>
        <v>0</v>
      </c>
      <c r="Q292" s="174">
        <v>0</v>
      </c>
      <c r="R292" s="174">
        <f>Q292*H292</f>
        <v>0</v>
      </c>
      <c r="S292" s="174">
        <v>0.092999999999999999</v>
      </c>
      <c r="T292" s="175">
        <f>S292*H292</f>
        <v>8.5671600000000012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76" t="s">
        <v>222</v>
      </c>
      <c r="AT292" s="176" t="s">
        <v>119</v>
      </c>
      <c r="AU292" s="176" t="s">
        <v>125</v>
      </c>
      <c r="AY292" s="18" t="s">
        <v>116</v>
      </c>
      <c r="BE292" s="177">
        <f>IF(N292="základní",J292,0)</f>
        <v>0</v>
      </c>
      <c r="BF292" s="177">
        <f>IF(N292="snížená",J292,0)</f>
        <v>0</v>
      </c>
      <c r="BG292" s="177">
        <f>IF(N292="zákl. přenesená",J292,0)</f>
        <v>0</v>
      </c>
      <c r="BH292" s="177">
        <f>IF(N292="sníž. přenesená",J292,0)</f>
        <v>0</v>
      </c>
      <c r="BI292" s="177">
        <f>IF(N292="nulová",J292,0)</f>
        <v>0</v>
      </c>
      <c r="BJ292" s="18" t="s">
        <v>125</v>
      </c>
      <c r="BK292" s="177">
        <f>ROUND(I292*H292,2)</f>
        <v>0</v>
      </c>
      <c r="BL292" s="18" t="s">
        <v>222</v>
      </c>
      <c r="BM292" s="176" t="s">
        <v>335</v>
      </c>
    </row>
    <row r="293" s="2" customFormat="1">
      <c r="A293" s="37"/>
      <c r="B293" s="38"/>
      <c r="C293" s="37"/>
      <c r="D293" s="178" t="s">
        <v>127</v>
      </c>
      <c r="E293" s="37"/>
      <c r="F293" s="179" t="s">
        <v>336</v>
      </c>
      <c r="G293" s="37"/>
      <c r="H293" s="37"/>
      <c r="I293" s="180"/>
      <c r="J293" s="37"/>
      <c r="K293" s="37"/>
      <c r="L293" s="38"/>
      <c r="M293" s="181"/>
      <c r="N293" s="182"/>
      <c r="O293" s="76"/>
      <c r="P293" s="76"/>
      <c r="Q293" s="76"/>
      <c r="R293" s="76"/>
      <c r="S293" s="76"/>
      <c r="T293" s="7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8" t="s">
        <v>127</v>
      </c>
      <c r="AU293" s="18" t="s">
        <v>125</v>
      </c>
    </row>
    <row r="294" s="2" customFormat="1">
      <c r="A294" s="37"/>
      <c r="B294" s="38"/>
      <c r="C294" s="37"/>
      <c r="D294" s="183" t="s">
        <v>129</v>
      </c>
      <c r="E294" s="37"/>
      <c r="F294" s="184" t="s">
        <v>337</v>
      </c>
      <c r="G294" s="37"/>
      <c r="H294" s="37"/>
      <c r="I294" s="180"/>
      <c r="J294" s="37"/>
      <c r="K294" s="37"/>
      <c r="L294" s="38"/>
      <c r="M294" s="181"/>
      <c r="N294" s="182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129</v>
      </c>
      <c r="AU294" s="18" t="s">
        <v>125</v>
      </c>
    </row>
    <row r="295" s="13" customFormat="1">
      <c r="A295" s="13"/>
      <c r="B295" s="185"/>
      <c r="C295" s="13"/>
      <c r="D295" s="178" t="s">
        <v>131</v>
      </c>
      <c r="E295" s="186" t="s">
        <v>1</v>
      </c>
      <c r="F295" s="187" t="s">
        <v>132</v>
      </c>
      <c r="G295" s="13"/>
      <c r="H295" s="186" t="s">
        <v>1</v>
      </c>
      <c r="I295" s="188"/>
      <c r="J295" s="13"/>
      <c r="K295" s="13"/>
      <c r="L295" s="185"/>
      <c r="M295" s="189"/>
      <c r="N295" s="190"/>
      <c r="O295" s="190"/>
      <c r="P295" s="190"/>
      <c r="Q295" s="190"/>
      <c r="R295" s="190"/>
      <c r="S295" s="190"/>
      <c r="T295" s="19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6" t="s">
        <v>131</v>
      </c>
      <c r="AU295" s="186" t="s">
        <v>125</v>
      </c>
      <c r="AV295" s="13" t="s">
        <v>82</v>
      </c>
      <c r="AW295" s="13" t="s">
        <v>34</v>
      </c>
      <c r="AX295" s="13" t="s">
        <v>77</v>
      </c>
      <c r="AY295" s="186" t="s">
        <v>116</v>
      </c>
    </row>
    <row r="296" s="14" customFormat="1">
      <c r="A296" s="14"/>
      <c r="B296" s="192"/>
      <c r="C296" s="14"/>
      <c r="D296" s="178" t="s">
        <v>131</v>
      </c>
      <c r="E296" s="193" t="s">
        <v>1</v>
      </c>
      <c r="F296" s="194" t="s">
        <v>133</v>
      </c>
      <c r="G296" s="14"/>
      <c r="H296" s="195">
        <v>56.280000000000001</v>
      </c>
      <c r="I296" s="196"/>
      <c r="J296" s="14"/>
      <c r="K296" s="14"/>
      <c r="L296" s="192"/>
      <c r="M296" s="197"/>
      <c r="N296" s="198"/>
      <c r="O296" s="198"/>
      <c r="P296" s="198"/>
      <c r="Q296" s="198"/>
      <c r="R296" s="198"/>
      <c r="S296" s="198"/>
      <c r="T296" s="19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3" t="s">
        <v>131</v>
      </c>
      <c r="AU296" s="193" t="s">
        <v>125</v>
      </c>
      <c r="AV296" s="14" t="s">
        <v>125</v>
      </c>
      <c r="AW296" s="14" t="s">
        <v>34</v>
      </c>
      <c r="AX296" s="14" t="s">
        <v>77</v>
      </c>
      <c r="AY296" s="193" t="s">
        <v>116</v>
      </c>
    </row>
    <row r="297" s="14" customFormat="1">
      <c r="A297" s="14"/>
      <c r="B297" s="192"/>
      <c r="C297" s="14"/>
      <c r="D297" s="178" t="s">
        <v>131</v>
      </c>
      <c r="E297" s="193" t="s">
        <v>1</v>
      </c>
      <c r="F297" s="194" t="s">
        <v>134</v>
      </c>
      <c r="G297" s="14"/>
      <c r="H297" s="195">
        <v>35.840000000000003</v>
      </c>
      <c r="I297" s="196"/>
      <c r="J297" s="14"/>
      <c r="K297" s="14"/>
      <c r="L297" s="192"/>
      <c r="M297" s="197"/>
      <c r="N297" s="198"/>
      <c r="O297" s="198"/>
      <c r="P297" s="198"/>
      <c r="Q297" s="198"/>
      <c r="R297" s="198"/>
      <c r="S297" s="198"/>
      <c r="T297" s="19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3" t="s">
        <v>131</v>
      </c>
      <c r="AU297" s="193" t="s">
        <v>125</v>
      </c>
      <c r="AV297" s="14" t="s">
        <v>125</v>
      </c>
      <c r="AW297" s="14" t="s">
        <v>34</v>
      </c>
      <c r="AX297" s="14" t="s">
        <v>77</v>
      </c>
      <c r="AY297" s="193" t="s">
        <v>116</v>
      </c>
    </row>
    <row r="298" s="15" customFormat="1">
      <c r="A298" s="15"/>
      <c r="B298" s="200"/>
      <c r="C298" s="15"/>
      <c r="D298" s="178" t="s">
        <v>131</v>
      </c>
      <c r="E298" s="201" t="s">
        <v>1</v>
      </c>
      <c r="F298" s="202" t="s">
        <v>135</v>
      </c>
      <c r="G298" s="15"/>
      <c r="H298" s="203">
        <v>92.120000000000005</v>
      </c>
      <c r="I298" s="204"/>
      <c r="J298" s="15"/>
      <c r="K298" s="15"/>
      <c r="L298" s="200"/>
      <c r="M298" s="205"/>
      <c r="N298" s="206"/>
      <c r="O298" s="206"/>
      <c r="P298" s="206"/>
      <c r="Q298" s="206"/>
      <c r="R298" s="206"/>
      <c r="S298" s="206"/>
      <c r="T298" s="20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01" t="s">
        <v>131</v>
      </c>
      <c r="AU298" s="201" t="s">
        <v>125</v>
      </c>
      <c r="AV298" s="15" t="s">
        <v>124</v>
      </c>
      <c r="AW298" s="15" t="s">
        <v>34</v>
      </c>
      <c r="AX298" s="15" t="s">
        <v>82</v>
      </c>
      <c r="AY298" s="201" t="s">
        <v>116</v>
      </c>
    </row>
    <row r="299" s="2" customFormat="1" ht="24.15" customHeight="1">
      <c r="A299" s="37"/>
      <c r="B299" s="164"/>
      <c r="C299" s="165" t="s">
        <v>338</v>
      </c>
      <c r="D299" s="165" t="s">
        <v>119</v>
      </c>
      <c r="E299" s="166" t="s">
        <v>339</v>
      </c>
      <c r="F299" s="167" t="s">
        <v>340</v>
      </c>
      <c r="G299" s="168" t="s">
        <v>122</v>
      </c>
      <c r="H299" s="169">
        <v>28.888999999999999</v>
      </c>
      <c r="I299" s="170"/>
      <c r="J299" s="171">
        <f>ROUND(I299*H299,2)</f>
        <v>0</v>
      </c>
      <c r="K299" s="167" t="s">
        <v>123</v>
      </c>
      <c r="L299" s="38"/>
      <c r="M299" s="172" t="s">
        <v>1</v>
      </c>
      <c r="N299" s="173" t="s">
        <v>43</v>
      </c>
      <c r="O299" s="76"/>
      <c r="P299" s="174">
        <f>O299*H299</f>
        <v>0</v>
      </c>
      <c r="Q299" s="174">
        <v>0</v>
      </c>
      <c r="R299" s="174">
        <f>Q299*H299</f>
        <v>0</v>
      </c>
      <c r="S299" s="174">
        <v>0.095000000000000001</v>
      </c>
      <c r="T299" s="175">
        <f>S299*H299</f>
        <v>2.7444549999999999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76" t="s">
        <v>222</v>
      </c>
      <c r="AT299" s="176" t="s">
        <v>119</v>
      </c>
      <c r="AU299" s="176" t="s">
        <v>125</v>
      </c>
      <c r="AY299" s="18" t="s">
        <v>116</v>
      </c>
      <c r="BE299" s="177">
        <f>IF(N299="základní",J299,0)</f>
        <v>0</v>
      </c>
      <c r="BF299" s="177">
        <f>IF(N299="snížená",J299,0)</f>
        <v>0</v>
      </c>
      <c r="BG299" s="177">
        <f>IF(N299="zákl. přenesená",J299,0)</f>
        <v>0</v>
      </c>
      <c r="BH299" s="177">
        <f>IF(N299="sníž. přenesená",J299,0)</f>
        <v>0</v>
      </c>
      <c r="BI299" s="177">
        <f>IF(N299="nulová",J299,0)</f>
        <v>0</v>
      </c>
      <c r="BJ299" s="18" t="s">
        <v>125</v>
      </c>
      <c r="BK299" s="177">
        <f>ROUND(I299*H299,2)</f>
        <v>0</v>
      </c>
      <c r="BL299" s="18" t="s">
        <v>222</v>
      </c>
      <c r="BM299" s="176" t="s">
        <v>341</v>
      </c>
    </row>
    <row r="300" s="2" customFormat="1">
      <c r="A300" s="37"/>
      <c r="B300" s="38"/>
      <c r="C300" s="37"/>
      <c r="D300" s="178" t="s">
        <v>127</v>
      </c>
      <c r="E300" s="37"/>
      <c r="F300" s="179" t="s">
        <v>342</v>
      </c>
      <c r="G300" s="37"/>
      <c r="H300" s="37"/>
      <c r="I300" s="180"/>
      <c r="J300" s="37"/>
      <c r="K300" s="37"/>
      <c r="L300" s="38"/>
      <c r="M300" s="181"/>
      <c r="N300" s="182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127</v>
      </c>
      <c r="AU300" s="18" t="s">
        <v>125</v>
      </c>
    </row>
    <row r="301" s="2" customFormat="1">
      <c r="A301" s="37"/>
      <c r="B301" s="38"/>
      <c r="C301" s="37"/>
      <c r="D301" s="183" t="s">
        <v>129</v>
      </c>
      <c r="E301" s="37"/>
      <c r="F301" s="184" t="s">
        <v>343</v>
      </c>
      <c r="G301" s="37"/>
      <c r="H301" s="37"/>
      <c r="I301" s="180"/>
      <c r="J301" s="37"/>
      <c r="K301" s="37"/>
      <c r="L301" s="38"/>
      <c r="M301" s="181"/>
      <c r="N301" s="182"/>
      <c r="O301" s="76"/>
      <c r="P301" s="76"/>
      <c r="Q301" s="76"/>
      <c r="R301" s="76"/>
      <c r="S301" s="76"/>
      <c r="T301" s="7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8" t="s">
        <v>129</v>
      </c>
      <c r="AU301" s="18" t="s">
        <v>125</v>
      </c>
    </row>
    <row r="302" s="13" customFormat="1">
      <c r="A302" s="13"/>
      <c r="B302" s="185"/>
      <c r="C302" s="13"/>
      <c r="D302" s="178" t="s">
        <v>131</v>
      </c>
      <c r="E302" s="186" t="s">
        <v>1</v>
      </c>
      <c r="F302" s="187" t="s">
        <v>197</v>
      </c>
      <c r="G302" s="13"/>
      <c r="H302" s="186" t="s">
        <v>1</v>
      </c>
      <c r="I302" s="188"/>
      <c r="J302" s="13"/>
      <c r="K302" s="13"/>
      <c r="L302" s="185"/>
      <c r="M302" s="189"/>
      <c r="N302" s="190"/>
      <c r="O302" s="190"/>
      <c r="P302" s="190"/>
      <c r="Q302" s="190"/>
      <c r="R302" s="190"/>
      <c r="S302" s="190"/>
      <c r="T302" s="19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6" t="s">
        <v>131</v>
      </c>
      <c r="AU302" s="186" t="s">
        <v>125</v>
      </c>
      <c r="AV302" s="13" t="s">
        <v>82</v>
      </c>
      <c r="AW302" s="13" t="s">
        <v>34</v>
      </c>
      <c r="AX302" s="13" t="s">
        <v>77</v>
      </c>
      <c r="AY302" s="186" t="s">
        <v>116</v>
      </c>
    </row>
    <row r="303" s="14" customFormat="1">
      <c r="A303" s="14"/>
      <c r="B303" s="192"/>
      <c r="C303" s="14"/>
      <c r="D303" s="178" t="s">
        <v>131</v>
      </c>
      <c r="E303" s="193" t="s">
        <v>1</v>
      </c>
      <c r="F303" s="194" t="s">
        <v>198</v>
      </c>
      <c r="G303" s="14"/>
      <c r="H303" s="195">
        <v>15.074999999999999</v>
      </c>
      <c r="I303" s="196"/>
      <c r="J303" s="14"/>
      <c r="K303" s="14"/>
      <c r="L303" s="192"/>
      <c r="M303" s="197"/>
      <c r="N303" s="198"/>
      <c r="O303" s="198"/>
      <c r="P303" s="198"/>
      <c r="Q303" s="198"/>
      <c r="R303" s="198"/>
      <c r="S303" s="198"/>
      <c r="T303" s="19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3" t="s">
        <v>131</v>
      </c>
      <c r="AU303" s="193" t="s">
        <v>125</v>
      </c>
      <c r="AV303" s="14" t="s">
        <v>125</v>
      </c>
      <c r="AW303" s="14" t="s">
        <v>34</v>
      </c>
      <c r="AX303" s="14" t="s">
        <v>77</v>
      </c>
      <c r="AY303" s="193" t="s">
        <v>116</v>
      </c>
    </row>
    <row r="304" s="14" customFormat="1">
      <c r="A304" s="14"/>
      <c r="B304" s="192"/>
      <c r="C304" s="14"/>
      <c r="D304" s="178" t="s">
        <v>131</v>
      </c>
      <c r="E304" s="193" t="s">
        <v>1</v>
      </c>
      <c r="F304" s="194" t="s">
        <v>199</v>
      </c>
      <c r="G304" s="14"/>
      <c r="H304" s="195">
        <v>9.5999999999999996</v>
      </c>
      <c r="I304" s="196"/>
      <c r="J304" s="14"/>
      <c r="K304" s="14"/>
      <c r="L304" s="192"/>
      <c r="M304" s="197"/>
      <c r="N304" s="198"/>
      <c r="O304" s="198"/>
      <c r="P304" s="198"/>
      <c r="Q304" s="198"/>
      <c r="R304" s="198"/>
      <c r="S304" s="198"/>
      <c r="T304" s="19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3" t="s">
        <v>131</v>
      </c>
      <c r="AU304" s="193" t="s">
        <v>125</v>
      </c>
      <c r="AV304" s="14" t="s">
        <v>125</v>
      </c>
      <c r="AW304" s="14" t="s">
        <v>34</v>
      </c>
      <c r="AX304" s="14" t="s">
        <v>77</v>
      </c>
      <c r="AY304" s="193" t="s">
        <v>116</v>
      </c>
    </row>
    <row r="305" s="13" customFormat="1">
      <c r="A305" s="13"/>
      <c r="B305" s="185"/>
      <c r="C305" s="13"/>
      <c r="D305" s="178" t="s">
        <v>131</v>
      </c>
      <c r="E305" s="186" t="s">
        <v>1</v>
      </c>
      <c r="F305" s="187" t="s">
        <v>203</v>
      </c>
      <c r="G305" s="13"/>
      <c r="H305" s="186" t="s">
        <v>1</v>
      </c>
      <c r="I305" s="188"/>
      <c r="J305" s="13"/>
      <c r="K305" s="13"/>
      <c r="L305" s="185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131</v>
      </c>
      <c r="AU305" s="186" t="s">
        <v>125</v>
      </c>
      <c r="AV305" s="13" t="s">
        <v>82</v>
      </c>
      <c r="AW305" s="13" t="s">
        <v>34</v>
      </c>
      <c r="AX305" s="13" t="s">
        <v>77</v>
      </c>
      <c r="AY305" s="186" t="s">
        <v>116</v>
      </c>
    </row>
    <row r="306" s="14" customFormat="1">
      <c r="A306" s="14"/>
      <c r="B306" s="192"/>
      <c r="C306" s="14"/>
      <c r="D306" s="178" t="s">
        <v>131</v>
      </c>
      <c r="E306" s="193" t="s">
        <v>1</v>
      </c>
      <c r="F306" s="194" t="s">
        <v>204</v>
      </c>
      <c r="G306" s="14"/>
      <c r="H306" s="195">
        <v>3.7410000000000001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131</v>
      </c>
      <c r="AU306" s="193" t="s">
        <v>125</v>
      </c>
      <c r="AV306" s="14" t="s">
        <v>125</v>
      </c>
      <c r="AW306" s="14" t="s">
        <v>34</v>
      </c>
      <c r="AX306" s="14" t="s">
        <v>77</v>
      </c>
      <c r="AY306" s="193" t="s">
        <v>116</v>
      </c>
    </row>
    <row r="307" s="13" customFormat="1">
      <c r="A307" s="13"/>
      <c r="B307" s="185"/>
      <c r="C307" s="13"/>
      <c r="D307" s="178" t="s">
        <v>131</v>
      </c>
      <c r="E307" s="186" t="s">
        <v>1</v>
      </c>
      <c r="F307" s="187" t="s">
        <v>205</v>
      </c>
      <c r="G307" s="13"/>
      <c r="H307" s="186" t="s">
        <v>1</v>
      </c>
      <c r="I307" s="188"/>
      <c r="J307" s="13"/>
      <c r="K307" s="13"/>
      <c r="L307" s="185"/>
      <c r="M307" s="189"/>
      <c r="N307" s="190"/>
      <c r="O307" s="190"/>
      <c r="P307" s="190"/>
      <c r="Q307" s="190"/>
      <c r="R307" s="190"/>
      <c r="S307" s="190"/>
      <c r="T307" s="19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131</v>
      </c>
      <c r="AU307" s="186" t="s">
        <v>125</v>
      </c>
      <c r="AV307" s="13" t="s">
        <v>82</v>
      </c>
      <c r="AW307" s="13" t="s">
        <v>34</v>
      </c>
      <c r="AX307" s="13" t="s">
        <v>77</v>
      </c>
      <c r="AY307" s="186" t="s">
        <v>116</v>
      </c>
    </row>
    <row r="308" s="14" customFormat="1">
      <c r="A308" s="14"/>
      <c r="B308" s="192"/>
      <c r="C308" s="14"/>
      <c r="D308" s="178" t="s">
        <v>131</v>
      </c>
      <c r="E308" s="193" t="s">
        <v>1</v>
      </c>
      <c r="F308" s="194" t="s">
        <v>206</v>
      </c>
      <c r="G308" s="14"/>
      <c r="H308" s="195">
        <v>0.47299999999999998</v>
      </c>
      <c r="I308" s="196"/>
      <c r="J308" s="14"/>
      <c r="K308" s="14"/>
      <c r="L308" s="192"/>
      <c r="M308" s="197"/>
      <c r="N308" s="198"/>
      <c r="O308" s="198"/>
      <c r="P308" s="198"/>
      <c r="Q308" s="198"/>
      <c r="R308" s="198"/>
      <c r="S308" s="198"/>
      <c r="T308" s="19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3" t="s">
        <v>131</v>
      </c>
      <c r="AU308" s="193" t="s">
        <v>125</v>
      </c>
      <c r="AV308" s="14" t="s">
        <v>125</v>
      </c>
      <c r="AW308" s="14" t="s">
        <v>34</v>
      </c>
      <c r="AX308" s="14" t="s">
        <v>77</v>
      </c>
      <c r="AY308" s="193" t="s">
        <v>116</v>
      </c>
    </row>
    <row r="309" s="15" customFormat="1">
      <c r="A309" s="15"/>
      <c r="B309" s="200"/>
      <c r="C309" s="15"/>
      <c r="D309" s="178" t="s">
        <v>131</v>
      </c>
      <c r="E309" s="201" t="s">
        <v>1</v>
      </c>
      <c r="F309" s="202" t="s">
        <v>135</v>
      </c>
      <c r="G309" s="15"/>
      <c r="H309" s="203">
        <v>28.888999999999999</v>
      </c>
      <c r="I309" s="204"/>
      <c r="J309" s="15"/>
      <c r="K309" s="15"/>
      <c r="L309" s="200"/>
      <c r="M309" s="205"/>
      <c r="N309" s="206"/>
      <c r="O309" s="206"/>
      <c r="P309" s="206"/>
      <c r="Q309" s="206"/>
      <c r="R309" s="206"/>
      <c r="S309" s="206"/>
      <c r="T309" s="20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1" t="s">
        <v>131</v>
      </c>
      <c r="AU309" s="201" t="s">
        <v>125</v>
      </c>
      <c r="AV309" s="15" t="s">
        <v>124</v>
      </c>
      <c r="AW309" s="15" t="s">
        <v>34</v>
      </c>
      <c r="AX309" s="15" t="s">
        <v>82</v>
      </c>
      <c r="AY309" s="201" t="s">
        <v>116</v>
      </c>
    </row>
    <row r="310" s="2" customFormat="1" ht="33" customHeight="1">
      <c r="A310" s="37"/>
      <c r="B310" s="164"/>
      <c r="C310" s="165" t="s">
        <v>344</v>
      </c>
      <c r="D310" s="165" t="s">
        <v>119</v>
      </c>
      <c r="E310" s="166" t="s">
        <v>345</v>
      </c>
      <c r="F310" s="167" t="s">
        <v>346</v>
      </c>
      <c r="G310" s="168" t="s">
        <v>306</v>
      </c>
      <c r="H310" s="218"/>
      <c r="I310" s="170"/>
      <c r="J310" s="171">
        <f>ROUND(I310*H310,2)</f>
        <v>0</v>
      </c>
      <c r="K310" s="167" t="s">
        <v>123</v>
      </c>
      <c r="L310" s="38"/>
      <c r="M310" s="172" t="s">
        <v>1</v>
      </c>
      <c r="N310" s="173" t="s">
        <v>43</v>
      </c>
      <c r="O310" s="76"/>
      <c r="P310" s="174">
        <f>O310*H310</f>
        <v>0</v>
      </c>
      <c r="Q310" s="174">
        <v>0</v>
      </c>
      <c r="R310" s="174">
        <f>Q310*H310</f>
        <v>0</v>
      </c>
      <c r="S310" s="174">
        <v>0</v>
      </c>
      <c r="T310" s="175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76" t="s">
        <v>222</v>
      </c>
      <c r="AT310" s="176" t="s">
        <v>119</v>
      </c>
      <c r="AU310" s="176" t="s">
        <v>125</v>
      </c>
      <c r="AY310" s="18" t="s">
        <v>116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18" t="s">
        <v>125</v>
      </c>
      <c r="BK310" s="177">
        <f>ROUND(I310*H310,2)</f>
        <v>0</v>
      </c>
      <c r="BL310" s="18" t="s">
        <v>222</v>
      </c>
      <c r="BM310" s="176" t="s">
        <v>347</v>
      </c>
    </row>
    <row r="311" s="2" customFormat="1">
      <c r="A311" s="37"/>
      <c r="B311" s="38"/>
      <c r="C311" s="37"/>
      <c r="D311" s="178" t="s">
        <v>127</v>
      </c>
      <c r="E311" s="37"/>
      <c r="F311" s="179" t="s">
        <v>348</v>
      </c>
      <c r="G311" s="37"/>
      <c r="H311" s="37"/>
      <c r="I311" s="180"/>
      <c r="J311" s="37"/>
      <c r="K311" s="37"/>
      <c r="L311" s="38"/>
      <c r="M311" s="181"/>
      <c r="N311" s="182"/>
      <c r="O311" s="76"/>
      <c r="P311" s="76"/>
      <c r="Q311" s="76"/>
      <c r="R311" s="76"/>
      <c r="S311" s="76"/>
      <c r="T311" s="7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8" t="s">
        <v>127</v>
      </c>
      <c r="AU311" s="18" t="s">
        <v>125</v>
      </c>
    </row>
    <row r="312" s="2" customFormat="1">
      <c r="A312" s="37"/>
      <c r="B312" s="38"/>
      <c r="C312" s="37"/>
      <c r="D312" s="183" t="s">
        <v>129</v>
      </c>
      <c r="E312" s="37"/>
      <c r="F312" s="184" t="s">
        <v>349</v>
      </c>
      <c r="G312" s="37"/>
      <c r="H312" s="37"/>
      <c r="I312" s="180"/>
      <c r="J312" s="37"/>
      <c r="K312" s="37"/>
      <c r="L312" s="38"/>
      <c r="M312" s="181"/>
      <c r="N312" s="182"/>
      <c r="O312" s="76"/>
      <c r="P312" s="76"/>
      <c r="Q312" s="76"/>
      <c r="R312" s="76"/>
      <c r="S312" s="76"/>
      <c r="T312" s="7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8" t="s">
        <v>129</v>
      </c>
      <c r="AU312" s="18" t="s">
        <v>125</v>
      </c>
    </row>
    <row r="313" s="12" customFormat="1" ht="25.92" customHeight="1">
      <c r="A313" s="12"/>
      <c r="B313" s="151"/>
      <c r="C313" s="12"/>
      <c r="D313" s="152" t="s">
        <v>76</v>
      </c>
      <c r="E313" s="153" t="s">
        <v>350</v>
      </c>
      <c r="F313" s="153" t="s">
        <v>351</v>
      </c>
      <c r="G313" s="12"/>
      <c r="H313" s="12"/>
      <c r="I313" s="154"/>
      <c r="J313" s="155">
        <f>BK313</f>
        <v>0</v>
      </c>
      <c r="K313" s="12"/>
      <c r="L313" s="151"/>
      <c r="M313" s="156"/>
      <c r="N313" s="157"/>
      <c r="O313" s="157"/>
      <c r="P313" s="158">
        <f>P314+P334</f>
        <v>0</v>
      </c>
      <c r="Q313" s="157"/>
      <c r="R313" s="158">
        <f>R314+R334</f>
        <v>0</v>
      </c>
      <c r="S313" s="157"/>
      <c r="T313" s="159">
        <f>T314+T334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52" t="s">
        <v>154</v>
      </c>
      <c r="AT313" s="160" t="s">
        <v>76</v>
      </c>
      <c r="AU313" s="160" t="s">
        <v>77</v>
      </c>
      <c r="AY313" s="152" t="s">
        <v>116</v>
      </c>
      <c r="BK313" s="161">
        <f>BK314+BK334</f>
        <v>0</v>
      </c>
    </row>
    <row r="314" s="12" customFormat="1" ht="22.8" customHeight="1">
      <c r="A314" s="12"/>
      <c r="B314" s="151"/>
      <c r="C314" s="12"/>
      <c r="D314" s="152" t="s">
        <v>76</v>
      </c>
      <c r="E314" s="162" t="s">
        <v>352</v>
      </c>
      <c r="F314" s="162" t="s">
        <v>353</v>
      </c>
      <c r="G314" s="12"/>
      <c r="H314" s="12"/>
      <c r="I314" s="154"/>
      <c r="J314" s="163">
        <f>BK314</f>
        <v>0</v>
      </c>
      <c r="K314" s="12"/>
      <c r="L314" s="151"/>
      <c r="M314" s="156"/>
      <c r="N314" s="157"/>
      <c r="O314" s="157"/>
      <c r="P314" s="158">
        <f>SUM(P315:P333)</f>
        <v>0</v>
      </c>
      <c r="Q314" s="157"/>
      <c r="R314" s="158">
        <f>SUM(R315:R333)</f>
        <v>0</v>
      </c>
      <c r="S314" s="157"/>
      <c r="T314" s="159">
        <f>SUM(T315:T333)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52" t="s">
        <v>154</v>
      </c>
      <c r="AT314" s="160" t="s">
        <v>76</v>
      </c>
      <c r="AU314" s="160" t="s">
        <v>82</v>
      </c>
      <c r="AY314" s="152" t="s">
        <v>116</v>
      </c>
      <c r="BK314" s="161">
        <f>SUM(BK315:BK333)</f>
        <v>0</v>
      </c>
    </row>
    <row r="315" s="2" customFormat="1" ht="16.5" customHeight="1">
      <c r="A315" s="37"/>
      <c r="B315" s="164"/>
      <c r="C315" s="165" t="s">
        <v>354</v>
      </c>
      <c r="D315" s="165" t="s">
        <v>119</v>
      </c>
      <c r="E315" s="166" t="s">
        <v>355</v>
      </c>
      <c r="F315" s="167" t="s">
        <v>353</v>
      </c>
      <c r="G315" s="168" t="s">
        <v>216</v>
      </c>
      <c r="H315" s="169">
        <v>1</v>
      </c>
      <c r="I315" s="170"/>
      <c r="J315" s="171">
        <f>ROUND(I315*H315,2)</f>
        <v>0</v>
      </c>
      <c r="K315" s="167" t="s">
        <v>123</v>
      </c>
      <c r="L315" s="38"/>
      <c r="M315" s="172" t="s">
        <v>1</v>
      </c>
      <c r="N315" s="173" t="s">
        <v>43</v>
      </c>
      <c r="O315" s="76"/>
      <c r="P315" s="174">
        <f>O315*H315</f>
        <v>0</v>
      </c>
      <c r="Q315" s="174">
        <v>0</v>
      </c>
      <c r="R315" s="174">
        <f>Q315*H315</f>
        <v>0</v>
      </c>
      <c r="S315" s="174">
        <v>0</v>
      </c>
      <c r="T315" s="175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76" t="s">
        <v>356</v>
      </c>
      <c r="AT315" s="176" t="s">
        <v>119</v>
      </c>
      <c r="AU315" s="176" t="s">
        <v>125</v>
      </c>
      <c r="AY315" s="18" t="s">
        <v>116</v>
      </c>
      <c r="BE315" s="177">
        <f>IF(N315="základní",J315,0)</f>
        <v>0</v>
      </c>
      <c r="BF315" s="177">
        <f>IF(N315="snížená",J315,0)</f>
        <v>0</v>
      </c>
      <c r="BG315" s="177">
        <f>IF(N315="zákl. přenesená",J315,0)</f>
        <v>0</v>
      </c>
      <c r="BH315" s="177">
        <f>IF(N315="sníž. přenesená",J315,0)</f>
        <v>0</v>
      </c>
      <c r="BI315" s="177">
        <f>IF(N315="nulová",J315,0)</f>
        <v>0</v>
      </c>
      <c r="BJ315" s="18" t="s">
        <v>125</v>
      </c>
      <c r="BK315" s="177">
        <f>ROUND(I315*H315,2)</f>
        <v>0</v>
      </c>
      <c r="BL315" s="18" t="s">
        <v>356</v>
      </c>
      <c r="BM315" s="176" t="s">
        <v>357</v>
      </c>
    </row>
    <row r="316" s="2" customFormat="1">
      <c r="A316" s="37"/>
      <c r="B316" s="38"/>
      <c r="C316" s="37"/>
      <c r="D316" s="178" t="s">
        <v>127</v>
      </c>
      <c r="E316" s="37"/>
      <c r="F316" s="179" t="s">
        <v>353</v>
      </c>
      <c r="G316" s="37"/>
      <c r="H316" s="37"/>
      <c r="I316" s="180"/>
      <c r="J316" s="37"/>
      <c r="K316" s="37"/>
      <c r="L316" s="38"/>
      <c r="M316" s="181"/>
      <c r="N316" s="182"/>
      <c r="O316" s="76"/>
      <c r="P316" s="76"/>
      <c r="Q316" s="76"/>
      <c r="R316" s="76"/>
      <c r="S316" s="76"/>
      <c r="T316" s="7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8" t="s">
        <v>127</v>
      </c>
      <c r="AU316" s="18" t="s">
        <v>125</v>
      </c>
    </row>
    <row r="317" s="2" customFormat="1">
      <c r="A317" s="37"/>
      <c r="B317" s="38"/>
      <c r="C317" s="37"/>
      <c r="D317" s="183" t="s">
        <v>129</v>
      </c>
      <c r="E317" s="37"/>
      <c r="F317" s="184" t="s">
        <v>358</v>
      </c>
      <c r="G317" s="37"/>
      <c r="H317" s="37"/>
      <c r="I317" s="180"/>
      <c r="J317" s="37"/>
      <c r="K317" s="37"/>
      <c r="L317" s="38"/>
      <c r="M317" s="181"/>
      <c r="N317" s="182"/>
      <c r="O317" s="76"/>
      <c r="P317" s="76"/>
      <c r="Q317" s="76"/>
      <c r="R317" s="76"/>
      <c r="S317" s="76"/>
      <c r="T317" s="7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8" t="s">
        <v>129</v>
      </c>
      <c r="AU317" s="18" t="s">
        <v>125</v>
      </c>
    </row>
    <row r="318" s="2" customFormat="1" ht="16.5" customHeight="1">
      <c r="A318" s="37"/>
      <c r="B318" s="164"/>
      <c r="C318" s="165" t="s">
        <v>359</v>
      </c>
      <c r="D318" s="165" t="s">
        <v>119</v>
      </c>
      <c r="E318" s="166" t="s">
        <v>360</v>
      </c>
      <c r="F318" s="167" t="s">
        <v>361</v>
      </c>
      <c r="G318" s="168" t="s">
        <v>216</v>
      </c>
      <c r="H318" s="169">
        <v>1</v>
      </c>
      <c r="I318" s="170"/>
      <c r="J318" s="171">
        <f>ROUND(I318*H318,2)</f>
        <v>0</v>
      </c>
      <c r="K318" s="167" t="s">
        <v>123</v>
      </c>
      <c r="L318" s="38"/>
      <c r="M318" s="172" t="s">
        <v>1</v>
      </c>
      <c r="N318" s="173" t="s">
        <v>43</v>
      </c>
      <c r="O318" s="76"/>
      <c r="P318" s="174">
        <f>O318*H318</f>
        <v>0</v>
      </c>
      <c r="Q318" s="174">
        <v>0</v>
      </c>
      <c r="R318" s="174">
        <f>Q318*H318</f>
        <v>0</v>
      </c>
      <c r="S318" s="174">
        <v>0</v>
      </c>
      <c r="T318" s="175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76" t="s">
        <v>356</v>
      </c>
      <c r="AT318" s="176" t="s">
        <v>119</v>
      </c>
      <c r="AU318" s="176" t="s">
        <v>125</v>
      </c>
      <c r="AY318" s="18" t="s">
        <v>116</v>
      </c>
      <c r="BE318" s="177">
        <f>IF(N318="základní",J318,0)</f>
        <v>0</v>
      </c>
      <c r="BF318" s="177">
        <f>IF(N318="snížená",J318,0)</f>
        <v>0</v>
      </c>
      <c r="BG318" s="177">
        <f>IF(N318="zákl. přenesená",J318,0)</f>
        <v>0</v>
      </c>
      <c r="BH318" s="177">
        <f>IF(N318="sníž. přenesená",J318,0)</f>
        <v>0</v>
      </c>
      <c r="BI318" s="177">
        <f>IF(N318="nulová",J318,0)</f>
        <v>0</v>
      </c>
      <c r="BJ318" s="18" t="s">
        <v>125</v>
      </c>
      <c r="BK318" s="177">
        <f>ROUND(I318*H318,2)</f>
        <v>0</v>
      </c>
      <c r="BL318" s="18" t="s">
        <v>356</v>
      </c>
      <c r="BM318" s="176" t="s">
        <v>362</v>
      </c>
    </row>
    <row r="319" s="2" customFormat="1">
      <c r="A319" s="37"/>
      <c r="B319" s="38"/>
      <c r="C319" s="37"/>
      <c r="D319" s="178" t="s">
        <v>127</v>
      </c>
      <c r="E319" s="37"/>
      <c r="F319" s="179" t="s">
        <v>361</v>
      </c>
      <c r="G319" s="37"/>
      <c r="H319" s="37"/>
      <c r="I319" s="180"/>
      <c r="J319" s="37"/>
      <c r="K319" s="37"/>
      <c r="L319" s="38"/>
      <c r="M319" s="181"/>
      <c r="N319" s="182"/>
      <c r="O319" s="76"/>
      <c r="P319" s="76"/>
      <c r="Q319" s="76"/>
      <c r="R319" s="76"/>
      <c r="S319" s="76"/>
      <c r="T319" s="7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8" t="s">
        <v>127</v>
      </c>
      <c r="AU319" s="18" t="s">
        <v>125</v>
      </c>
    </row>
    <row r="320" s="2" customFormat="1">
      <c r="A320" s="37"/>
      <c r="B320" s="38"/>
      <c r="C320" s="37"/>
      <c r="D320" s="183" t="s">
        <v>129</v>
      </c>
      <c r="E320" s="37"/>
      <c r="F320" s="184" t="s">
        <v>363</v>
      </c>
      <c r="G320" s="37"/>
      <c r="H320" s="37"/>
      <c r="I320" s="180"/>
      <c r="J320" s="37"/>
      <c r="K320" s="37"/>
      <c r="L320" s="38"/>
      <c r="M320" s="181"/>
      <c r="N320" s="182"/>
      <c r="O320" s="76"/>
      <c r="P320" s="76"/>
      <c r="Q320" s="76"/>
      <c r="R320" s="76"/>
      <c r="S320" s="76"/>
      <c r="T320" s="7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8" t="s">
        <v>129</v>
      </c>
      <c r="AU320" s="18" t="s">
        <v>125</v>
      </c>
    </row>
    <row r="321" s="2" customFormat="1" ht="16.5" customHeight="1">
      <c r="A321" s="37"/>
      <c r="B321" s="164"/>
      <c r="C321" s="165" t="s">
        <v>364</v>
      </c>
      <c r="D321" s="165" t="s">
        <v>119</v>
      </c>
      <c r="E321" s="166" t="s">
        <v>365</v>
      </c>
      <c r="F321" s="167" t="s">
        <v>366</v>
      </c>
      <c r="G321" s="168" t="s">
        <v>216</v>
      </c>
      <c r="H321" s="169">
        <v>1</v>
      </c>
      <c r="I321" s="170"/>
      <c r="J321" s="171">
        <f>ROUND(I321*H321,2)</f>
        <v>0</v>
      </c>
      <c r="K321" s="167" t="s">
        <v>123</v>
      </c>
      <c r="L321" s="38"/>
      <c r="M321" s="172" t="s">
        <v>1</v>
      </c>
      <c r="N321" s="173" t="s">
        <v>43</v>
      </c>
      <c r="O321" s="76"/>
      <c r="P321" s="174">
        <f>O321*H321</f>
        <v>0</v>
      </c>
      <c r="Q321" s="174">
        <v>0</v>
      </c>
      <c r="R321" s="174">
        <f>Q321*H321</f>
        <v>0</v>
      </c>
      <c r="S321" s="174">
        <v>0</v>
      </c>
      <c r="T321" s="175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76" t="s">
        <v>356</v>
      </c>
      <c r="AT321" s="176" t="s">
        <v>119</v>
      </c>
      <c r="AU321" s="176" t="s">
        <v>125</v>
      </c>
      <c r="AY321" s="18" t="s">
        <v>116</v>
      </c>
      <c r="BE321" s="177">
        <f>IF(N321="základní",J321,0)</f>
        <v>0</v>
      </c>
      <c r="BF321" s="177">
        <f>IF(N321="snížená",J321,0)</f>
        <v>0</v>
      </c>
      <c r="BG321" s="177">
        <f>IF(N321="zákl. přenesená",J321,0)</f>
        <v>0</v>
      </c>
      <c r="BH321" s="177">
        <f>IF(N321="sníž. přenesená",J321,0)</f>
        <v>0</v>
      </c>
      <c r="BI321" s="177">
        <f>IF(N321="nulová",J321,0)</f>
        <v>0</v>
      </c>
      <c r="BJ321" s="18" t="s">
        <v>125</v>
      </c>
      <c r="BK321" s="177">
        <f>ROUND(I321*H321,2)</f>
        <v>0</v>
      </c>
      <c r="BL321" s="18" t="s">
        <v>356</v>
      </c>
      <c r="BM321" s="176" t="s">
        <v>367</v>
      </c>
    </row>
    <row r="322" s="2" customFormat="1">
      <c r="A322" s="37"/>
      <c r="B322" s="38"/>
      <c r="C322" s="37"/>
      <c r="D322" s="178" t="s">
        <v>127</v>
      </c>
      <c r="E322" s="37"/>
      <c r="F322" s="179" t="s">
        <v>366</v>
      </c>
      <c r="G322" s="37"/>
      <c r="H322" s="37"/>
      <c r="I322" s="180"/>
      <c r="J322" s="37"/>
      <c r="K322" s="37"/>
      <c r="L322" s="38"/>
      <c r="M322" s="181"/>
      <c r="N322" s="182"/>
      <c r="O322" s="76"/>
      <c r="P322" s="76"/>
      <c r="Q322" s="76"/>
      <c r="R322" s="76"/>
      <c r="S322" s="76"/>
      <c r="T322" s="7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8" t="s">
        <v>127</v>
      </c>
      <c r="AU322" s="18" t="s">
        <v>125</v>
      </c>
    </row>
    <row r="323" s="2" customFormat="1">
      <c r="A323" s="37"/>
      <c r="B323" s="38"/>
      <c r="C323" s="37"/>
      <c r="D323" s="183" t="s">
        <v>129</v>
      </c>
      <c r="E323" s="37"/>
      <c r="F323" s="184" t="s">
        <v>368</v>
      </c>
      <c r="G323" s="37"/>
      <c r="H323" s="37"/>
      <c r="I323" s="180"/>
      <c r="J323" s="37"/>
      <c r="K323" s="37"/>
      <c r="L323" s="38"/>
      <c r="M323" s="181"/>
      <c r="N323" s="182"/>
      <c r="O323" s="76"/>
      <c r="P323" s="76"/>
      <c r="Q323" s="76"/>
      <c r="R323" s="76"/>
      <c r="S323" s="76"/>
      <c r="T323" s="7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8" t="s">
        <v>129</v>
      </c>
      <c r="AU323" s="18" t="s">
        <v>125</v>
      </c>
    </row>
    <row r="324" s="13" customFormat="1">
      <c r="A324" s="13"/>
      <c r="B324" s="185"/>
      <c r="C324" s="13"/>
      <c r="D324" s="178" t="s">
        <v>131</v>
      </c>
      <c r="E324" s="186" t="s">
        <v>1</v>
      </c>
      <c r="F324" s="187" t="s">
        <v>369</v>
      </c>
      <c r="G324" s="13"/>
      <c r="H324" s="186" t="s">
        <v>1</v>
      </c>
      <c r="I324" s="188"/>
      <c r="J324" s="13"/>
      <c r="K324" s="13"/>
      <c r="L324" s="185"/>
      <c r="M324" s="189"/>
      <c r="N324" s="190"/>
      <c r="O324" s="190"/>
      <c r="P324" s="190"/>
      <c r="Q324" s="190"/>
      <c r="R324" s="190"/>
      <c r="S324" s="190"/>
      <c r="T324" s="19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6" t="s">
        <v>131</v>
      </c>
      <c r="AU324" s="186" t="s">
        <v>125</v>
      </c>
      <c r="AV324" s="13" t="s">
        <v>82</v>
      </c>
      <c r="AW324" s="13" t="s">
        <v>34</v>
      </c>
      <c r="AX324" s="13" t="s">
        <v>77</v>
      </c>
      <c r="AY324" s="186" t="s">
        <v>116</v>
      </c>
    </row>
    <row r="325" s="14" customFormat="1">
      <c r="A325" s="14"/>
      <c r="B325" s="192"/>
      <c r="C325" s="14"/>
      <c r="D325" s="178" t="s">
        <v>131</v>
      </c>
      <c r="E325" s="193" t="s">
        <v>1</v>
      </c>
      <c r="F325" s="194" t="s">
        <v>82</v>
      </c>
      <c r="G325" s="14"/>
      <c r="H325" s="195">
        <v>1</v>
      </c>
      <c r="I325" s="196"/>
      <c r="J325" s="14"/>
      <c r="K325" s="14"/>
      <c r="L325" s="192"/>
      <c r="M325" s="197"/>
      <c r="N325" s="198"/>
      <c r="O325" s="198"/>
      <c r="P325" s="198"/>
      <c r="Q325" s="198"/>
      <c r="R325" s="198"/>
      <c r="S325" s="198"/>
      <c r="T325" s="19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3" t="s">
        <v>131</v>
      </c>
      <c r="AU325" s="193" t="s">
        <v>125</v>
      </c>
      <c r="AV325" s="14" t="s">
        <v>125</v>
      </c>
      <c r="AW325" s="14" t="s">
        <v>34</v>
      </c>
      <c r="AX325" s="14" t="s">
        <v>82</v>
      </c>
      <c r="AY325" s="193" t="s">
        <v>116</v>
      </c>
    </row>
    <row r="326" s="2" customFormat="1" ht="16.5" customHeight="1">
      <c r="A326" s="37"/>
      <c r="B326" s="164"/>
      <c r="C326" s="165" t="s">
        <v>370</v>
      </c>
      <c r="D326" s="165" t="s">
        <v>119</v>
      </c>
      <c r="E326" s="166" t="s">
        <v>371</v>
      </c>
      <c r="F326" s="167" t="s">
        <v>372</v>
      </c>
      <c r="G326" s="168" t="s">
        <v>216</v>
      </c>
      <c r="H326" s="169">
        <v>1</v>
      </c>
      <c r="I326" s="170"/>
      <c r="J326" s="171">
        <f>ROUND(I326*H326,2)</f>
        <v>0</v>
      </c>
      <c r="K326" s="167" t="s">
        <v>123</v>
      </c>
      <c r="L326" s="38"/>
      <c r="M326" s="172" t="s">
        <v>1</v>
      </c>
      <c r="N326" s="173" t="s">
        <v>43</v>
      </c>
      <c r="O326" s="76"/>
      <c r="P326" s="174">
        <f>O326*H326</f>
        <v>0</v>
      </c>
      <c r="Q326" s="174">
        <v>0</v>
      </c>
      <c r="R326" s="174">
        <f>Q326*H326</f>
        <v>0</v>
      </c>
      <c r="S326" s="174">
        <v>0</v>
      </c>
      <c r="T326" s="17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76" t="s">
        <v>356</v>
      </c>
      <c r="AT326" s="176" t="s">
        <v>119</v>
      </c>
      <c r="AU326" s="176" t="s">
        <v>125</v>
      </c>
      <c r="AY326" s="18" t="s">
        <v>116</v>
      </c>
      <c r="BE326" s="177">
        <f>IF(N326="základní",J326,0)</f>
        <v>0</v>
      </c>
      <c r="BF326" s="177">
        <f>IF(N326="snížená",J326,0)</f>
        <v>0</v>
      </c>
      <c r="BG326" s="177">
        <f>IF(N326="zákl. přenesená",J326,0)</f>
        <v>0</v>
      </c>
      <c r="BH326" s="177">
        <f>IF(N326="sníž. přenesená",J326,0)</f>
        <v>0</v>
      </c>
      <c r="BI326" s="177">
        <f>IF(N326="nulová",J326,0)</f>
        <v>0</v>
      </c>
      <c r="BJ326" s="18" t="s">
        <v>125</v>
      </c>
      <c r="BK326" s="177">
        <f>ROUND(I326*H326,2)</f>
        <v>0</v>
      </c>
      <c r="BL326" s="18" t="s">
        <v>356</v>
      </c>
      <c r="BM326" s="176" t="s">
        <v>373</v>
      </c>
    </row>
    <row r="327" s="2" customFormat="1">
      <c r="A327" s="37"/>
      <c r="B327" s="38"/>
      <c r="C327" s="37"/>
      <c r="D327" s="178" t="s">
        <v>127</v>
      </c>
      <c r="E327" s="37"/>
      <c r="F327" s="179" t="s">
        <v>372</v>
      </c>
      <c r="G327" s="37"/>
      <c r="H327" s="37"/>
      <c r="I327" s="180"/>
      <c r="J327" s="37"/>
      <c r="K327" s="37"/>
      <c r="L327" s="38"/>
      <c r="M327" s="181"/>
      <c r="N327" s="182"/>
      <c r="O327" s="76"/>
      <c r="P327" s="76"/>
      <c r="Q327" s="76"/>
      <c r="R327" s="76"/>
      <c r="S327" s="76"/>
      <c r="T327" s="7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8" t="s">
        <v>127</v>
      </c>
      <c r="AU327" s="18" t="s">
        <v>125</v>
      </c>
    </row>
    <row r="328" s="2" customFormat="1">
      <c r="A328" s="37"/>
      <c r="B328" s="38"/>
      <c r="C328" s="37"/>
      <c r="D328" s="183" t="s">
        <v>129</v>
      </c>
      <c r="E328" s="37"/>
      <c r="F328" s="184" t="s">
        <v>374</v>
      </c>
      <c r="G328" s="37"/>
      <c r="H328" s="37"/>
      <c r="I328" s="180"/>
      <c r="J328" s="37"/>
      <c r="K328" s="37"/>
      <c r="L328" s="38"/>
      <c r="M328" s="181"/>
      <c r="N328" s="182"/>
      <c r="O328" s="76"/>
      <c r="P328" s="76"/>
      <c r="Q328" s="76"/>
      <c r="R328" s="76"/>
      <c r="S328" s="76"/>
      <c r="T328" s="7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8" t="s">
        <v>129</v>
      </c>
      <c r="AU328" s="18" t="s">
        <v>125</v>
      </c>
    </row>
    <row r="329" s="2" customFormat="1" ht="16.5" customHeight="1">
      <c r="A329" s="37"/>
      <c r="B329" s="164"/>
      <c r="C329" s="165" t="s">
        <v>375</v>
      </c>
      <c r="D329" s="165" t="s">
        <v>119</v>
      </c>
      <c r="E329" s="166" t="s">
        <v>376</v>
      </c>
      <c r="F329" s="167" t="s">
        <v>377</v>
      </c>
      <c r="G329" s="168" t="s">
        <v>216</v>
      </c>
      <c r="H329" s="169">
        <v>1</v>
      </c>
      <c r="I329" s="170"/>
      <c r="J329" s="171">
        <f>ROUND(I329*H329,2)</f>
        <v>0</v>
      </c>
      <c r="K329" s="167" t="s">
        <v>1</v>
      </c>
      <c r="L329" s="38"/>
      <c r="M329" s="172" t="s">
        <v>1</v>
      </c>
      <c r="N329" s="173" t="s">
        <v>43</v>
      </c>
      <c r="O329" s="76"/>
      <c r="P329" s="174">
        <f>O329*H329</f>
        <v>0</v>
      </c>
      <c r="Q329" s="174">
        <v>0</v>
      </c>
      <c r="R329" s="174">
        <f>Q329*H329</f>
        <v>0</v>
      </c>
      <c r="S329" s="174">
        <v>0</v>
      </c>
      <c r="T329" s="17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76" t="s">
        <v>356</v>
      </c>
      <c r="AT329" s="176" t="s">
        <v>119</v>
      </c>
      <c r="AU329" s="176" t="s">
        <v>125</v>
      </c>
      <c r="AY329" s="18" t="s">
        <v>116</v>
      </c>
      <c r="BE329" s="177">
        <f>IF(N329="základní",J329,0)</f>
        <v>0</v>
      </c>
      <c r="BF329" s="177">
        <f>IF(N329="snížená",J329,0)</f>
        <v>0</v>
      </c>
      <c r="BG329" s="177">
        <f>IF(N329="zákl. přenesená",J329,0)</f>
        <v>0</v>
      </c>
      <c r="BH329" s="177">
        <f>IF(N329="sníž. přenesená",J329,0)</f>
        <v>0</v>
      </c>
      <c r="BI329" s="177">
        <f>IF(N329="nulová",J329,0)</f>
        <v>0</v>
      </c>
      <c r="BJ329" s="18" t="s">
        <v>125</v>
      </c>
      <c r="BK329" s="177">
        <f>ROUND(I329*H329,2)</f>
        <v>0</v>
      </c>
      <c r="BL329" s="18" t="s">
        <v>356</v>
      </c>
      <c r="BM329" s="176" t="s">
        <v>378</v>
      </c>
    </row>
    <row r="330" s="2" customFormat="1">
      <c r="A330" s="37"/>
      <c r="B330" s="38"/>
      <c r="C330" s="37"/>
      <c r="D330" s="178" t="s">
        <v>127</v>
      </c>
      <c r="E330" s="37"/>
      <c r="F330" s="179" t="s">
        <v>379</v>
      </c>
      <c r="G330" s="37"/>
      <c r="H330" s="37"/>
      <c r="I330" s="180"/>
      <c r="J330" s="37"/>
      <c r="K330" s="37"/>
      <c r="L330" s="38"/>
      <c r="M330" s="181"/>
      <c r="N330" s="182"/>
      <c r="O330" s="76"/>
      <c r="P330" s="76"/>
      <c r="Q330" s="76"/>
      <c r="R330" s="76"/>
      <c r="S330" s="76"/>
      <c r="T330" s="7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8" t="s">
        <v>127</v>
      </c>
      <c r="AU330" s="18" t="s">
        <v>125</v>
      </c>
    </row>
    <row r="331" s="2" customFormat="1" ht="16.5" customHeight="1">
      <c r="A331" s="37"/>
      <c r="B331" s="164"/>
      <c r="C331" s="165" t="s">
        <v>380</v>
      </c>
      <c r="D331" s="165" t="s">
        <v>119</v>
      </c>
      <c r="E331" s="166" t="s">
        <v>381</v>
      </c>
      <c r="F331" s="167" t="s">
        <v>379</v>
      </c>
      <c r="G331" s="168" t="s">
        <v>216</v>
      </c>
      <c r="H331" s="169">
        <v>1</v>
      </c>
      <c r="I331" s="170"/>
      <c r="J331" s="171">
        <f>ROUND(I331*H331,2)</f>
        <v>0</v>
      </c>
      <c r="K331" s="167" t="s">
        <v>123</v>
      </c>
      <c r="L331" s="38"/>
      <c r="M331" s="172" t="s">
        <v>1</v>
      </c>
      <c r="N331" s="173" t="s">
        <v>43</v>
      </c>
      <c r="O331" s="76"/>
      <c r="P331" s="174">
        <f>O331*H331</f>
        <v>0</v>
      </c>
      <c r="Q331" s="174">
        <v>0</v>
      </c>
      <c r="R331" s="174">
        <f>Q331*H331</f>
        <v>0</v>
      </c>
      <c r="S331" s="174">
        <v>0</v>
      </c>
      <c r="T331" s="175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76" t="s">
        <v>356</v>
      </c>
      <c r="AT331" s="176" t="s">
        <v>119</v>
      </c>
      <c r="AU331" s="176" t="s">
        <v>125</v>
      </c>
      <c r="AY331" s="18" t="s">
        <v>116</v>
      </c>
      <c r="BE331" s="177">
        <f>IF(N331="základní",J331,0)</f>
        <v>0</v>
      </c>
      <c r="BF331" s="177">
        <f>IF(N331="snížená",J331,0)</f>
        <v>0</v>
      </c>
      <c r="BG331" s="177">
        <f>IF(N331="zákl. přenesená",J331,0)</f>
        <v>0</v>
      </c>
      <c r="BH331" s="177">
        <f>IF(N331="sníž. přenesená",J331,0)</f>
        <v>0</v>
      </c>
      <c r="BI331" s="177">
        <f>IF(N331="nulová",J331,0)</f>
        <v>0</v>
      </c>
      <c r="BJ331" s="18" t="s">
        <v>125</v>
      </c>
      <c r="BK331" s="177">
        <f>ROUND(I331*H331,2)</f>
        <v>0</v>
      </c>
      <c r="BL331" s="18" t="s">
        <v>356</v>
      </c>
      <c r="BM331" s="176" t="s">
        <v>382</v>
      </c>
    </row>
    <row r="332" s="2" customFormat="1">
      <c r="A332" s="37"/>
      <c r="B332" s="38"/>
      <c r="C332" s="37"/>
      <c r="D332" s="178" t="s">
        <v>127</v>
      </c>
      <c r="E332" s="37"/>
      <c r="F332" s="179" t="s">
        <v>379</v>
      </c>
      <c r="G332" s="37"/>
      <c r="H332" s="37"/>
      <c r="I332" s="180"/>
      <c r="J332" s="37"/>
      <c r="K332" s="37"/>
      <c r="L332" s="38"/>
      <c r="M332" s="181"/>
      <c r="N332" s="182"/>
      <c r="O332" s="76"/>
      <c r="P332" s="76"/>
      <c r="Q332" s="76"/>
      <c r="R332" s="76"/>
      <c r="S332" s="76"/>
      <c r="T332" s="7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8" t="s">
        <v>127</v>
      </c>
      <c r="AU332" s="18" t="s">
        <v>125</v>
      </c>
    </row>
    <row r="333" s="2" customFormat="1">
      <c r="A333" s="37"/>
      <c r="B333" s="38"/>
      <c r="C333" s="37"/>
      <c r="D333" s="183" t="s">
        <v>129</v>
      </c>
      <c r="E333" s="37"/>
      <c r="F333" s="184" t="s">
        <v>383</v>
      </c>
      <c r="G333" s="37"/>
      <c r="H333" s="37"/>
      <c r="I333" s="180"/>
      <c r="J333" s="37"/>
      <c r="K333" s="37"/>
      <c r="L333" s="38"/>
      <c r="M333" s="181"/>
      <c r="N333" s="182"/>
      <c r="O333" s="76"/>
      <c r="P333" s="76"/>
      <c r="Q333" s="76"/>
      <c r="R333" s="76"/>
      <c r="S333" s="76"/>
      <c r="T333" s="7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8" t="s">
        <v>129</v>
      </c>
      <c r="AU333" s="18" t="s">
        <v>125</v>
      </c>
    </row>
    <row r="334" s="12" customFormat="1" ht="22.8" customHeight="1">
      <c r="A334" s="12"/>
      <c r="B334" s="151"/>
      <c r="C334" s="12"/>
      <c r="D334" s="152" t="s">
        <v>76</v>
      </c>
      <c r="E334" s="162" t="s">
        <v>384</v>
      </c>
      <c r="F334" s="162" t="s">
        <v>385</v>
      </c>
      <c r="G334" s="12"/>
      <c r="H334" s="12"/>
      <c r="I334" s="154"/>
      <c r="J334" s="163">
        <f>BK334</f>
        <v>0</v>
      </c>
      <c r="K334" s="12"/>
      <c r="L334" s="151"/>
      <c r="M334" s="156"/>
      <c r="N334" s="157"/>
      <c r="O334" s="157"/>
      <c r="P334" s="158">
        <f>SUM(P335:P339)</f>
        <v>0</v>
      </c>
      <c r="Q334" s="157"/>
      <c r="R334" s="158">
        <f>SUM(R335:R339)</f>
        <v>0</v>
      </c>
      <c r="S334" s="157"/>
      <c r="T334" s="159">
        <f>SUM(T335:T339)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52" t="s">
        <v>154</v>
      </c>
      <c r="AT334" s="160" t="s">
        <v>76</v>
      </c>
      <c r="AU334" s="160" t="s">
        <v>82</v>
      </c>
      <c r="AY334" s="152" t="s">
        <v>116</v>
      </c>
      <c r="BK334" s="161">
        <f>SUM(BK335:BK339)</f>
        <v>0</v>
      </c>
    </row>
    <row r="335" s="2" customFormat="1" ht="16.5" customHeight="1">
      <c r="A335" s="37"/>
      <c r="B335" s="164"/>
      <c r="C335" s="165" t="s">
        <v>386</v>
      </c>
      <c r="D335" s="165" t="s">
        <v>119</v>
      </c>
      <c r="E335" s="166" t="s">
        <v>387</v>
      </c>
      <c r="F335" s="167" t="s">
        <v>388</v>
      </c>
      <c r="G335" s="168" t="s">
        <v>216</v>
      </c>
      <c r="H335" s="169">
        <v>1</v>
      </c>
      <c r="I335" s="170"/>
      <c r="J335" s="171">
        <f>ROUND(I335*H335,2)</f>
        <v>0</v>
      </c>
      <c r="K335" s="167" t="s">
        <v>123</v>
      </c>
      <c r="L335" s="38"/>
      <c r="M335" s="172" t="s">
        <v>1</v>
      </c>
      <c r="N335" s="173" t="s">
        <v>43</v>
      </c>
      <c r="O335" s="76"/>
      <c r="P335" s="174">
        <f>O335*H335</f>
        <v>0</v>
      </c>
      <c r="Q335" s="174">
        <v>0</v>
      </c>
      <c r="R335" s="174">
        <f>Q335*H335</f>
        <v>0</v>
      </c>
      <c r="S335" s="174">
        <v>0</v>
      </c>
      <c r="T335" s="17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76" t="s">
        <v>356</v>
      </c>
      <c r="AT335" s="176" t="s">
        <v>119</v>
      </c>
      <c r="AU335" s="176" t="s">
        <v>125</v>
      </c>
      <c r="AY335" s="18" t="s">
        <v>116</v>
      </c>
      <c r="BE335" s="177">
        <f>IF(N335="základní",J335,0)</f>
        <v>0</v>
      </c>
      <c r="BF335" s="177">
        <f>IF(N335="snížená",J335,0)</f>
        <v>0</v>
      </c>
      <c r="BG335" s="177">
        <f>IF(N335="zákl. přenesená",J335,0)</f>
        <v>0</v>
      </c>
      <c r="BH335" s="177">
        <f>IF(N335="sníž. přenesená",J335,0)</f>
        <v>0</v>
      </c>
      <c r="BI335" s="177">
        <f>IF(N335="nulová",J335,0)</f>
        <v>0</v>
      </c>
      <c r="BJ335" s="18" t="s">
        <v>125</v>
      </c>
      <c r="BK335" s="177">
        <f>ROUND(I335*H335,2)</f>
        <v>0</v>
      </c>
      <c r="BL335" s="18" t="s">
        <v>356</v>
      </c>
      <c r="BM335" s="176" t="s">
        <v>389</v>
      </c>
    </row>
    <row r="336" s="2" customFormat="1">
      <c r="A336" s="37"/>
      <c r="B336" s="38"/>
      <c r="C336" s="37"/>
      <c r="D336" s="178" t="s">
        <v>127</v>
      </c>
      <c r="E336" s="37"/>
      <c r="F336" s="179" t="s">
        <v>388</v>
      </c>
      <c r="G336" s="37"/>
      <c r="H336" s="37"/>
      <c r="I336" s="180"/>
      <c r="J336" s="37"/>
      <c r="K336" s="37"/>
      <c r="L336" s="38"/>
      <c r="M336" s="181"/>
      <c r="N336" s="182"/>
      <c r="O336" s="76"/>
      <c r="P336" s="76"/>
      <c r="Q336" s="76"/>
      <c r="R336" s="76"/>
      <c r="S336" s="76"/>
      <c r="T336" s="7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8" t="s">
        <v>127</v>
      </c>
      <c r="AU336" s="18" t="s">
        <v>125</v>
      </c>
    </row>
    <row r="337" s="2" customFormat="1">
      <c r="A337" s="37"/>
      <c r="B337" s="38"/>
      <c r="C337" s="37"/>
      <c r="D337" s="183" t="s">
        <v>129</v>
      </c>
      <c r="E337" s="37"/>
      <c r="F337" s="184" t="s">
        <v>390</v>
      </c>
      <c r="G337" s="37"/>
      <c r="H337" s="37"/>
      <c r="I337" s="180"/>
      <c r="J337" s="37"/>
      <c r="K337" s="37"/>
      <c r="L337" s="38"/>
      <c r="M337" s="181"/>
      <c r="N337" s="182"/>
      <c r="O337" s="76"/>
      <c r="P337" s="76"/>
      <c r="Q337" s="76"/>
      <c r="R337" s="76"/>
      <c r="S337" s="76"/>
      <c r="T337" s="7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8" t="s">
        <v>129</v>
      </c>
      <c r="AU337" s="18" t="s">
        <v>125</v>
      </c>
    </row>
    <row r="338" s="13" customFormat="1">
      <c r="A338" s="13"/>
      <c r="B338" s="185"/>
      <c r="C338" s="13"/>
      <c r="D338" s="178" t="s">
        <v>131</v>
      </c>
      <c r="E338" s="186" t="s">
        <v>1</v>
      </c>
      <c r="F338" s="187" t="s">
        <v>391</v>
      </c>
      <c r="G338" s="13"/>
      <c r="H338" s="186" t="s">
        <v>1</v>
      </c>
      <c r="I338" s="188"/>
      <c r="J338" s="13"/>
      <c r="K338" s="13"/>
      <c r="L338" s="185"/>
      <c r="M338" s="189"/>
      <c r="N338" s="190"/>
      <c r="O338" s="190"/>
      <c r="P338" s="190"/>
      <c r="Q338" s="190"/>
      <c r="R338" s="190"/>
      <c r="S338" s="190"/>
      <c r="T338" s="19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6" t="s">
        <v>131</v>
      </c>
      <c r="AU338" s="186" t="s">
        <v>125</v>
      </c>
      <c r="AV338" s="13" t="s">
        <v>82</v>
      </c>
      <c r="AW338" s="13" t="s">
        <v>34</v>
      </c>
      <c r="AX338" s="13" t="s">
        <v>77</v>
      </c>
      <c r="AY338" s="186" t="s">
        <v>116</v>
      </c>
    </row>
    <row r="339" s="14" customFormat="1">
      <c r="A339" s="14"/>
      <c r="B339" s="192"/>
      <c r="C339" s="14"/>
      <c r="D339" s="178" t="s">
        <v>131</v>
      </c>
      <c r="E339" s="193" t="s">
        <v>1</v>
      </c>
      <c r="F339" s="194" t="s">
        <v>82</v>
      </c>
      <c r="G339" s="14"/>
      <c r="H339" s="195">
        <v>1</v>
      </c>
      <c r="I339" s="196"/>
      <c r="J339" s="14"/>
      <c r="K339" s="14"/>
      <c r="L339" s="192"/>
      <c r="M339" s="219"/>
      <c r="N339" s="220"/>
      <c r="O339" s="220"/>
      <c r="P339" s="220"/>
      <c r="Q339" s="220"/>
      <c r="R339" s="220"/>
      <c r="S339" s="220"/>
      <c r="T339" s="22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3" t="s">
        <v>131</v>
      </c>
      <c r="AU339" s="193" t="s">
        <v>125</v>
      </c>
      <c r="AV339" s="14" t="s">
        <v>125</v>
      </c>
      <c r="AW339" s="14" t="s">
        <v>34</v>
      </c>
      <c r="AX339" s="14" t="s">
        <v>82</v>
      </c>
      <c r="AY339" s="193" t="s">
        <v>116</v>
      </c>
    </row>
    <row r="340" s="2" customFormat="1" ht="6.96" customHeight="1">
      <c r="A340" s="37"/>
      <c r="B340" s="59"/>
      <c r="C340" s="60"/>
      <c r="D340" s="60"/>
      <c r="E340" s="60"/>
      <c r="F340" s="60"/>
      <c r="G340" s="60"/>
      <c r="H340" s="60"/>
      <c r="I340" s="60"/>
      <c r="J340" s="60"/>
      <c r="K340" s="60"/>
      <c r="L340" s="38"/>
      <c r="M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</row>
  </sheetData>
  <autoFilter ref="C122:K339"/>
  <mergeCells count="6">
    <mergeCell ref="E7:H7"/>
    <mergeCell ref="E16:H16"/>
    <mergeCell ref="E25:H25"/>
    <mergeCell ref="E85:H85"/>
    <mergeCell ref="E115:H115"/>
    <mergeCell ref="L2:V2"/>
  </mergeCells>
  <hyperlinks>
    <hyperlink ref="F128" r:id="rId1" display="https://podminky.urs.cz/item/CS_URS_2024_01/622131121"/>
    <hyperlink ref="F135" r:id="rId2" display="https://podminky.urs.cz/item/CS_URS_2024_01/622142001"/>
    <hyperlink ref="F138" r:id="rId3" display="https://podminky.urs.cz/item/CS_URS_2024_01/622322121"/>
    <hyperlink ref="F148" r:id="rId4" display="https://podminky.urs.cz/item/CS_URS_2024_01/629999030"/>
    <hyperlink ref="F170" r:id="rId5" display="https://podminky.urs.cz/item/CS_URS_2024_01/944711114"/>
    <hyperlink ref="F175" r:id="rId6" display="https://podminky.urs.cz/item/CS_URS_2024_01/944711214"/>
    <hyperlink ref="F180" r:id="rId7" display="https://podminky.urs.cz/item/CS_URS_2024_01/944711814"/>
    <hyperlink ref="F183" r:id="rId8" display="https://podminky.urs.cz/item/CS_URS_2024_01/985131311"/>
    <hyperlink ref="F200" r:id="rId9" display="https://podminky.urs.cz/item/CS_URS_2024_01/985139112"/>
    <hyperlink ref="F218" r:id="rId10" display="https://podminky.urs.cz/item/CS_URS_2024_01/985312192"/>
    <hyperlink ref="F221" r:id="rId11" display="https://podminky.urs.cz/item/CS_URS_2024_01/993111111"/>
    <hyperlink ref="F227" r:id="rId12" display="https://podminky.urs.cz/item/CS_URS_2024_01/993111119"/>
    <hyperlink ref="F234" r:id="rId13" display="https://podminky.urs.cz/item/CS_URS_2024_01/997013501"/>
    <hyperlink ref="F237" r:id="rId14" display="https://podminky.urs.cz/item/CS_URS_2024_01/997013509"/>
    <hyperlink ref="F241" r:id="rId15" display="https://podminky.urs.cz/item/CS_URS_2024_01/997013631"/>
    <hyperlink ref="F246" r:id="rId16" display="https://podminky.urs.cz/item/CS_URS_2024_01/764002861"/>
    <hyperlink ref="F254" r:id="rId17" display="https://podminky.urs.cz/item/CS_URS_2024_01/764216604"/>
    <hyperlink ref="F260" r:id="rId18" display="https://podminky.urs.cz/item/CS_URS_2024_01/764216605"/>
    <hyperlink ref="F269" r:id="rId19" display="https://podminky.urs.cz/item/CS_URS_2024_01/764216606"/>
    <hyperlink ref="F276" r:id="rId20" display="https://podminky.urs.cz/item/CS_URS_2024_01/998764215"/>
    <hyperlink ref="F280" r:id="rId21" display="https://podminky.urs.cz/item/CS_URS_2024_01/767161111"/>
    <hyperlink ref="F287" r:id="rId22" display="https://podminky.urs.cz/item/CS_URS_2024_01/767161831"/>
    <hyperlink ref="F290" r:id="rId23" display="https://podminky.urs.cz/item/CS_URS_2024_01/998767215"/>
    <hyperlink ref="F294" r:id="rId24" display="https://podminky.urs.cz/item/CS_URS_2024_01/782132812"/>
    <hyperlink ref="F301" r:id="rId25" display="https://podminky.urs.cz/item/CS_URS_2024_01/782632812"/>
    <hyperlink ref="F312" r:id="rId26" display="https://podminky.urs.cz/item/CS_URS_2024_01/998782213"/>
    <hyperlink ref="F317" r:id="rId27" display="https://podminky.urs.cz/item/CS_URS_2024_01/030001000"/>
    <hyperlink ref="F320" r:id="rId28" display="https://podminky.urs.cz/item/CS_URS_2024_01/031303000"/>
    <hyperlink ref="F323" r:id="rId29" display="https://podminky.urs.cz/item/CS_URS_2024_01/032002000"/>
    <hyperlink ref="F328" r:id="rId30" display="https://podminky.urs.cz/item/CS_URS_2024_01/039103000"/>
    <hyperlink ref="F333" r:id="rId31" display="https://podminky.urs.cz/item/CS_URS_2024_01/039203000"/>
    <hyperlink ref="F337" r:id="rId32" display="https://podminky.urs.cz/item/CS_URS_2024_01/063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Zdeňka Filipová</dc:creator>
  <cp:lastModifiedBy>Zdeňka Filipová</cp:lastModifiedBy>
  <dcterms:created xsi:type="dcterms:W3CDTF">2024-06-27T10:54:58Z</dcterms:created>
  <dcterms:modified xsi:type="dcterms:W3CDTF">2024-06-27T10:54:59Z</dcterms:modified>
</cp:coreProperties>
</file>