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úpravy" sheetId="2" r:id="rId2"/>
    <sheet name="02 - Elektro - Rekonstruk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Stavební úpravy'!$C$101:$K$464</definedName>
    <definedName name="_xlnm.Print_Area" localSheetId="1">'01 - Stavební úpravy'!$C$4:$J$39,'01 - Stavební úpravy'!$C$45:$J$83,'01 - Stavební úpravy'!$C$89:$K$464</definedName>
    <definedName name="_xlnm.Print_Titles" localSheetId="1">'01 - Stavební úpravy'!$101:$101</definedName>
    <definedName name="_xlnm._FilterDatabase" localSheetId="2" hidden="1">'02 - Elektro - Rekonstruk...'!$C$83:$K$187</definedName>
    <definedName name="_xlnm.Print_Area" localSheetId="2">'02 - Elektro - Rekonstruk...'!$C$4:$J$39,'02 - Elektro - Rekonstruk...'!$C$45:$J$65,'02 - Elektro - Rekonstruk...'!$C$71:$K$187</definedName>
    <definedName name="_xlnm.Print_Titles" localSheetId="2">'02 - Elektro - Rekonstruk...'!$83:$83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86"/>
  <c r="BH186"/>
  <c r="BG186"/>
  <c r="BE186"/>
  <c r="T186"/>
  <c r="T185"/>
  <c r="R186"/>
  <c r="R185"/>
  <c r="P186"/>
  <c r="P185"/>
  <c r="BI183"/>
  <c r="BH183"/>
  <c r="BG183"/>
  <c r="BE183"/>
  <c r="T183"/>
  <c r="R183"/>
  <c r="P183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1"/>
  <c r="BH131"/>
  <c r="BG131"/>
  <c r="BE131"/>
  <c r="T131"/>
  <c r="R131"/>
  <c r="P131"/>
  <c r="BI129"/>
  <c r="BH129"/>
  <c r="BG129"/>
  <c r="BE129"/>
  <c r="T129"/>
  <c r="R129"/>
  <c r="P129"/>
  <c r="BI127"/>
  <c r="BH127"/>
  <c r="BG127"/>
  <c r="BE127"/>
  <c r="T127"/>
  <c r="R127"/>
  <c r="P127"/>
  <c r="BI125"/>
  <c r="BH125"/>
  <c r="BG125"/>
  <c r="BE125"/>
  <c r="T125"/>
  <c r="R125"/>
  <c r="P125"/>
  <c r="BI123"/>
  <c r="BH123"/>
  <c r="BG123"/>
  <c r="BE123"/>
  <c r="T123"/>
  <c r="R123"/>
  <c r="P123"/>
  <c r="BI121"/>
  <c r="BH121"/>
  <c r="BG121"/>
  <c r="BE121"/>
  <c r="T121"/>
  <c r="R121"/>
  <c r="P121"/>
  <c r="BI119"/>
  <c r="BH119"/>
  <c r="BG119"/>
  <c r="BE119"/>
  <c r="T119"/>
  <c r="R119"/>
  <c r="P119"/>
  <c r="BI117"/>
  <c r="BH117"/>
  <c r="BG117"/>
  <c r="BE117"/>
  <c r="T117"/>
  <c r="R117"/>
  <c r="P117"/>
  <c r="BI115"/>
  <c r="BH115"/>
  <c r="BG115"/>
  <c r="BE115"/>
  <c r="T115"/>
  <c r="R115"/>
  <c r="P115"/>
  <c r="BI113"/>
  <c r="BH113"/>
  <c r="BG113"/>
  <c r="BE113"/>
  <c r="T113"/>
  <c r="R113"/>
  <c r="P113"/>
  <c r="BI110"/>
  <c r="BH110"/>
  <c r="BG110"/>
  <c r="BE110"/>
  <c r="T110"/>
  <c r="R110"/>
  <c r="P110"/>
  <c r="BI108"/>
  <c r="BH108"/>
  <c r="BG108"/>
  <c r="BE108"/>
  <c r="T108"/>
  <c r="R108"/>
  <c r="P108"/>
  <c r="BI106"/>
  <c r="BH106"/>
  <c r="BG106"/>
  <c r="BE106"/>
  <c r="T106"/>
  <c r="R106"/>
  <c r="P106"/>
  <c r="BI104"/>
  <c r="BH104"/>
  <c r="BG104"/>
  <c r="BE104"/>
  <c r="T104"/>
  <c r="R104"/>
  <c r="P104"/>
  <c r="BI101"/>
  <c r="BH101"/>
  <c r="BG101"/>
  <c r="BE101"/>
  <c r="T101"/>
  <c r="R101"/>
  <c r="P101"/>
  <c r="BI98"/>
  <c r="BH98"/>
  <c r="BG98"/>
  <c r="BE98"/>
  <c r="T98"/>
  <c r="R98"/>
  <c r="P98"/>
  <c r="BI96"/>
  <c r="BH96"/>
  <c r="BG96"/>
  <c r="BE96"/>
  <c r="T96"/>
  <c r="R96"/>
  <c r="P96"/>
  <c r="BI93"/>
  <c r="BH93"/>
  <c r="BG93"/>
  <c r="BE93"/>
  <c r="T93"/>
  <c r="R93"/>
  <c r="P93"/>
  <c r="BI91"/>
  <c r="BH91"/>
  <c r="BG91"/>
  <c r="BE91"/>
  <c r="T91"/>
  <c r="R91"/>
  <c r="P91"/>
  <c r="BI89"/>
  <c r="BH89"/>
  <c r="BG89"/>
  <c r="BE89"/>
  <c r="T89"/>
  <c r="R89"/>
  <c r="P89"/>
  <c r="BI87"/>
  <c r="BH87"/>
  <c r="BG87"/>
  <c r="BE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2" r="J37"/>
  <c r="J36"/>
  <c i="1" r="AY55"/>
  <c i="2" r="J35"/>
  <c i="1" r="AX55"/>
  <c i="2" r="BI461"/>
  <c r="BH461"/>
  <c r="BG461"/>
  <c r="BE461"/>
  <c r="T461"/>
  <c r="T460"/>
  <c r="R461"/>
  <c r="R460"/>
  <c r="P461"/>
  <c r="P460"/>
  <c r="BI457"/>
  <c r="BH457"/>
  <c r="BG457"/>
  <c r="BE457"/>
  <c r="T457"/>
  <c r="T456"/>
  <c r="T455"/>
  <c r="R457"/>
  <c r="R456"/>
  <c r="R455"/>
  <c r="P457"/>
  <c r="P456"/>
  <c r="P455"/>
  <c r="BI451"/>
  <c r="BH451"/>
  <c r="BG451"/>
  <c r="BE451"/>
  <c r="T451"/>
  <c r="R451"/>
  <c r="P451"/>
  <c r="BI448"/>
  <c r="BH448"/>
  <c r="BG448"/>
  <c r="BE448"/>
  <c r="T448"/>
  <c r="R448"/>
  <c r="P448"/>
  <c r="BI444"/>
  <c r="BH444"/>
  <c r="BG444"/>
  <c r="BE444"/>
  <c r="T444"/>
  <c r="R444"/>
  <c r="P444"/>
  <c r="BI441"/>
  <c r="BH441"/>
  <c r="BG441"/>
  <c r="BE441"/>
  <c r="T441"/>
  <c r="R441"/>
  <c r="P441"/>
  <c r="BI438"/>
  <c r="BH438"/>
  <c r="BG438"/>
  <c r="BE438"/>
  <c r="T438"/>
  <c r="R438"/>
  <c r="P438"/>
  <c r="BI436"/>
  <c r="BH436"/>
  <c r="BG436"/>
  <c r="BE436"/>
  <c r="T436"/>
  <c r="R436"/>
  <c r="P436"/>
  <c r="BI433"/>
  <c r="BH433"/>
  <c r="BG433"/>
  <c r="BE433"/>
  <c r="T433"/>
  <c r="R433"/>
  <c r="P433"/>
  <c r="BI429"/>
  <c r="BH429"/>
  <c r="BG429"/>
  <c r="BE429"/>
  <c r="T429"/>
  <c r="R429"/>
  <c r="P429"/>
  <c r="BI425"/>
  <c r="BH425"/>
  <c r="BG425"/>
  <c r="BE425"/>
  <c r="T425"/>
  <c r="R425"/>
  <c r="P425"/>
  <c r="BI421"/>
  <c r="BH421"/>
  <c r="BG421"/>
  <c r="BE421"/>
  <c r="T421"/>
  <c r="R421"/>
  <c r="P421"/>
  <c r="BI418"/>
  <c r="BH418"/>
  <c r="BG418"/>
  <c r="BE418"/>
  <c r="T418"/>
  <c r="R418"/>
  <c r="P418"/>
  <c r="BI415"/>
  <c r="BH415"/>
  <c r="BG415"/>
  <c r="BE415"/>
  <c r="T415"/>
  <c r="R415"/>
  <c r="P415"/>
  <c r="BI412"/>
  <c r="BH412"/>
  <c r="BG412"/>
  <c r="BE412"/>
  <c r="T412"/>
  <c r="R412"/>
  <c r="P412"/>
  <c r="BI409"/>
  <c r="BH409"/>
  <c r="BG409"/>
  <c r="BE409"/>
  <c r="T409"/>
  <c r="R409"/>
  <c r="P409"/>
  <c r="BI405"/>
  <c r="BH405"/>
  <c r="BG405"/>
  <c r="BE405"/>
  <c r="T405"/>
  <c r="R405"/>
  <c r="P405"/>
  <c r="BI402"/>
  <c r="BH402"/>
  <c r="BG402"/>
  <c r="BE402"/>
  <c r="T402"/>
  <c r="R402"/>
  <c r="P402"/>
  <c r="BI399"/>
  <c r="BH399"/>
  <c r="BG399"/>
  <c r="BE399"/>
  <c r="T399"/>
  <c r="R399"/>
  <c r="P399"/>
  <c r="BI395"/>
  <c r="BH395"/>
  <c r="BG395"/>
  <c r="BE395"/>
  <c r="T395"/>
  <c r="R395"/>
  <c r="P395"/>
  <c r="BI392"/>
  <c r="BH392"/>
  <c r="BG392"/>
  <c r="BE392"/>
  <c r="T392"/>
  <c r="R392"/>
  <c r="P392"/>
  <c r="BI388"/>
  <c r="BH388"/>
  <c r="BG388"/>
  <c r="BE388"/>
  <c r="T388"/>
  <c r="R388"/>
  <c r="P388"/>
  <c r="BI385"/>
  <c r="BH385"/>
  <c r="BG385"/>
  <c r="BE385"/>
  <c r="T385"/>
  <c r="R385"/>
  <c r="P385"/>
  <c r="BI382"/>
  <c r="BH382"/>
  <c r="BG382"/>
  <c r="BE382"/>
  <c r="T382"/>
  <c r="R382"/>
  <c r="P382"/>
  <c r="BI379"/>
  <c r="BH379"/>
  <c r="BG379"/>
  <c r="BE379"/>
  <c r="T379"/>
  <c r="R379"/>
  <c r="P379"/>
  <c r="BI375"/>
  <c r="BH375"/>
  <c r="BG375"/>
  <c r="BE375"/>
  <c r="T375"/>
  <c r="R375"/>
  <c r="P375"/>
  <c r="BI372"/>
  <c r="BH372"/>
  <c r="BG372"/>
  <c r="BE372"/>
  <c r="T372"/>
  <c r="R372"/>
  <c r="P372"/>
  <c r="BI370"/>
  <c r="BH370"/>
  <c r="BG370"/>
  <c r="BE370"/>
  <c r="T370"/>
  <c r="R370"/>
  <c r="P370"/>
  <c r="BI366"/>
  <c r="BH366"/>
  <c r="BG366"/>
  <c r="BE366"/>
  <c r="T366"/>
  <c r="R366"/>
  <c r="P366"/>
  <c r="BI362"/>
  <c r="BH362"/>
  <c r="BG362"/>
  <c r="BE362"/>
  <c r="T362"/>
  <c r="R362"/>
  <c r="P362"/>
  <c r="BI359"/>
  <c r="BH359"/>
  <c r="BG359"/>
  <c r="BE359"/>
  <c r="T359"/>
  <c r="R359"/>
  <c r="P359"/>
  <c r="BI356"/>
  <c r="BH356"/>
  <c r="BG356"/>
  <c r="BE356"/>
  <c r="T356"/>
  <c r="R356"/>
  <c r="P356"/>
  <c r="BI353"/>
  <c r="BH353"/>
  <c r="BG353"/>
  <c r="BE353"/>
  <c r="T353"/>
  <c r="R353"/>
  <c r="P353"/>
  <c r="BI349"/>
  <c r="BH349"/>
  <c r="BG349"/>
  <c r="BE349"/>
  <c r="T349"/>
  <c r="R349"/>
  <c r="P349"/>
  <c r="BI346"/>
  <c r="BH346"/>
  <c r="BG346"/>
  <c r="BE346"/>
  <c r="T346"/>
  <c r="R346"/>
  <c r="P346"/>
  <c r="BI342"/>
  <c r="BH342"/>
  <c r="BG342"/>
  <c r="BE342"/>
  <c r="T342"/>
  <c r="R342"/>
  <c r="P342"/>
  <c r="BI338"/>
  <c r="BH338"/>
  <c r="BG338"/>
  <c r="BE338"/>
  <c r="T338"/>
  <c r="R338"/>
  <c r="P338"/>
  <c r="BI334"/>
  <c r="BH334"/>
  <c r="BG334"/>
  <c r="BE334"/>
  <c r="T334"/>
  <c r="R334"/>
  <c r="P334"/>
  <c r="BI331"/>
  <c r="BH331"/>
  <c r="BG331"/>
  <c r="BE331"/>
  <c r="T331"/>
  <c r="R331"/>
  <c r="P331"/>
  <c r="BI328"/>
  <c r="BH328"/>
  <c r="BG328"/>
  <c r="BE328"/>
  <c r="T328"/>
  <c r="R328"/>
  <c r="P328"/>
  <c r="BI324"/>
  <c r="BH324"/>
  <c r="BG324"/>
  <c r="BE324"/>
  <c r="T324"/>
  <c r="R324"/>
  <c r="P324"/>
  <c r="BI321"/>
  <c r="BH321"/>
  <c r="BG321"/>
  <c r="BE321"/>
  <c r="T321"/>
  <c r="R321"/>
  <c r="P321"/>
  <c r="BI317"/>
  <c r="BH317"/>
  <c r="BG317"/>
  <c r="BE317"/>
  <c r="T317"/>
  <c r="R317"/>
  <c r="P317"/>
  <c r="BI313"/>
  <c r="BH313"/>
  <c r="BG313"/>
  <c r="BE313"/>
  <c r="T313"/>
  <c r="R313"/>
  <c r="P313"/>
  <c r="BI309"/>
  <c r="BH309"/>
  <c r="BG309"/>
  <c r="BE309"/>
  <c r="T309"/>
  <c r="R309"/>
  <c r="P309"/>
  <c r="BI304"/>
  <c r="BH304"/>
  <c r="BG304"/>
  <c r="BE304"/>
  <c r="T304"/>
  <c r="R304"/>
  <c r="P304"/>
  <c r="BI302"/>
  <c r="BH302"/>
  <c r="BG302"/>
  <c r="BE302"/>
  <c r="T302"/>
  <c r="R302"/>
  <c r="P302"/>
  <c r="BI300"/>
  <c r="BH300"/>
  <c r="BG300"/>
  <c r="BE300"/>
  <c r="T300"/>
  <c r="R300"/>
  <c r="P300"/>
  <c r="BI297"/>
  <c r="BH297"/>
  <c r="BG297"/>
  <c r="BE297"/>
  <c r="T297"/>
  <c r="R297"/>
  <c r="P297"/>
  <c r="BI293"/>
  <c r="BH293"/>
  <c r="BG293"/>
  <c r="BE293"/>
  <c r="T293"/>
  <c r="R293"/>
  <c r="P293"/>
  <c r="BI290"/>
  <c r="BH290"/>
  <c r="BG290"/>
  <c r="BE290"/>
  <c r="T290"/>
  <c r="R290"/>
  <c r="P290"/>
  <c r="BI288"/>
  <c r="BH288"/>
  <c r="BG288"/>
  <c r="BE288"/>
  <c r="T288"/>
  <c r="R288"/>
  <c r="P288"/>
  <c r="BI285"/>
  <c r="BH285"/>
  <c r="BG285"/>
  <c r="BE285"/>
  <c r="T285"/>
  <c r="R285"/>
  <c r="P285"/>
  <c r="BI283"/>
  <c r="BH283"/>
  <c r="BG283"/>
  <c r="BE283"/>
  <c r="T283"/>
  <c r="R283"/>
  <c r="P283"/>
  <c r="BI280"/>
  <c r="BH280"/>
  <c r="BG280"/>
  <c r="BE280"/>
  <c r="T280"/>
  <c r="R280"/>
  <c r="P280"/>
  <c r="BI278"/>
  <c r="BH278"/>
  <c r="BG278"/>
  <c r="BE278"/>
  <c r="T278"/>
  <c r="R278"/>
  <c r="P278"/>
  <c r="BI275"/>
  <c r="BH275"/>
  <c r="BG275"/>
  <c r="BE275"/>
  <c r="T275"/>
  <c r="R275"/>
  <c r="P275"/>
  <c r="BI271"/>
  <c r="BH271"/>
  <c r="BG271"/>
  <c r="BE271"/>
  <c r="T271"/>
  <c r="R271"/>
  <c r="P271"/>
  <c r="BI269"/>
  <c r="BH269"/>
  <c r="BG269"/>
  <c r="BE269"/>
  <c r="T269"/>
  <c r="R269"/>
  <c r="P269"/>
  <c r="BI266"/>
  <c r="BH266"/>
  <c r="BG266"/>
  <c r="BE266"/>
  <c r="T266"/>
  <c r="R266"/>
  <c r="P266"/>
  <c r="BI262"/>
  <c r="BH262"/>
  <c r="BG262"/>
  <c r="BE262"/>
  <c r="T262"/>
  <c r="R262"/>
  <c r="P262"/>
  <c r="BI259"/>
  <c r="BH259"/>
  <c r="BG259"/>
  <c r="BE259"/>
  <c r="T259"/>
  <c r="R259"/>
  <c r="P259"/>
  <c r="BI256"/>
  <c r="BH256"/>
  <c r="BG256"/>
  <c r="BE256"/>
  <c r="T256"/>
  <c r="R256"/>
  <c r="P256"/>
  <c r="BI252"/>
  <c r="BH252"/>
  <c r="BG252"/>
  <c r="BE252"/>
  <c r="T252"/>
  <c r="R252"/>
  <c r="P252"/>
  <c r="BI250"/>
  <c r="BH250"/>
  <c r="BG250"/>
  <c r="BE250"/>
  <c r="T250"/>
  <c r="R250"/>
  <c r="P250"/>
  <c r="BI247"/>
  <c r="BH247"/>
  <c r="BG247"/>
  <c r="BE247"/>
  <c r="T247"/>
  <c r="R247"/>
  <c r="P247"/>
  <c r="BI244"/>
  <c r="BH244"/>
  <c r="BG244"/>
  <c r="BE244"/>
  <c r="T244"/>
  <c r="R244"/>
  <c r="P244"/>
  <c r="BI242"/>
  <c r="BH242"/>
  <c r="BG242"/>
  <c r="BE242"/>
  <c r="T242"/>
  <c r="R242"/>
  <c r="P242"/>
  <c r="BI239"/>
  <c r="BH239"/>
  <c r="BG239"/>
  <c r="BE239"/>
  <c r="T239"/>
  <c r="R239"/>
  <c r="P239"/>
  <c r="BI236"/>
  <c r="BH236"/>
  <c r="BG236"/>
  <c r="BE236"/>
  <c r="T236"/>
  <c r="R236"/>
  <c r="P236"/>
  <c r="BI232"/>
  <c r="BH232"/>
  <c r="BG232"/>
  <c r="BE232"/>
  <c r="T232"/>
  <c r="R232"/>
  <c r="P232"/>
  <c r="BI229"/>
  <c r="BH229"/>
  <c r="BG229"/>
  <c r="BE229"/>
  <c r="T229"/>
  <c r="R229"/>
  <c r="P229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R220"/>
  <c r="P220"/>
  <c r="BI216"/>
  <c r="BH216"/>
  <c r="BG216"/>
  <c r="BE216"/>
  <c r="T216"/>
  <c r="R216"/>
  <c r="P216"/>
  <c r="BI213"/>
  <c r="BH213"/>
  <c r="BG213"/>
  <c r="BE213"/>
  <c r="T213"/>
  <c r="R213"/>
  <c r="P213"/>
  <c r="BI210"/>
  <c r="BH210"/>
  <c r="BG210"/>
  <c r="BE210"/>
  <c r="T210"/>
  <c r="R210"/>
  <c r="P210"/>
  <c r="BI206"/>
  <c r="BH206"/>
  <c r="BG206"/>
  <c r="BE206"/>
  <c r="T206"/>
  <c r="R206"/>
  <c r="P206"/>
  <c r="BI203"/>
  <c r="BH203"/>
  <c r="BG203"/>
  <c r="BE203"/>
  <c r="T203"/>
  <c r="R203"/>
  <c r="P203"/>
  <c r="BI200"/>
  <c r="BH200"/>
  <c r="BG200"/>
  <c r="BE200"/>
  <c r="T200"/>
  <c r="R200"/>
  <c r="P200"/>
  <c r="BI197"/>
  <c r="BH197"/>
  <c r="BG197"/>
  <c r="BE197"/>
  <c r="T197"/>
  <c r="R197"/>
  <c r="P197"/>
  <c r="BI194"/>
  <c r="BH194"/>
  <c r="BG194"/>
  <c r="BE194"/>
  <c r="T194"/>
  <c r="R194"/>
  <c r="P194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7"/>
  <c r="BH167"/>
  <c r="BG167"/>
  <c r="BE167"/>
  <c r="T167"/>
  <c r="T166"/>
  <c r="R167"/>
  <c r="R166"/>
  <c r="P167"/>
  <c r="P166"/>
  <c r="BI163"/>
  <c r="BH163"/>
  <c r="BG163"/>
  <c r="BE163"/>
  <c r="T163"/>
  <c r="R163"/>
  <c r="P163"/>
  <c r="BI159"/>
  <c r="BH159"/>
  <c r="BG159"/>
  <c r="BE159"/>
  <c r="T159"/>
  <c r="R159"/>
  <c r="P159"/>
  <c r="BI156"/>
  <c r="BH156"/>
  <c r="BG156"/>
  <c r="BE156"/>
  <c r="T156"/>
  <c r="R156"/>
  <c r="P156"/>
  <c r="BI153"/>
  <c r="BH153"/>
  <c r="BG153"/>
  <c r="BE153"/>
  <c r="T153"/>
  <c r="R153"/>
  <c r="P153"/>
  <c r="BI150"/>
  <c r="BH150"/>
  <c r="BG150"/>
  <c r="BE150"/>
  <c r="T150"/>
  <c r="R150"/>
  <c r="P150"/>
  <c r="BI146"/>
  <c r="BH146"/>
  <c r="BG146"/>
  <c r="BE146"/>
  <c r="T146"/>
  <c r="R146"/>
  <c r="P146"/>
  <c r="BI142"/>
  <c r="BH142"/>
  <c r="BG142"/>
  <c r="BE142"/>
  <c r="T142"/>
  <c r="R142"/>
  <c r="P142"/>
  <c r="BI138"/>
  <c r="BH138"/>
  <c r="BG138"/>
  <c r="BE138"/>
  <c r="T138"/>
  <c r="R138"/>
  <c r="P138"/>
  <c r="BI134"/>
  <c r="BH134"/>
  <c r="BG134"/>
  <c r="BE134"/>
  <c r="T134"/>
  <c r="R134"/>
  <c r="P134"/>
  <c r="BI131"/>
  <c r="BH131"/>
  <c r="BG131"/>
  <c r="BE131"/>
  <c r="T131"/>
  <c r="R131"/>
  <c r="P131"/>
  <c r="BI128"/>
  <c r="BH128"/>
  <c r="BG128"/>
  <c r="BE128"/>
  <c r="T128"/>
  <c r="R128"/>
  <c r="P128"/>
  <c r="BI125"/>
  <c r="BH125"/>
  <c r="BG125"/>
  <c r="BE125"/>
  <c r="T125"/>
  <c r="R125"/>
  <c r="P125"/>
  <c r="BI122"/>
  <c r="BH122"/>
  <c r="BG122"/>
  <c r="BE122"/>
  <c r="T122"/>
  <c r="R122"/>
  <c r="P122"/>
  <c r="BI118"/>
  <c r="BH118"/>
  <c r="BG118"/>
  <c r="BE118"/>
  <c r="T118"/>
  <c r="R118"/>
  <c r="P118"/>
  <c r="BI114"/>
  <c r="BH114"/>
  <c r="BG114"/>
  <c r="BE114"/>
  <c r="T114"/>
  <c r="R114"/>
  <c r="P114"/>
  <c r="BI109"/>
  <c r="BH109"/>
  <c r="BG109"/>
  <c r="BE109"/>
  <c r="T109"/>
  <c r="R109"/>
  <c r="P109"/>
  <c r="BI105"/>
  <c r="BH105"/>
  <c r="BG105"/>
  <c r="BE105"/>
  <c r="T105"/>
  <c r="R105"/>
  <c r="P105"/>
  <c r="J99"/>
  <c r="F96"/>
  <c r="E94"/>
  <c r="J55"/>
  <c r="F52"/>
  <c r="E50"/>
  <c r="J21"/>
  <c r="E21"/>
  <c r="J98"/>
  <c r="J20"/>
  <c r="J18"/>
  <c r="E18"/>
  <c r="F99"/>
  <c r="J17"/>
  <c r="J15"/>
  <c r="E15"/>
  <c r="F98"/>
  <c r="J14"/>
  <c r="J12"/>
  <c r="J96"/>
  <c r="E7"/>
  <c r="E92"/>
  <c i="1" r="L50"/>
  <c r="AM50"/>
  <c r="AM49"/>
  <c r="L49"/>
  <c r="AM47"/>
  <c r="L47"/>
  <c r="L45"/>
  <c r="L44"/>
  <c i="2" r="BK297"/>
  <c r="BK275"/>
  <c r="BK252"/>
  <c r="BK244"/>
  <c r="J239"/>
  <c r="J223"/>
  <c r="J216"/>
  <c r="BK197"/>
  <c r="J187"/>
  <c r="J175"/>
  <c r="J159"/>
  <c r="J150"/>
  <c r="J131"/>
  <c r="J114"/>
  <c i="3" r="J181"/>
  <c r="J175"/>
  <c r="J155"/>
  <c r="J186"/>
  <c r="BK151"/>
  <c r="J98"/>
  <c r="J159"/>
  <c r="J108"/>
  <c r="J121"/>
  <c r="J179"/>
  <c r="BK149"/>
  <c r="BK93"/>
  <c r="BK110"/>
  <c r="BK104"/>
  <c i="2" r="J349"/>
  <c r="J342"/>
  <c r="J328"/>
  <c r="BK317"/>
  <c r="J300"/>
  <c r="BK280"/>
  <c r="J247"/>
  <c r="BK167"/>
  <c r="J138"/>
  <c r="BK109"/>
  <c r="BK461"/>
  <c r="BK457"/>
  <c r="BK451"/>
  <c r="J441"/>
  <c r="BK433"/>
  <c r="J429"/>
  <c r="BK415"/>
  <c r="BK405"/>
  <c r="BK402"/>
  <c r="BK392"/>
  <c r="BK382"/>
  <c r="J370"/>
  <c r="BK324"/>
  <c r="J309"/>
  <c r="J285"/>
  <c r="J271"/>
  <c r="J259"/>
  <c r="J244"/>
  <c r="J229"/>
  <c r="BK210"/>
  <c r="J190"/>
  <c r="J172"/>
  <c r="J142"/>
  <c r="BK114"/>
  <c i="3" r="J153"/>
  <c r="BK131"/>
  <c r="BK167"/>
  <c r="BK129"/>
  <c r="BK96"/>
  <c r="BK135"/>
  <c r="BK87"/>
  <c r="J163"/>
  <c r="BK115"/>
  <c r="J129"/>
  <c i="2" r="J448"/>
  <c r="BK441"/>
  <c r="J438"/>
  <c r="BK429"/>
  <c r="J415"/>
  <c r="J405"/>
  <c r="BK395"/>
  <c r="BK388"/>
  <c r="BK375"/>
  <c r="J362"/>
  <c r="BK304"/>
  <c r="J290"/>
  <c r="BK269"/>
  <c r="J236"/>
  <c r="BK213"/>
  <c r="BK184"/>
  <c r="J167"/>
  <c r="BK134"/>
  <c r="F37"/>
  <c r="BK288"/>
  <c r="J283"/>
  <c r="J269"/>
  <c r="J250"/>
  <c r="BK229"/>
  <c r="J210"/>
  <c r="J203"/>
  <c r="J194"/>
  <c r="BK178"/>
  <c r="BK163"/>
  <c r="BK138"/>
  <c r="BK122"/>
  <c r="J105"/>
  <c i="3" r="BK183"/>
  <c r="BK179"/>
  <c r="BK173"/>
  <c r="J135"/>
  <c r="BK145"/>
  <c r="BK121"/>
  <c r="J183"/>
  <c r="BK137"/>
  <c r="BK177"/>
  <c r="J106"/>
  <c r="J110"/>
  <c r="J143"/>
  <c r="BK117"/>
  <c r="BK153"/>
  <c i="2" r="J353"/>
  <c r="BK334"/>
  <c r="BK302"/>
  <c r="J293"/>
  <c r="J275"/>
  <c r="BK242"/>
  <c r="BK223"/>
  <c r="J146"/>
  <c r="J122"/>
  <c r="J461"/>
  <c r="J457"/>
  <c r="BK448"/>
  <c r="BK444"/>
  <c r="BK436"/>
  <c r="BK421"/>
  <c r="BK418"/>
  <c r="J412"/>
  <c r="J399"/>
  <c r="J388"/>
  <c r="J375"/>
  <c r="BK359"/>
  <c r="BK313"/>
  <c r="J302"/>
  <c r="BK278"/>
  <c r="BK262"/>
  <c r="BK247"/>
  <c r="BK236"/>
  <c r="BK216"/>
  <c r="BK203"/>
  <c r="J178"/>
  <c r="J163"/>
  <c r="BK131"/>
  <c i="1" r="AS54"/>
  <c i="3" r="J145"/>
  <c r="BK159"/>
  <c r="BK171"/>
  <c r="BK101"/>
  <c r="J141"/>
  <c r="BK141"/>
  <c r="J96"/>
  <c i="2" r="J451"/>
  <c r="BK438"/>
  <c r="J433"/>
  <c r="J421"/>
  <c r="BK412"/>
  <c r="BK399"/>
  <c r="J395"/>
  <c r="J385"/>
  <c r="J372"/>
  <c r="J359"/>
  <c r="BK300"/>
  <c r="BK283"/>
  <c r="J262"/>
  <c r="J252"/>
  <c r="BK220"/>
  <c r="J200"/>
  <c r="BK175"/>
  <c r="BK156"/>
  <c r="J109"/>
  <c r="BK385"/>
  <c r="J382"/>
  <c r="J379"/>
  <c r="BK372"/>
  <c r="BK370"/>
  <c r="BK366"/>
  <c r="BK362"/>
  <c r="BK356"/>
  <c r="BK353"/>
  <c r="BK349"/>
  <c r="BK346"/>
  <c r="BK342"/>
  <c r="J338"/>
  <c r="J334"/>
  <c r="J331"/>
  <c r="J324"/>
  <c r="J321"/>
  <c r="J313"/>
  <c r="J304"/>
  <c r="J297"/>
  <c r="BK290"/>
  <c r="BK285"/>
  <c r="J280"/>
  <c r="BK271"/>
  <c r="J266"/>
  <c r="BK256"/>
  <c r="BK250"/>
  <c r="BK239"/>
  <c r="J232"/>
  <c r="J226"/>
  <c r="J220"/>
  <c r="J213"/>
  <c r="J206"/>
  <c r="BK200"/>
  <c r="BK194"/>
  <c r="BK187"/>
  <c r="J184"/>
  <c r="BK172"/>
  <c r="J156"/>
  <c r="J134"/>
  <c r="J33"/>
  <c i="3" r="J177"/>
  <c r="J93"/>
  <c r="J117"/>
  <c r="BK175"/>
  <c r="J131"/>
  <c r="J157"/>
  <c r="BK143"/>
  <c r="J125"/>
  <c r="BK181"/>
  <c r="J89"/>
  <c i="2" r="F33"/>
  <c i="3" r="BK163"/>
  <c r="BK125"/>
  <c r="J167"/>
  <c r="BK127"/>
  <c r="BK91"/>
  <c i="2" r="J356"/>
  <c r="J346"/>
  <c r="BK338"/>
  <c r="BK331"/>
  <c r="BK321"/>
  <c r="BK309"/>
  <c r="J288"/>
  <c r="BK266"/>
  <c r="J256"/>
  <c r="BK232"/>
  <c r="BK153"/>
  <c r="BK128"/>
  <c r="F35"/>
  <c r="J197"/>
  <c r="BK181"/>
  <c r="J153"/>
  <c r="J125"/>
  <c i="3" r="J161"/>
  <c r="J113"/>
  <c r="BK155"/>
  <c r="BK147"/>
  <c r="J104"/>
  <c r="BK186"/>
  <c r="J115"/>
  <c r="BK157"/>
  <c r="J123"/>
  <c r="BK165"/>
  <c r="J171"/>
  <c r="J127"/>
  <c r="BK108"/>
  <c r="J87"/>
  <c r="J91"/>
  <c i="2" r="J444"/>
  <c r="J436"/>
  <c r="BK425"/>
  <c r="J425"/>
  <c r="J418"/>
  <c r="BK409"/>
  <c r="J409"/>
  <c r="J402"/>
  <c r="J392"/>
  <c r="BK379"/>
  <c r="J366"/>
  <c r="BK328"/>
  <c r="J317"/>
  <c r="BK293"/>
  <c r="J278"/>
  <c r="BK259"/>
  <c r="J242"/>
  <c r="BK226"/>
  <c r="BK206"/>
  <c r="BK190"/>
  <c r="J181"/>
  <c r="BK150"/>
  <c r="BK142"/>
  <c r="BK125"/>
  <c r="J118"/>
  <c r="F36"/>
  <c r="BK159"/>
  <c r="BK146"/>
  <c r="J128"/>
  <c r="BK118"/>
  <c r="BK105"/>
  <c i="3" r="BK139"/>
  <c r="BK161"/>
  <c r="J149"/>
  <c r="J139"/>
  <c r="BK119"/>
  <c r="BK89"/>
  <c r="J147"/>
  <c r="BK133"/>
  <c r="J165"/>
  <c r="J101"/>
  <c r="J151"/>
  <c r="J119"/>
  <c r="BK98"/>
  <c r="J173"/>
  <c r="J137"/>
  <c r="J133"/>
  <c r="BK113"/>
  <c r="BK106"/>
  <c r="BK123"/>
  <c i="2" l="1" r="BK104"/>
  <c r="J104"/>
  <c r="J61"/>
  <c r="R104"/>
  <c r="P113"/>
  <c r="BK133"/>
  <c r="J133"/>
  <c r="J63"/>
  <c r="T133"/>
  <c r="R152"/>
  <c r="P171"/>
  <c r="T171"/>
  <c r="T193"/>
  <c r="BK209"/>
  <c r="J209"/>
  <c r="J69"/>
  <c r="BK219"/>
  <c r="J219"/>
  <c r="J70"/>
  <c r="T219"/>
  <c r="R235"/>
  <c r="P255"/>
  <c r="BK261"/>
  <c r="J261"/>
  <c r="J73"/>
  <c r="BK274"/>
  <c r="J274"/>
  <c r="J74"/>
  <c r="T274"/>
  <c r="T316"/>
  <c r="P337"/>
  <c r="P365"/>
  <c r="T365"/>
  <c r="T408"/>
  <c r="P428"/>
  <c r="P104"/>
  <c r="T104"/>
  <c r="T113"/>
  <c r="R133"/>
  <c r="P152"/>
  <c r="R171"/>
  <c r="R193"/>
  <c r="P209"/>
  <c r="T209"/>
  <c r="R219"/>
  <c r="P235"/>
  <c r="R255"/>
  <c r="P261"/>
  <c r="R261"/>
  <c r="R274"/>
  <c r="P316"/>
  <c r="BK337"/>
  <c r="J337"/>
  <c r="J76"/>
  <c r="T337"/>
  <c r="R365"/>
  <c r="R408"/>
  <c r="T428"/>
  <c r="R113"/>
  <c r="BK152"/>
  <c r="J152"/>
  <c r="J64"/>
  <c r="BK171"/>
  <c r="J171"/>
  <c r="J67"/>
  <c r="BK193"/>
  <c r="J193"/>
  <c r="J68"/>
  <c r="R209"/>
  <c r="BK235"/>
  <c r="J235"/>
  <c r="J71"/>
  <c r="BK255"/>
  <c r="J255"/>
  <c r="J72"/>
  <c r="T255"/>
  <c r="T261"/>
  <c r="BK316"/>
  <c r="J316"/>
  <c r="J75"/>
  <c r="BK365"/>
  <c r="J365"/>
  <c r="J77"/>
  <c r="BK408"/>
  <c r="J408"/>
  <c r="J78"/>
  <c r="BK428"/>
  <c r="J428"/>
  <c r="J79"/>
  <c i="3" r="P86"/>
  <c r="P85"/>
  <c r="BK86"/>
  <c r="BK85"/>
  <c r="J85"/>
  <c r="J60"/>
  <c r="T86"/>
  <c r="T85"/>
  <c i="2" r="BK113"/>
  <c r="J113"/>
  <c r="J62"/>
  <c r="P133"/>
  <c r="T152"/>
  <c r="P193"/>
  <c r="P219"/>
  <c r="T235"/>
  <c r="P274"/>
  <c r="R316"/>
  <c r="R337"/>
  <c r="P408"/>
  <c r="R428"/>
  <c i="3" r="R86"/>
  <c r="R85"/>
  <c r="R84"/>
  <c r="BK170"/>
  <c r="J170"/>
  <c r="J63"/>
  <c r="P170"/>
  <c r="P169"/>
  <c r="R170"/>
  <c r="R169"/>
  <c r="T170"/>
  <c r="T169"/>
  <c i="2" r="BK166"/>
  <c r="J166"/>
  <c r="J65"/>
  <c r="BK456"/>
  <c r="J456"/>
  <c r="J81"/>
  <c r="BK460"/>
  <c r="J460"/>
  <c r="J82"/>
  <c i="3" r="BK185"/>
  <c r="J185"/>
  <c r="J64"/>
  <c i="2" r="BK103"/>
  <c i="3" r="J52"/>
  <c r="BF91"/>
  <c r="BF98"/>
  <c r="BF110"/>
  <c r="BF117"/>
  <c r="BF125"/>
  <c r="BF133"/>
  <c r="BF135"/>
  <c r="BF137"/>
  <c r="BF139"/>
  <c r="BF141"/>
  <c r="BF155"/>
  <c r="BF175"/>
  <c i="2" r="BK455"/>
  <c r="J455"/>
  <c r="J80"/>
  <c i="3" r="F55"/>
  <c r="BF96"/>
  <c r="BF101"/>
  <c r="BF104"/>
  <c r="BF147"/>
  <c r="BF151"/>
  <c r="BF153"/>
  <c r="BF159"/>
  <c r="BF123"/>
  <c r="BF131"/>
  <c r="BF145"/>
  <c r="BF161"/>
  <c i="2" r="BK170"/>
  <c r="J170"/>
  <c r="J66"/>
  <c i="3" r="E48"/>
  <c r="BF87"/>
  <c r="BF89"/>
  <c r="BF93"/>
  <c r="BF167"/>
  <c r="BF173"/>
  <c r="BF181"/>
  <c r="BF183"/>
  <c r="BF113"/>
  <c r="BF115"/>
  <c r="BF119"/>
  <c r="BF121"/>
  <c r="BF149"/>
  <c r="BF171"/>
  <c r="BF179"/>
  <c r="BF108"/>
  <c r="BF163"/>
  <c r="BF177"/>
  <c r="BF186"/>
  <c r="BF106"/>
  <c r="BF127"/>
  <c r="BF129"/>
  <c r="BF143"/>
  <c r="BF157"/>
  <c r="BF165"/>
  <c i="1" r="AV55"/>
  <c r="AZ55"/>
  <c r="BB55"/>
  <c i="2" r="E48"/>
  <c r="J52"/>
  <c r="F54"/>
  <c r="J54"/>
  <c r="F55"/>
  <c r="BF105"/>
  <c r="BF109"/>
  <c r="BF114"/>
  <c r="BF118"/>
  <c r="BF122"/>
  <c r="BF125"/>
  <c r="BF128"/>
  <c r="BF131"/>
  <c r="BF134"/>
  <c r="BF138"/>
  <c r="BF142"/>
  <c r="BF146"/>
  <c r="BF150"/>
  <c r="BF153"/>
  <c r="BF156"/>
  <c r="BF159"/>
  <c r="BF163"/>
  <c r="BF167"/>
  <c r="BF172"/>
  <c r="BF175"/>
  <c r="BF178"/>
  <c r="BF181"/>
  <c r="BF184"/>
  <c r="BF187"/>
  <c r="BF190"/>
  <c r="BF194"/>
  <c r="BF197"/>
  <c r="BF200"/>
  <c r="BF203"/>
  <c r="BF206"/>
  <c r="BF210"/>
  <c r="BF213"/>
  <c r="BF216"/>
  <c r="BF220"/>
  <c r="BF223"/>
  <c r="BF226"/>
  <c r="BF229"/>
  <c r="BF232"/>
  <c r="BF236"/>
  <c r="BF239"/>
  <c r="BF242"/>
  <c r="BF244"/>
  <c r="BF247"/>
  <c r="BF250"/>
  <c r="BF252"/>
  <c r="BF256"/>
  <c r="BF259"/>
  <c r="BF262"/>
  <c r="BF266"/>
  <c r="BF269"/>
  <c r="BF271"/>
  <c r="BF275"/>
  <c r="BF278"/>
  <c r="BF280"/>
  <c r="BF283"/>
  <c r="BF285"/>
  <c r="BF288"/>
  <c r="BF290"/>
  <c r="BF293"/>
  <c r="BF297"/>
  <c r="BF300"/>
  <c r="BF302"/>
  <c r="BF304"/>
  <c r="BF309"/>
  <c r="BF313"/>
  <c r="BF317"/>
  <c r="BF321"/>
  <c r="BF324"/>
  <c r="BF328"/>
  <c r="BF331"/>
  <c r="BF334"/>
  <c r="BF338"/>
  <c r="BF342"/>
  <c r="BF346"/>
  <c r="BF349"/>
  <c r="BF353"/>
  <c r="BF356"/>
  <c r="BF359"/>
  <c r="BF362"/>
  <c r="BF366"/>
  <c r="BF370"/>
  <c r="BF372"/>
  <c r="BF375"/>
  <c r="BF379"/>
  <c r="BF382"/>
  <c r="BF385"/>
  <c r="BF388"/>
  <c r="BF392"/>
  <c r="BF395"/>
  <c r="BF399"/>
  <c r="BF402"/>
  <c r="BF405"/>
  <c r="BF409"/>
  <c r="BF412"/>
  <c r="BF415"/>
  <c r="BF418"/>
  <c r="BF421"/>
  <c r="BF425"/>
  <c r="BF429"/>
  <c r="BF433"/>
  <c r="BF436"/>
  <c r="BF438"/>
  <c r="BF441"/>
  <c r="BF444"/>
  <c r="BF448"/>
  <c r="BF451"/>
  <c r="BF457"/>
  <c r="BF461"/>
  <c i="1" r="BC55"/>
  <c r="BD55"/>
  <c i="3" r="F36"/>
  <c i="1" r="BC56"/>
  <c r="BC54"/>
  <c r="W32"/>
  <c i="3" r="F35"/>
  <c i="1" r="BB56"/>
  <c r="BB54"/>
  <c r="W31"/>
  <c i="3" r="F33"/>
  <c i="1" r="AZ56"/>
  <c r="AZ54"/>
  <c r="W29"/>
  <c i="3" r="J33"/>
  <c i="1" r="AV56"/>
  <c i="3" r="F37"/>
  <c i="1" r="BD56"/>
  <c r="BD54"/>
  <c r="W33"/>
  <c i="3" l="1" r="T84"/>
  <c i="2" r="T103"/>
  <c r="T170"/>
  <c r="R103"/>
  <c i="3" r="P84"/>
  <c i="1" r="AU56"/>
  <c i="2" r="R170"/>
  <c r="P103"/>
  <c r="P170"/>
  <c i="3" r="J86"/>
  <c r="J61"/>
  <c r="BK169"/>
  <c r="J169"/>
  <c r="J62"/>
  <c i="2" r="BK102"/>
  <c r="J102"/>
  <c r="J59"/>
  <c r="J103"/>
  <c r="J60"/>
  <c r="J34"/>
  <c i="1" r="AW55"/>
  <c r="AT55"/>
  <c i="2" r="F34"/>
  <c i="1" r="BA55"/>
  <c r="AV54"/>
  <c r="AK29"/>
  <c i="3" r="J34"/>
  <c i="1" r="AW56"/>
  <c r="AT56"/>
  <c i="3" r="F34"/>
  <c i="1" r="BA56"/>
  <c r="AY54"/>
  <c r="AX54"/>
  <c i="3" l="1" r="BK84"/>
  <c r="J84"/>
  <c r="J59"/>
  <c i="2" r="P102"/>
  <c i="1" r="AU55"/>
  <c i="2" r="R102"/>
  <c r="T102"/>
  <c i="1" r="AU54"/>
  <c i="2" r="J30"/>
  <c i="1" r="AG55"/>
  <c i="3" r="J30"/>
  <c i="1" r="AG56"/>
  <c r="BA54"/>
  <c r="W30"/>
  <c i="3" l="1" r="J39"/>
  <c i="2" r="J39"/>
  <c i="1" r="AN55"/>
  <c r="AN56"/>
  <c r="AG54"/>
  <c r="AK26"/>
  <c r="AW54"/>
  <c r="AK30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<sst xmlns="http://schemas.openxmlformats.org/spreadsheetml/2006/main">
  <si>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</si>
  <si>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</si>
  <si>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</si>
  <si>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</si>
  <si>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</si>
  <si>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{18d98b81-d786-4dd4-b160-459b24f54172}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</si>
  <si>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</si>
  <si>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</si>
  <si>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</si>
  <si>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</si>
  <si>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</si>
  <si>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</si>
  <si>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</si>
  <si>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</si>
  <si>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12_2024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</si>
  <si>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</si>
  <si>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</si>
  <si>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nájemního bytu č.13, Škroupova 3, Havířov</t>
  </si>
  <si>
    <t>KSO:</t>
  </si>
  <si>
    <t/>
  </si>
  <si>
    <t>CC-CZ:</t>
  </si>
  <si>
    <t>Místo:</t>
  </si>
  <si>
    <t>Škroupova 3</t>
  </si>
  <si>
    <t>Datum:</t>
  </si>
  <si>
    <t>4. 12. 2024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</si>
  <si>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</si>
  <si>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</si>
  <si>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</si>
  <si>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</si>
  <si>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</si>
  <si>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</si>
  <si>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</si>
  <si>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</si>
  <si>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</si>
  <si>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87589192</t>
  </si>
  <si>
    <t>Ing. Michal Klimša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</si>
  <si>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</si>
  <si>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</si>
  <si>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</si>
  <si>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</si>
  <si>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</si>
  <si>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</si>
  <si>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</si>
  <si>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</si>
  <si>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</si>
  <si>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</si>
  <si>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</si>
  <si>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</si>
  <si>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</si>
  <si>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</si>
  <si>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</si>
  <si>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</si>
  <si>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</si>
  <si>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</si>
  <si>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</si>
  <si>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</si>
  <si>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</si>
  <si>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</si>
  <si>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</si>
  <si>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</si>
  <si>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</si>
  <si>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</si>
  <si>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</si>
  <si>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</si>
  <si>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</si>
  <si>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</si>
  <si>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</si>
  <si>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</si>
  <si>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</si>
  <si>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</si>
  <si>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</si>
  <si>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</si>
  <si>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</si>
  <si>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</si>
  <si>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</si>
  <si>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</si>
  <si>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</si>
  <si>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</si>
  <si>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</t>
  </si>
  <si>
    <t>STA</t>
  </si>
  <si>
    <t>1</t>
  </si>
  <si>
    <t>{99743c07-ba90-4412-8b85-7f8bb5ef20b9}</t>
  </si>
  <si>
    <t>02 - Elektro</t>
  </si>
  <si>
    <t>Rekonstrukce nájemního bytu č.13,Škroupova 3, Havířov</t>
  </si>
  <si>
    <t>{f90db00c-e449-433f-95cc-f18a4fe015a1}</t>
  </si>
  <si>
    <t>KRYCÍ LIST SOUPISU PRACÍ</t>
  </si>
  <si>
    <t>Objekt:</t>
  </si>
  <si>
    <t>01 - 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</si>
  <si>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</si>
  <si>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</si>
  <si>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</si>
  <si>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</si>
  <si>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</si>
  <si>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</si>
  <si>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</si>
  <si>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</si>
  <si>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</si>
  <si>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</si>
  <si>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</si>
  <si>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</si>
  <si>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</si>
  <si>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</si>
  <si>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</si>
  <si>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</si>
  <si>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</si>
  <si>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</si>
  <si>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</si>
  <si>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</si>
  <si>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</si>
  <si>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</si>
  <si>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</si>
  <si>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</si>
  <si>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</si>
  <si>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58-M - Revize vyhrazených technických zařízení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</si>
  <si>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</si>
  <si>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</si>
  <si>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</si>
  <si>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</si>
  <si>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</si>
  <si>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</si>
  <si>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</si>
  <si>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</si>
  <si>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</si>
  <si>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</si>
  <si>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</si>
  <si>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</si>
  <si>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</si>
  <si>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</si>
  <si>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</si>
  <si>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</si>
  <si>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</si>
  <si>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</si>
  <si>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</si>
  <si>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</si>
  <si>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342272205</t>
  </si>
  <si>
    <t>Příčka z pórobetonových hladkých tvárnic na tenkovrstvou maltu tl 50 mm</t>
  </si>
  <si>
    <t>m2</t>
  </si>
  <si>
    <t>CS ÚRS 2024 02</t>
  </si>
  <si>
    <t>4</t>
  </si>
  <si>
    <t>2</t>
  </si>
  <si>
    <t>600361554</t>
  </si>
  <si>
    <t>PP</t>
  </si>
  <si>
    <t>Příčky z pórobetonových tvárnic hladkých na tenké maltové lože objemová hmotnost do 500 kg/m3, tloušťka příčky 50 mm</t>
  </si>
  <si>
    <t>Online PSC</t>
  </si>
  <si>
    <t>https://podminky.urs.cz/item/CS_URS_2024_02/342272205</t>
  </si>
  <si>
    <t>VV</t>
  </si>
  <si>
    <t>0,4*2+1,24*2,6+1,35*2,6+0,91*2,6</t>
  </si>
  <si>
    <t>342272225</t>
  </si>
  <si>
    <t>Příčka z pórobetonových hladkých tvárnic na tenkovrstvou maltu tl 100 mm</t>
  </si>
  <si>
    <t>1171446771</t>
  </si>
  <si>
    <t>Příčky z pórobetonových tvárnic hladkých na tenké maltové lože objemová hmotnost do 500 kg/m3, tloušťka příčky 100 mm</t>
  </si>
  <si>
    <t>https://podminky.urs.cz/item/CS_URS_2024_02/342272225</t>
  </si>
  <si>
    <t>(3,29+1,44)*2,6</t>
  </si>
  <si>
    <t>6</t>
  </si>
  <si>
    <t>Úpravy povrchů, podlahy a osazování výplní</t>
  </si>
  <si>
    <t>612131121</t>
  </si>
  <si>
    <t>Penetrační disperzní nátěr vnitřních stěn nanášený ručně</t>
  </si>
  <si>
    <t>1458367900</t>
  </si>
  <si>
    <t>Podkladní a spojovací vrstva vnitřních omítaných ploch penetrace disperzní nanášená ručně stěn</t>
  </si>
  <si>
    <t>https://podminky.urs.cz/item/CS_URS_2024_02/612131121</t>
  </si>
  <si>
    <t>2*(9,9+12,298)</t>
  </si>
  <si>
    <t>612142001</t>
  </si>
  <si>
    <t>Potažení vnitřních stěn sklovláknitým pletivem vtlačeným do tenkovrstvé hmoty</t>
  </si>
  <si>
    <t>-978698185</t>
  </si>
  <si>
    <t>Potažení vnitřních ploch pletivem v ploše nebo pruzích, na plném podkladu sklovláknitým vtlačením do tmelu stěn</t>
  </si>
  <si>
    <t>https://podminky.urs.cz/item/CS_URS_2024_02/612142001</t>
  </si>
  <si>
    <t>44,396*1,3</t>
  </si>
  <si>
    <t>5</t>
  </si>
  <si>
    <t>612311131</t>
  </si>
  <si>
    <t>Potažení vnitřních stěn vápenným štukem tloušťky do 3 mm</t>
  </si>
  <si>
    <t>-1640561019</t>
  </si>
  <si>
    <t>Potažení vnitřních ploch vápenným štukem tloušťky do 3 mm svislých konstrukcí stěn</t>
  </si>
  <si>
    <t>https://podminky.urs.cz/item/CS_URS_2024_02/612311131</t>
  </si>
  <si>
    <t>619995001</t>
  </si>
  <si>
    <t>Začištění omítek kolem oken, dveří, podlah nebo obkladů</t>
  </si>
  <si>
    <t>m</t>
  </si>
  <si>
    <t>-1208593435</t>
  </si>
  <si>
    <t>Začištění omítek (s dodáním hmot) kolem oken, dveří, podlah, obkladů apod.</t>
  </si>
  <si>
    <t>https://podminky.urs.cz/item/CS_URS_2024_02/619995001</t>
  </si>
  <si>
    <t>113</t>
  </si>
  <si>
    <t>642942111</t>
  </si>
  <si>
    <t>Osazování zárubní nebo rámů dveřních kovových do 2,5 m2 na MC</t>
  </si>
  <si>
    <t>kus</t>
  </si>
  <si>
    <t>-75650443</t>
  </si>
  <si>
    <t>Osazování zárubní nebo rámů kovových dveřních lisovaných nebo z úhelníků bez dveřních křídel na cementovou maltu, plochy otvoru do 2,5 m2</t>
  </si>
  <si>
    <t>https://podminky.urs.cz/item/CS_URS_2024_02/642942111</t>
  </si>
  <si>
    <t>114</t>
  </si>
  <si>
    <t>M</t>
  </si>
  <si>
    <t>55331481</t>
  </si>
  <si>
    <t>zárubeň jednokřídlá ocelová pro zdění tl stěny 75-100mm rozměru 700/1970, 2100mm</t>
  </si>
  <si>
    <t>8</t>
  </si>
  <si>
    <t>1906450257</t>
  </si>
  <si>
    <t>9</t>
  </si>
  <si>
    <t>Ostatní konstrukce a práce, bourání</t>
  </si>
  <si>
    <t>7</t>
  </si>
  <si>
    <t>949101111</t>
  </si>
  <si>
    <t>Lešení pomocné pro objekty pozemních staveb s lešeňovou podlahou v do 1,9 m zatížení do 150 kg/m2</t>
  </si>
  <si>
    <t>705061773</t>
  </si>
  <si>
    <t>Lešení pomocné pracovní pro objekty pozemních staveb pro zatížení do 150 kg/m2, o výšce lešeňové podlahy do 1,9 m</t>
  </si>
  <si>
    <t>https://podminky.urs.cz/item/CS_URS_2024_02/949101111</t>
  </si>
  <si>
    <t>9,14+0,91+2,01+9,14+11,49+11,7+18,75</t>
  </si>
  <si>
    <t>962031133</t>
  </si>
  <si>
    <t>Bourání příček z cihel pálených na MVC tl do 150 mm</t>
  </si>
  <si>
    <t>-409554667</t>
  </si>
  <si>
    <t>Bourání příček z cihel, tvárnic nebo příčkovek z cihel pálených, plných nebo dutých na maltu vápennou nebo vápenocementovou, tl. do 150 mm</t>
  </si>
  <si>
    <t>https://podminky.urs.cz/item/CS_URS_2024_02/962031133</t>
  </si>
  <si>
    <t>(0,6+0,44)*2,6</t>
  </si>
  <si>
    <t>962051115</t>
  </si>
  <si>
    <t>Bourání příček ze ŽB tl do 100 mm</t>
  </si>
  <si>
    <t>-1523631796</t>
  </si>
  <si>
    <t>Bourání příček železobetonových tloušťky do 100 mm</t>
  </si>
  <si>
    <t>https://podminky.urs.cz/item/CS_URS_2024_02/962051115</t>
  </si>
  <si>
    <t>2,6*2,5</t>
  </si>
  <si>
    <t>10</t>
  </si>
  <si>
    <t>962084130</t>
  </si>
  <si>
    <t>Bourání příček deskových, umakartových, sololitových apod. tl do 50 mm</t>
  </si>
  <si>
    <t>1563824466</t>
  </si>
  <si>
    <t>Bourání příček nebo přizdívek deskových, umakartových, sololitových apod., tl. do 50 mm</t>
  </si>
  <si>
    <t>https://podminky.urs.cz/item/CS_URS_2024_02/962084130</t>
  </si>
  <si>
    <t>2,6*(0,91+1,35+1,35)</t>
  </si>
  <si>
    <t>11</t>
  </si>
  <si>
    <t>13010508</t>
  </si>
  <si>
    <t>D+M úhelník ocelový (překlad) nerovnostranný jakost S235JR (11 375) 40x40x3mm, délky 1000mm, vč. zapravení</t>
  </si>
  <si>
    <t>-1006529214</t>
  </si>
  <si>
    <t>D+M úhelník ocelový (překlad) nerovnostranný jakost S235JR (11 375) 60x40x5mm, vč. zapravení</t>
  </si>
  <si>
    <t>997</t>
  </si>
  <si>
    <t>Přesun sutě</t>
  </si>
  <si>
    <t>997013214</t>
  </si>
  <si>
    <t>Vnitrostaveništní doprava suti a vybouraných hmot pro budovy v přes 12 do 15 m ručně</t>
  </si>
  <si>
    <t>t</t>
  </si>
  <si>
    <t>-331878245</t>
  </si>
  <si>
    <t>Vnitrostaveništní doprava suti a vybouraných hmot vodorovně do 50 m s naložením ručně pro budovy a haly výšky přes 12 do 15 m</t>
  </si>
  <si>
    <t>https://podminky.urs.cz/item/CS_URS_2024_02/997013214</t>
  </si>
  <si>
    <t>13</t>
  </si>
  <si>
    <t>997013501</t>
  </si>
  <si>
    <t>Odvoz suti a vybouraných hmot na skládku nebo meziskládku do 1 km se složením</t>
  </si>
  <si>
    <t>1223032359</t>
  </si>
  <si>
    <t>https://podminky.urs.cz/item/CS_URS_2024_02/997013501</t>
  </si>
  <si>
    <t>14</t>
  </si>
  <si>
    <t>997013509</t>
  </si>
  <si>
    <t>Příplatek k odvozu suti a vybouraných hmot na skládku ZKD 1 km přes 1 km</t>
  </si>
  <si>
    <t>806517053</t>
  </si>
  <si>
    <t>https://podminky.urs.cz/item/CS_URS_2024_02/997013509</t>
  </si>
  <si>
    <t>20*3</t>
  </si>
  <si>
    <t>15</t>
  </si>
  <si>
    <t>997013631</t>
  </si>
  <si>
    <t>Poplatek za uložení na skládce (skládkovné) stavebního odpadu směsného kód odpadu 17 09 04</t>
  </si>
  <si>
    <t>-1229291809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</si>
  <si>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</si>
  <si>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</si>
  <si>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998</t>
  </si>
  <si>
    <t>Přesun hmot</t>
  </si>
  <si>
    <t>16</t>
  </si>
  <si>
    <t>998018003</t>
  </si>
  <si>
    <t>Přesun hmot pro budovy ruční pro budovy v přes 12 do 24 m</t>
  </si>
  <si>
    <t>355300584</t>
  </si>
  <si>
    <t>Přesun hmot pro budovy občanské výstavby, bydlení, výrobu a služby ruční (bez užití mechanizace) vodorovná dopravní vzdálenost do 100 m pro budovy s jakoukoliv nosnou konstrukcí výšky přes 12 do 24 m</t>
  </si>
  <si>
    <t>https://podminky.urs.cz/item/CS_URS_2024_02/998018003</t>
  </si>
  <si>
    <t>PSV</t>
  </si>
  <si>
    <t>Práce a dodávky PSV</t>
  </si>
  <si>
    <t>721</t>
  </si>
  <si>
    <t>Zdravotechnika - vnitřní kanalizace</t>
  </si>
  <si>
    <t>17</t>
  </si>
  <si>
    <t>721174043</t>
  </si>
  <si>
    <t>Potrubí kanalizační z PP připojovací DN 50</t>
  </si>
  <si>
    <t>-8153758</t>
  </si>
  <si>
    <t>Potrubí z plastových trub polypropylenové připojovací DN 50</t>
  </si>
  <si>
    <t>https://podminky.urs.cz/item/CS_URS_2024_02/721174043</t>
  </si>
  <si>
    <t>18</t>
  </si>
  <si>
    <t>721174045</t>
  </si>
  <si>
    <t>Potrubí kanalizační z PP připojovací DN 110</t>
  </si>
  <si>
    <t>-59335412</t>
  </si>
  <si>
    <t>Potrubí z plastových trub polypropylenové připojovací DN 110</t>
  </si>
  <si>
    <t>https://podminky.urs.cz/item/CS_URS_2024_02/721174045</t>
  </si>
  <si>
    <t>19</t>
  </si>
  <si>
    <t>721194105</t>
  </si>
  <si>
    <t>Vyvedení a upevnění odpadních výpustek DN 50</t>
  </si>
  <si>
    <t>1778942731</t>
  </si>
  <si>
    <t>Vyměření přípojek na potrubí vyvedení a upevnění odpadních výpustek DN 50</t>
  </si>
  <si>
    <t>https://podminky.urs.cz/item/CS_URS_2024_02/721194105</t>
  </si>
  <si>
    <t>20</t>
  </si>
  <si>
    <t>721194109</t>
  </si>
  <si>
    <t>Vyvedení a upevnění odpadních výpustek DN 100</t>
  </si>
  <si>
    <t>-1153986493</t>
  </si>
  <si>
    <t>Vyměření přípojek na potrubí vyvedení a upevnění odpadních výpustek DN 100</t>
  </si>
  <si>
    <t>https://podminky.urs.cz/item/CS_URS_2024_02/721194109</t>
  </si>
  <si>
    <t>721226521</t>
  </si>
  <si>
    <t>Zápachové uzávěrky nástěnné (PP) pro pračku a myčku DN 40</t>
  </si>
  <si>
    <t>-1094838647</t>
  </si>
  <si>
    <t>https://podminky.urs.cz/item/CS_URS_2024_02/721226521</t>
  </si>
  <si>
    <t>22</t>
  </si>
  <si>
    <t>721290111</t>
  </si>
  <si>
    <t>Zkouška těsnosti potrubí kanalizace vodou do DN 125</t>
  </si>
  <si>
    <t>-1330515459</t>
  </si>
  <si>
    <t>Zkouška těsnosti kanalizace v objektech vodou do DN 125</t>
  </si>
  <si>
    <t>https://podminky.urs.cz/item/CS_URS_2024_02/721290111</t>
  </si>
  <si>
    <t>23</t>
  </si>
  <si>
    <t>998721103</t>
  </si>
  <si>
    <t>Přesun hmot tonážní pro vnitřní kanalizaci v objektech v přes 12 do 24 m</t>
  </si>
  <si>
    <t>-1584745406</t>
  </si>
  <si>
    <t>Přesun hmot pro vnitřní kanalizaci stanovený z hmotnosti přesunovaného materiálu vodorovná dopravní vzdálenost do 50 m základní v objektech výšky přes 12 do 24 m</t>
  </si>
  <si>
    <t>https://podminky.urs.cz/item/CS_URS_2024_02/998721103</t>
  </si>
  <si>
    <t>722</t>
  </si>
  <si>
    <t>Zdravotechnika - vnitřní vodovod</t>
  </si>
  <si>
    <t>24</t>
  </si>
  <si>
    <t>722174022</t>
  </si>
  <si>
    <t>Potrubí vodovodní plastové PPR svar polyfúze PN 20 D 20x3,4 mm</t>
  </si>
  <si>
    <t>-1505236594</t>
  </si>
  <si>
    <t>Potrubí z plastových trubek z polypropylenu PPR svařovaných polyfúzně PN 20 (SDR 6) D 20 x 3,4</t>
  </si>
  <si>
    <t>https://podminky.urs.cz/item/CS_URS_2024_02/722174022</t>
  </si>
  <si>
    <t>25</t>
  </si>
  <si>
    <t>722181222</t>
  </si>
  <si>
    <t>Ochrana vodovodního potrubí přilepenými termoizolačními trubicemi z PE tl do 9 mm DN do 45 mm</t>
  </si>
  <si>
    <t>-969180546</t>
  </si>
  <si>
    <t>Ochrana potrubí termoizolačními trubicemi z pěnového polyetylenu PE přilepenými v příčných a podélných spojích, tloušťky izolace přes 6 do 9 mm, vnitřního průměru izolace DN přes 22 do 45 mm</t>
  </si>
  <si>
    <t>https://podminky.urs.cz/item/CS_URS_2024_02/722181222</t>
  </si>
  <si>
    <t>26</t>
  </si>
  <si>
    <t>722190401</t>
  </si>
  <si>
    <t>Vyvedení a upevnění výpustku do DN 25</t>
  </si>
  <si>
    <t>-27811757</t>
  </si>
  <si>
    <t>Zřízení přípojek na potrubí vyvedení a upevnění výpustek do DN 25</t>
  </si>
  <si>
    <t>https://podminky.urs.cz/item/CS_URS_2024_02/722190401</t>
  </si>
  <si>
    <t>27</t>
  </si>
  <si>
    <t>722290226</t>
  </si>
  <si>
    <t>Zkouška těsnosti vodovodního potrubí závitového do DN 50</t>
  </si>
  <si>
    <t>-1526796713</t>
  </si>
  <si>
    <t>Zkoušky, proplach a desinfekce vodovodního potrubí zkoušky těsnosti vodovodního potrubí závitového do DN 50</t>
  </si>
  <si>
    <t>https://podminky.urs.cz/item/CS_URS_2024_02/722290226</t>
  </si>
  <si>
    <t>28</t>
  </si>
  <si>
    <t>998722103</t>
  </si>
  <si>
    <t>Přesun hmot tonážní pro vnitřní vodovod v objektech v přes 12 do 24 m</t>
  </si>
  <si>
    <t>445835788</t>
  </si>
  <si>
    <t>Přesun hmot pro vnitřní vodovod stanovený z hmotnosti přesunovaného materiálu vodorovná dopravní vzdálenost do 50 m základní v objektech výšky přes 12 do 24 m</t>
  </si>
  <si>
    <t>https://podminky.urs.cz/item/CS_URS_2024_02/998722103</t>
  </si>
  <si>
    <t>723</t>
  </si>
  <si>
    <t>Zdravotechnika - vnitřní plynovod</t>
  </si>
  <si>
    <t>29</t>
  </si>
  <si>
    <t>723181013</t>
  </si>
  <si>
    <t>Potrubí měděné polotvrdé spojované lisováním D 22x1 mm</t>
  </si>
  <si>
    <t>134145131</t>
  </si>
  <si>
    <t>Potrubí z měděných trubek polotvrdých, spojovaných lisováním Ø 22/1</t>
  </si>
  <si>
    <t>https://podminky.urs.cz/item/CS_URS_2024_02/723181013</t>
  </si>
  <si>
    <t>30</t>
  </si>
  <si>
    <t>723190108</t>
  </si>
  <si>
    <t>Přípojka plynovodní nerezová hadice G 1/2"F x G 1/2"M délky 75 cm spojovaná na závit</t>
  </si>
  <si>
    <t>soubor</t>
  </si>
  <si>
    <t>1011437844</t>
  </si>
  <si>
    <t>Přípojky plynovodní ke spotřebičům z hadic nerezových vnější/vnitřní závit G 1/2" FM, délky 75 cm</t>
  </si>
  <si>
    <t>https://podminky.urs.cz/item/CS_URS_2024_02/723190108</t>
  </si>
  <si>
    <t>31</t>
  </si>
  <si>
    <t>723231163</t>
  </si>
  <si>
    <t>Kohout kulový přímý G 3/4" PN 42 do 185°C plnoprůtokový vnitřní závit těžká řada</t>
  </si>
  <si>
    <t>-1307086370</t>
  </si>
  <si>
    <t>Armatury se dvěma závity kohouty kulové PN 42 do 185°C plnoprůtokové vnitřní závit těžká řada G 3/4"</t>
  </si>
  <si>
    <t>https://podminky.urs.cz/item/CS_URS_2024_02/723231163</t>
  </si>
  <si>
    <t>725</t>
  </si>
  <si>
    <t>Zdravotechnika - zařizovací předměty</t>
  </si>
  <si>
    <t>32</t>
  </si>
  <si>
    <t>725112171</t>
  </si>
  <si>
    <t>Kombi klozet s hlubokým splachováním odpad vodorovný</t>
  </si>
  <si>
    <t>-1462498063</t>
  </si>
  <si>
    <t>Zařízení záchodů kombi klozety s hlubokým splachováním odpad vodorovný</t>
  </si>
  <si>
    <t>https://podminky.urs.cz/item/CS_URS_2024_02/725112171</t>
  </si>
  <si>
    <t>33</t>
  </si>
  <si>
    <t>725211615</t>
  </si>
  <si>
    <t>Umyvadlo keramické bílé šířky 500 mm s krytem na sifon připevněné na stěnu šrouby</t>
  </si>
  <si>
    <t>70310646</t>
  </si>
  <si>
    <t>Umyvadla keramická bílá bez výtokových armatur připevněná na stěnu šrouby s krytem na sifon (polosloupem), šířka umyvadla 500 mm</t>
  </si>
  <si>
    <t>https://podminky.urs.cz/item/CS_URS_2024_02/725211615</t>
  </si>
  <si>
    <t>34</t>
  </si>
  <si>
    <t>725222113</t>
  </si>
  <si>
    <t>Vana bez armatur výtokových akrylátová se zápachovou uzávěrkou 1500x700 mm</t>
  </si>
  <si>
    <t>1470326893</t>
  </si>
  <si>
    <t>Vany bez výtokových armatur akrylátové se zápachovou uzávěrkou klasické 1500x700 mm</t>
  </si>
  <si>
    <t>https://podminky.urs.cz/item/CS_URS_2024_02/725222113</t>
  </si>
  <si>
    <t>36</t>
  </si>
  <si>
    <t>725822613</t>
  </si>
  <si>
    <t>Baterie umyvadlová stojánková páková s výpustí</t>
  </si>
  <si>
    <t>221134876</t>
  </si>
  <si>
    <t>Baterie umyvadlové stojánkové pákové s výpustí</t>
  </si>
  <si>
    <t>https://podminky.urs.cz/item/CS_URS_2024_02/725822613</t>
  </si>
  <si>
    <t>37</t>
  </si>
  <si>
    <t>725831321</t>
  </si>
  <si>
    <t>Baterie vanová nástěnná klasická s vidlicí a sprchou</t>
  </si>
  <si>
    <t>723871249</t>
  </si>
  <si>
    <t>Baterie vanové nástěnné klasické s vidlicí a sprchou</t>
  </si>
  <si>
    <t>https://podminky.urs.cz/item/CS_URS_2024_02/725831321</t>
  </si>
  <si>
    <t>726</t>
  </si>
  <si>
    <t>Zdravotechnika - předstěnové instalace</t>
  </si>
  <si>
    <t>38</t>
  </si>
  <si>
    <t>726121001</t>
  </si>
  <si>
    <t>Instalační předstěna pro klozet v 1120 mm závěsný do bytových jader mezi dvě stěny</t>
  </si>
  <si>
    <t>1621423103</t>
  </si>
  <si>
    <t>Předstěnové instalační systémy do bytových jader upevnění mezi dvě stěny pro závěsné klozety stavební výška 1120 mm</t>
  </si>
  <si>
    <t>https://podminky.urs.cz/item/CS_URS_2024_02/726121001</t>
  </si>
  <si>
    <t>39</t>
  </si>
  <si>
    <t>726121201</t>
  </si>
  <si>
    <t>Instalační předstěna pro montáž klozetu do bytových jader mezi dvě stěny</t>
  </si>
  <si>
    <t>503217189</t>
  </si>
  <si>
    <t>Předstěnové instalační systémy do bytových jader upevnění mezi dvě stěny montáž ostatních typů klozetů</t>
  </si>
  <si>
    <t>https://podminky.urs.cz/item/CS_URS_2024_02/726121201</t>
  </si>
  <si>
    <t>40</t>
  </si>
  <si>
    <t>55281703</t>
  </si>
  <si>
    <t>montážní prvek pro závěsné WC do bytového jádra ovládání zepředu hl 120mm stavební v 1120mm</t>
  </si>
  <si>
    <t>1758611818</t>
  </si>
  <si>
    <t>41</t>
  </si>
  <si>
    <t>726191001</t>
  </si>
  <si>
    <t>Ostatní příslušenství instalačních systémů zvukoizolační souprava pro WC a bidet</t>
  </si>
  <si>
    <t>-1171734598</t>
  </si>
  <si>
    <t>https://podminky.urs.cz/item/CS_URS_2024_02/726191001</t>
  </si>
  <si>
    <t>42</t>
  </si>
  <si>
    <t>726191011</t>
  </si>
  <si>
    <t>Ostatní příslušenství instalačních systémů montáž ovládacích tlačítek k WC</t>
  </si>
  <si>
    <t>1028745082</t>
  </si>
  <si>
    <t>https://podminky.urs.cz/item/CS_URS_2024_02/726191011</t>
  </si>
  <si>
    <t>43</t>
  </si>
  <si>
    <t>55281792</t>
  </si>
  <si>
    <t>tlačítko pro ovládání WC zepředu, chrom, Stop splachování, 246x164mm</t>
  </si>
  <si>
    <t>1717449493</t>
  </si>
  <si>
    <t>44</t>
  </si>
  <si>
    <t>998726133</t>
  </si>
  <si>
    <t>Přesun hmot tonážní pro instalační prefabrikáty ruční v objektech v přes 12 do 24 m</t>
  </si>
  <si>
    <t>757383812</t>
  </si>
  <si>
    <t>Přesun hmot pro instalační prefabrikáty stanovený z hmotnosti přesunovaného materiálu vodorovná dopravní vzdálenost do 50 m ruční (bez užití mechanizace) v objektech výšky přes 12 m do 24 m</t>
  </si>
  <si>
    <t>https://podminky.urs.cz/item/CS_URS_2024_02/998726133</t>
  </si>
  <si>
    <t>751</t>
  </si>
  <si>
    <t>Vzduchotechnika</t>
  </si>
  <si>
    <t>45</t>
  </si>
  <si>
    <t>751111052</t>
  </si>
  <si>
    <t xml:space="preserve">Montáž ventilátoru axiálního nízkotlakého  podhledového, průměru přes 100 do 200 mm</t>
  </si>
  <si>
    <t>1212270344</t>
  </si>
  <si>
    <t>Montáž ventilátoru axiálního nízkotlakého podhledového, průměru přes 100 do 200 mm</t>
  </si>
  <si>
    <t>https://podminky.urs.cz/item/CS_URS_2024_02/751111052</t>
  </si>
  <si>
    <t>46</t>
  </si>
  <si>
    <t>42914505</t>
  </si>
  <si>
    <t>ventilátor axiální tichý malý plastový IP45 výkon 15-20W D 200mm</t>
  </si>
  <si>
    <t>-1604848137</t>
  </si>
  <si>
    <t>763</t>
  </si>
  <si>
    <t>Konstrukce suché výstavby</t>
  </si>
  <si>
    <t>47</t>
  </si>
  <si>
    <t>763131451</t>
  </si>
  <si>
    <t>SDK podhled deska 1xH2 12,5 bez izolace dvouvrstvá spodní kce profil CD+UD</t>
  </si>
  <si>
    <t>1810076838</t>
  </si>
  <si>
    <t>Podhled ze sádrokartonových desek dvouvrstvá zavěšená spodní konstrukce z ocelových profilů CD, UD jednoduše opláštěná deskou impregnovanou H2, tl. 12,5 mm, bez izolace</t>
  </si>
  <si>
    <t>https://podminky.urs.cz/item/CS_URS_2024_02/763131451</t>
  </si>
  <si>
    <t>1,2*(0,91+3,12)</t>
  </si>
  <si>
    <t>48</t>
  </si>
  <si>
    <t>763131751</t>
  </si>
  <si>
    <t>Montáž parotěsné zábrany do SDK podhledu</t>
  </si>
  <si>
    <t>150580358</t>
  </si>
  <si>
    <t>Podhled ze sádrokartonových desek ostatní práce a konstrukce na podhledech ze sádrokartonových desek montáž parotěsné zábrany</t>
  </si>
  <si>
    <t>https://podminky.urs.cz/item/CS_URS_2024_02/763131751</t>
  </si>
  <si>
    <t>49</t>
  </si>
  <si>
    <t>28329276</t>
  </si>
  <si>
    <t>fólie PE vyztužená pro parotěsnou vrstvu (reakce na oheň - třída E) 140g/m2</t>
  </si>
  <si>
    <t>697882646</t>
  </si>
  <si>
    <t>50</t>
  </si>
  <si>
    <t>998763302</t>
  </si>
  <si>
    <t>Přesun hmot tonážní pro konstrukce montované z desek v objektech v přes 6 do 12 m</t>
  </si>
  <si>
    <t>-914035635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</si>
  <si>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</si>
  <si>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https://podminky.urs.cz/item/CS_URS_2024_02/998763302</t>
  </si>
  <si>
    <t>766</t>
  </si>
  <si>
    <t>Konstrukce truhlářské</t>
  </si>
  <si>
    <t>116</t>
  </si>
  <si>
    <t>766660728</t>
  </si>
  <si>
    <t>Montáž dveřního interiérového kování - zámku</t>
  </si>
  <si>
    <t>1553417777</t>
  </si>
  <si>
    <t>Montáž dveřních doplňků dveřního kování interiérového zámku</t>
  </si>
  <si>
    <t>https://podminky.urs.cz/item/CS_URS_2024_02/766660728</t>
  </si>
  <si>
    <t>117</t>
  </si>
  <si>
    <t>54924002</t>
  </si>
  <si>
    <t>zámek zadlabací mezipokojový levý s dozickým klíčem rozteč 72x55mm</t>
  </si>
  <si>
    <t>531861568</t>
  </si>
  <si>
    <t>118</t>
  </si>
  <si>
    <t>766660729</t>
  </si>
  <si>
    <t>Montáž dveřního interiérového kování - štítku s klikou</t>
  </si>
  <si>
    <t>-1597071045</t>
  </si>
  <si>
    <t>Montáž dveřních doplňků dveřního kování interiérového štítku s klikou</t>
  </si>
  <si>
    <t>https://podminky.urs.cz/item/CS_URS_2024_02/766660729</t>
  </si>
  <si>
    <t>119</t>
  </si>
  <si>
    <t>54914123</t>
  </si>
  <si>
    <t>kování rozetové klika/klika</t>
  </si>
  <si>
    <t>-385660802</t>
  </si>
  <si>
    <t>120</t>
  </si>
  <si>
    <t>766660730</t>
  </si>
  <si>
    <t>Montáž dveřního interiérového kování - WC kliky se zámkem</t>
  </si>
  <si>
    <t>2067867480</t>
  </si>
  <si>
    <t>Montáž dveřních doplňků dveřního kování interiérového WC kliky se zámkem</t>
  </si>
  <si>
    <t>https://podminky.urs.cz/item/CS_URS_2024_02/766660730</t>
  </si>
  <si>
    <t>121</t>
  </si>
  <si>
    <t>54914128</t>
  </si>
  <si>
    <t>kování rozetové spodní pro WC</t>
  </si>
  <si>
    <t>1990461759</t>
  </si>
  <si>
    <t>51</t>
  </si>
  <si>
    <t>766662811.1</t>
  </si>
  <si>
    <t>Demontáž dveřních konstrukcí vč. prahu a zárubně (ocellové nebo obložkové) šířky do 2,0m</t>
  </si>
  <si>
    <t>1506098561</t>
  </si>
  <si>
    <t>https://podminky.urs.cz/item/CS_URS_2024_02/766662811.1</t>
  </si>
  <si>
    <t>54</t>
  </si>
  <si>
    <t>766691914</t>
  </si>
  <si>
    <t>Vyvěšení nebo zavěšení dřevěných křídel dveří pl do 2 m2</t>
  </si>
  <si>
    <t>663952146</t>
  </si>
  <si>
    <t>Ostatní práce vyvěšení nebo zavěšení křídel s případným uložením a opětovným zavěšením po provedení stavebních změn dřevěných dveřních, plochy do 2 m2</t>
  </si>
  <si>
    <t>https://podminky.urs.cz/item/CS_URS_2024_02/766691914</t>
  </si>
  <si>
    <t>7+5</t>
  </si>
  <si>
    <t>55</t>
  </si>
  <si>
    <t>61162001</t>
  </si>
  <si>
    <t>dveře jednokřídlé dřevotřískové povrch dýhovaný plné 700x1970-2100mm</t>
  </si>
  <si>
    <t>-52003006</t>
  </si>
  <si>
    <t>P</t>
  </si>
  <si>
    <t>Poznámka k položce:_x000d_
1x dveře do pouzdra_x000d_
1x do obložkové zárubně</t>
  </si>
  <si>
    <t>56</t>
  </si>
  <si>
    <t>61162000</t>
  </si>
  <si>
    <t>dveře jednokřídlé dřevotřískové povrch dýhovaný plné 600x1970-2100mm</t>
  </si>
  <si>
    <t>-549683407</t>
  </si>
  <si>
    <t>57</t>
  </si>
  <si>
    <t>61162002</t>
  </si>
  <si>
    <t>dveře jednokřídlé dřevotřískové povrch dýhovaný plné 800x1970-2100mm</t>
  </si>
  <si>
    <t>-844478922</t>
  </si>
  <si>
    <t>58</t>
  </si>
  <si>
    <t>766811111</t>
  </si>
  <si>
    <t>Dodávka a Montáž kuchyňské linky vč. sanity a dopojení</t>
  </si>
  <si>
    <t>-1217338761</t>
  </si>
  <si>
    <t>https://podminky.urs.cz/item/CS_URS_2024_02/766811111</t>
  </si>
  <si>
    <t>Poznámka k položce:_x000d_
Dolní skříňky 600mm, horní skříňky 400mm, dvířka plná, skčíňky vč. polic a úchytek</t>
  </si>
  <si>
    <t>3,29+2,34</t>
  </si>
  <si>
    <t>59</t>
  </si>
  <si>
    <t>766812840</t>
  </si>
  <si>
    <t>Demontáž kuchyňských linek dřevěných nebo kovových dl přes 1,8 do 2,1 m</t>
  </si>
  <si>
    <t>-1286531089</t>
  </si>
  <si>
    <t>Demontáž kuchyňských linek dřevěných nebo kovových včetně skříněk uchycených na stěně, délky přes 1800 do 2100 mm</t>
  </si>
  <si>
    <t>https://podminky.urs.cz/item/CS_URS_2024_02/766812840</t>
  </si>
  <si>
    <t>Poznámka k položce:_x000d_
Dle studie interiéru</t>
  </si>
  <si>
    <t>60</t>
  </si>
  <si>
    <t>998766103</t>
  </si>
  <si>
    <t>Přesun hmot tonážní pro kce truhlářské v objektech v přes 12 do 24 m</t>
  </si>
  <si>
    <t>-344224110</t>
  </si>
  <si>
    <t>Přesun hmot pro konstrukce truhlářské stanovený z hmotnosti přesunovaného materiálu vodorovná dopravní vzdálenost do 50 m základní v objektech výšky přes 12 do 24 m</t>
  </si>
  <si>
    <t>https://podminky.urs.cz/item/CS_URS_2024_02/998766103</t>
  </si>
  <si>
    <t>771</t>
  </si>
  <si>
    <t>Podlahy z dlaždic</t>
  </si>
  <si>
    <t>61</t>
  </si>
  <si>
    <t>771121011</t>
  </si>
  <si>
    <t>Nátěr penetrační na podlahu</t>
  </si>
  <si>
    <t>-75736919</t>
  </si>
  <si>
    <t>Příprava podkladu před provedením dlažby nátěr penetrační na podlahu</t>
  </si>
  <si>
    <t>https://podminky.urs.cz/item/CS_URS_2024_02/771121011</t>
  </si>
  <si>
    <t>0,91+3,12</t>
  </si>
  <si>
    <t>62</t>
  </si>
  <si>
    <t>771151012</t>
  </si>
  <si>
    <t>Samonivelační stěrka podlah pevnosti 20 MPa tl přes 3 do 5 mm</t>
  </si>
  <si>
    <t>1589713958</t>
  </si>
  <si>
    <t>Příprava podkladu před provedením dlažby samonivelační stěrka min. pevnosti 20 MPa, tloušťky přes 3 do 5 mm</t>
  </si>
  <si>
    <t>https://podminky.urs.cz/item/CS_URS_2024_02/771151012</t>
  </si>
  <si>
    <t>63</t>
  </si>
  <si>
    <t>771571810</t>
  </si>
  <si>
    <t>Demontáž podlah z dlaždic keramických kladených do malty</t>
  </si>
  <si>
    <t>-1165144903</t>
  </si>
  <si>
    <t>https://podminky.urs.cz/item/CS_URS_2024_02/771571810</t>
  </si>
  <si>
    <t>0,91+2,01</t>
  </si>
  <si>
    <t>64</t>
  </si>
  <si>
    <t>771574616</t>
  </si>
  <si>
    <t>Montáž podlah keramických hladkých lepených cementovým standardním lepidlem přes 9 do 12 ks/m2</t>
  </si>
  <si>
    <t>260223579</t>
  </si>
  <si>
    <t>Montáž podlah z dlaždic keramických lepených cementovým standardním lepidlem hladkých, tloušťky do 10 mm přes 9 do 12 ks/m2</t>
  </si>
  <si>
    <t>https://podminky.urs.cz/item/CS_URS_2024_02/771574616</t>
  </si>
  <si>
    <t>65</t>
  </si>
  <si>
    <t>59761160</t>
  </si>
  <si>
    <t>dlažba keramická slinutá mrazuvzdorná povrch hladký/matný tl do 10mm přes 9 do 12ks/m2</t>
  </si>
  <si>
    <t>-1861671642</t>
  </si>
  <si>
    <t>1,2*4,03</t>
  </si>
  <si>
    <t>66</t>
  </si>
  <si>
    <t>998771102</t>
  </si>
  <si>
    <t>Přesun hmot tonážní pro podlahy z dlaždic v objektech v přes 6 do 12 m</t>
  </si>
  <si>
    <t>1585117757</t>
  </si>
  <si>
    <t>Přesun hmot pro podlahy z dlaždic stanovený z hmotnosti přesunovaného materiálu vodorovná dopravní vzdálenost do 50 m základní v objektech výšky přes 6 do 12 m</t>
  </si>
  <si>
    <t>https://podminky.urs.cz/item/CS_URS_2024_02/998771102</t>
  </si>
  <si>
    <t>775</t>
  </si>
  <si>
    <t>Podlahy skládané</t>
  </si>
  <si>
    <t>68</t>
  </si>
  <si>
    <t>775111311</t>
  </si>
  <si>
    <t>Vysátí podkladu skládaných podlah</t>
  </si>
  <si>
    <t>1906934689</t>
  </si>
  <si>
    <t>Příprava podkladu skládaných podlah a stěn vysátí podlah</t>
  </si>
  <si>
    <t>https://podminky.urs.cz/item/CS_URS_2024_02/775111311</t>
  </si>
  <si>
    <t>9,14+7,7+11,49</t>
  </si>
  <si>
    <t>69</t>
  </si>
  <si>
    <t>775413115</t>
  </si>
  <si>
    <t>Montáž podlahové lišty ze dřeva tvrdého nebo měkkého lepené</t>
  </si>
  <si>
    <t>443158871</t>
  </si>
  <si>
    <t>Montáž podlahového soklíku nebo lišty obvodové (soklové) dřevěné bez základního nátěru lišty ze dřeva tvrdého nebo měkkého, v přírodní barvě lepené</t>
  </si>
  <si>
    <t>https://podminky.urs.cz/item/CS_URS_2024_02/775413115</t>
  </si>
  <si>
    <t>18,14++11,26+13,64</t>
  </si>
  <si>
    <t>70</t>
  </si>
  <si>
    <t>61418113</t>
  </si>
  <si>
    <t>lišta podlahová dřevěná dub 7x43mm</t>
  </si>
  <si>
    <t>2098880803</t>
  </si>
  <si>
    <t>43,04*1,08 'Přepočtené koeficientem množství</t>
  </si>
  <si>
    <t>71</t>
  </si>
  <si>
    <t>775429121</t>
  </si>
  <si>
    <t>Montáž podlahové lišty přechodové připevněné vruty</t>
  </si>
  <si>
    <t>2100034802</t>
  </si>
  <si>
    <t>Montáž lišty přechodové (vyrovnávací) připevněné vruty</t>
  </si>
  <si>
    <t>https://podminky.urs.cz/item/CS_URS_2024_02/775429121</t>
  </si>
  <si>
    <t>Poznámka k položce:_x000d_
Specifikace obsahu položky dle PD: AL14</t>
  </si>
  <si>
    <t>72</t>
  </si>
  <si>
    <t>55343120</t>
  </si>
  <si>
    <t>profil přechodový Al vrtaný 30mm stříbro</t>
  </si>
  <si>
    <t>-506444822</t>
  </si>
  <si>
    <t>73</t>
  </si>
  <si>
    <t>775541151</t>
  </si>
  <si>
    <t>Montáž podlah plovoucích z lamel laminátových</t>
  </si>
  <si>
    <t>-1274064425</t>
  </si>
  <si>
    <t>Montáž podlah plovoucích z velkoplošných lamel dýhovaných a laminovaných bez podložky, spojovaných zaklapnutím</t>
  </si>
  <si>
    <t>https://podminky.urs.cz/item/CS_URS_2024_02/775541151</t>
  </si>
  <si>
    <t>74</t>
  </si>
  <si>
    <t>61198018</t>
  </si>
  <si>
    <t>podlaha plovoucí laminátová spoj zaklapnutím V spára tř 32 tl 8mm</t>
  </si>
  <si>
    <t>-1919136050</t>
  </si>
  <si>
    <t>28,33*1,08 'Přepočtené koeficientem množství</t>
  </si>
  <si>
    <t>75</t>
  </si>
  <si>
    <t>998775102</t>
  </si>
  <si>
    <t>Přesun hmot tonážní pro podlahy skládané v objektech v přes 6 do 12 m</t>
  </si>
  <si>
    <t>-1893644776</t>
  </si>
  <si>
    <t>Přesun hmot pro podlahy skládané stanovený z hmotnosti přesunovaného materiálu vodorovná dopravní vzdálenost do 50 m základní v objektech výšky přes 6 do 12 m</t>
  </si>
  <si>
    <t>https://podminky.urs.cz/item/CS_URS_2024_02/998775102</t>
  </si>
  <si>
    <t>781</t>
  </si>
  <si>
    <t>Dokončovací práce - obklady</t>
  </si>
  <si>
    <t>84</t>
  </si>
  <si>
    <t>781121011</t>
  </si>
  <si>
    <t>Nátěr penetrační na stěnu</t>
  </si>
  <si>
    <t>-224085113</t>
  </si>
  <si>
    <t>Příprava podkladu před provedením obkladu nátěr penetrační na stěnu</t>
  </si>
  <si>
    <t>https://podminky.urs.cz/item/CS_URS_2024_02/781121011</t>
  </si>
  <si>
    <t>2*(3,82+7,33)</t>
  </si>
  <si>
    <t>85</t>
  </si>
  <si>
    <t>58581246.1</t>
  </si>
  <si>
    <t>stěrka hydroizolační jednosložková do interiéru pod obklad</t>
  </si>
  <si>
    <t>kg</t>
  </si>
  <si>
    <t>-439758822</t>
  </si>
  <si>
    <t>86</t>
  </si>
  <si>
    <t>781151031</t>
  </si>
  <si>
    <t>Celoplošné vyrovnání podkladu stěrkou tl 3 mm</t>
  </si>
  <si>
    <t>523366125</t>
  </si>
  <si>
    <t>Příprava podkladu před provedením obkladu celoplošné vyrovnání podkladu stěrkou, tloušťky 3 mm</t>
  </si>
  <si>
    <t>https://podminky.urs.cz/item/CS_URS_2024_02/781151031</t>
  </si>
  <si>
    <t>87</t>
  </si>
  <si>
    <t>781151041</t>
  </si>
  <si>
    <t>Příplatek k cenám celoplošné vyrovnání stěrkou za každý další 1 mm přes tl 3 mm</t>
  </si>
  <si>
    <t>-265317533</t>
  </si>
  <si>
    <t>Příprava podkladu před provedením obkladu celoplošné vyrovnání podkladu příplatek za každý další 1 mm tloušťky přes 3 mm</t>
  </si>
  <si>
    <t>https://podminky.urs.cz/item/CS_URS_2024_02/781151041</t>
  </si>
  <si>
    <t>22,3*2</t>
  </si>
  <si>
    <t>88</t>
  </si>
  <si>
    <t>781472217</t>
  </si>
  <si>
    <t>Montáž obkladů keramických hladkých lepených cementovým flexibilním lepidlem přes 12 do 19 ks/m2</t>
  </si>
  <si>
    <t>937768047</t>
  </si>
  <si>
    <t>Montáž keramických obkladů stěn lepených cementovým flexibilním lepidlem hladkých přes 12 do 19 ks/m2</t>
  </si>
  <si>
    <t>https://podminky.urs.cz/item/CS_URS_2024_02/781472217</t>
  </si>
  <si>
    <t>89</t>
  </si>
  <si>
    <t>59761701</t>
  </si>
  <si>
    <t>obklad keramický nemrazuvzdorný povrch hladký/lesklý tl do 10mm přes 12 do 19ks/m2</t>
  </si>
  <si>
    <t>-399902548</t>
  </si>
  <si>
    <t>22,3*1,1 'Přepočtené koeficientem množství</t>
  </si>
  <si>
    <t>90</t>
  </si>
  <si>
    <t>781472291</t>
  </si>
  <si>
    <t>Příplatek k montáži obkladů keramických lepených cementovým flexibilním lepidlem za plochu do 10 m2</t>
  </si>
  <si>
    <t>1080027699</t>
  </si>
  <si>
    <t>Montáž keramických obkladů stěn lepených cementovým flexibilním lepidlem Příplatek k cenám za plochu do 10 m2 jednotlivě</t>
  </si>
  <si>
    <t>https://podminky.urs.cz/item/CS_URS_2024_02/781472291</t>
  </si>
  <si>
    <t>112</t>
  </si>
  <si>
    <t>781473810</t>
  </si>
  <si>
    <t>Demontáž obkladů z obkladaček keramických lepených</t>
  </si>
  <si>
    <t>1793781845</t>
  </si>
  <si>
    <t>Demontáž obkladů z dlaždic keramických lepených</t>
  </si>
  <si>
    <t>https://podminky.urs.cz/item/CS_URS_2024_02/781473810</t>
  </si>
  <si>
    <t>1,65*1,65</t>
  </si>
  <si>
    <t>91</t>
  </si>
  <si>
    <t>781477114</t>
  </si>
  <si>
    <t>Příplatek k montáži obkladů vnitřních keramických hladkých za spárování tmelem dvousložkovým</t>
  </si>
  <si>
    <t>1977049306</t>
  </si>
  <si>
    <t>Montáž obkladů vnitřních stěn z dlaždic keramických Příplatek k cenám za dvousložkový spárovací tmel</t>
  </si>
  <si>
    <t>https://podminky.urs.cz/item/CS_URS_2024_02/781477114</t>
  </si>
  <si>
    <t>92</t>
  </si>
  <si>
    <t>781492451</t>
  </si>
  <si>
    <t>Montáž profilů ukončovacích lepených standardním cementovým lepidlem</t>
  </si>
  <si>
    <t>1399976332</t>
  </si>
  <si>
    <t>Obklad - dokončující práce montáž profilu lepeného standardním cementovým lepidlem ukončovacího</t>
  </si>
  <si>
    <t>https://podminky.urs.cz/item/CS_URS_2024_02/781492451</t>
  </si>
  <si>
    <t>3,82+7,33</t>
  </si>
  <si>
    <t>93</t>
  </si>
  <si>
    <t>19416012</t>
  </si>
  <si>
    <t>lišta ukončovací nerezová 10mm</t>
  </si>
  <si>
    <t>635247115</t>
  </si>
  <si>
    <t>1,1*(3,82+7,33)</t>
  </si>
  <si>
    <t>94</t>
  </si>
  <si>
    <t>781495115</t>
  </si>
  <si>
    <t>Spárování vnitřních obkladů silikonem</t>
  </si>
  <si>
    <t>705390522</t>
  </si>
  <si>
    <t>Obklad - dokončující práce ostatní práce spárování silikonem</t>
  </si>
  <si>
    <t>https://podminky.urs.cz/item/CS_URS_2024_02/781495115</t>
  </si>
  <si>
    <t>95</t>
  </si>
  <si>
    <t>998781103</t>
  </si>
  <si>
    <t>Přesun hmot tonážní pro obklady keramické v objektech v přes 12 do 24 m</t>
  </si>
  <si>
    <t>130004592</t>
  </si>
  <si>
    <t>Přesun hmot pro obklady keramické stanovený z hmotnosti přesunovaného materiálu vodorovná dopravní vzdálenost do 50 m základní v objektech výšky přes 12 do 24 m</t>
  </si>
  <si>
    <t>https://podminky.urs.cz/item/CS_URS_2024_02/998781103</t>
  </si>
  <si>
    <t>783</t>
  </si>
  <si>
    <t>Dokončovací práce - nátěry</t>
  </si>
  <si>
    <t>96</t>
  </si>
  <si>
    <t>783301303</t>
  </si>
  <si>
    <t>Bezoplachové odrezivění rozvodů ÚT, zámečnických konstrukcí</t>
  </si>
  <si>
    <t>-822648227</t>
  </si>
  <si>
    <t>https://podminky.urs.cz/item/CS_URS_2024_02/783301303</t>
  </si>
  <si>
    <t>97</t>
  </si>
  <si>
    <t>783301401</t>
  </si>
  <si>
    <t>Příprava podkladu rozvodů ÚT, zámečnických konstrukcí, zárubní, před provedením nátěru ometení</t>
  </si>
  <si>
    <t>-1596785450</t>
  </si>
  <si>
    <t>https://podminky.urs.cz/item/CS_URS_2024_02/783301401</t>
  </si>
  <si>
    <t>98</t>
  </si>
  <si>
    <t>783314101</t>
  </si>
  <si>
    <t>Základní jednonásobný syntetický nátěr rozvodů ÚT, zámečnických konstrukcí, zárubní</t>
  </si>
  <si>
    <t>3014434</t>
  </si>
  <si>
    <t>Základní nátěr rozvodů ÚT, zámečnických konstrukcí, zárubní, jednonásobný syntetický</t>
  </si>
  <si>
    <t>https://podminky.urs.cz/item/CS_URS_2024_02/783314101</t>
  </si>
  <si>
    <t>99</t>
  </si>
  <si>
    <t>783315101</t>
  </si>
  <si>
    <t>Mezinátěr jednonásobný syntetický standardní rozvodů ÚT, zámečnických konstrukcí, zárubní</t>
  </si>
  <si>
    <t>1368617617</t>
  </si>
  <si>
    <t>Mezinátěr rozvodů ÚT, zámečnických konstrukcí, zárubní, jednonásobný syntetický standardní</t>
  </si>
  <si>
    <t>https://podminky.urs.cz/item/CS_URS_2024_02/783315101</t>
  </si>
  <si>
    <t>100</t>
  </si>
  <si>
    <t>783317101</t>
  </si>
  <si>
    <t>Krycí jednonásobný syntetický standardní nátěr rozvodů ÚT, zámečnických konstrukcí, zárubní</t>
  </si>
  <si>
    <t>-161924278</t>
  </si>
  <si>
    <t>Krycí nátěr (email) rozvodů ÚT, zámečnických konstrukcí, zárubní, jednonásobný syntetický standardní</t>
  </si>
  <si>
    <t>https://podminky.urs.cz/item/CS_URS_2024_02/783317101</t>
  </si>
  <si>
    <t>Poznámka k položce:_x000d_
2 vrstvy</t>
  </si>
  <si>
    <t>101</t>
  </si>
  <si>
    <t>783343101</t>
  </si>
  <si>
    <t>Základní impregnační nátěr rozvodů ÚT, zámečnických konstrukcíí, aktivátorem rzi na zkorodovaný povrch jednonásobný polyuretanový</t>
  </si>
  <si>
    <t>-1176287193</t>
  </si>
  <si>
    <t>https://podminky.urs.cz/item/CS_URS_2024_02/783343101</t>
  </si>
  <si>
    <t>784</t>
  </si>
  <si>
    <t>Dokončovací práce - malby a tapety</t>
  </si>
  <si>
    <t>102</t>
  </si>
  <si>
    <t>784121001</t>
  </si>
  <si>
    <t>Oškrabání malby v místnostech v do 3,80 m</t>
  </si>
  <si>
    <t>961574305</t>
  </si>
  <si>
    <t>Oškrabání malby v místnostech výšky do 3,80 m</t>
  </si>
  <si>
    <t>https://podminky.urs.cz/item/CS_URS_2024_02/784121001</t>
  </si>
  <si>
    <t>2,6*(18,14+14,14+13,64+15,18+17,5)+(18,75+11,70+11,49+9,14+9,14)</t>
  </si>
  <si>
    <t>103</t>
  </si>
  <si>
    <t>784171101</t>
  </si>
  <si>
    <t>Zakrytí vnitřních podlah včetně pozdějšího odkrytí</t>
  </si>
  <si>
    <t>1125012673</t>
  </si>
  <si>
    <t>Zakrytí nemalovaných ploch (materiál ve specifikaci) včetně pozdějšího odkrytí podlah</t>
  </si>
  <si>
    <t>https://podminky.urs.cz/item/CS_URS_2024_02/784171101</t>
  </si>
  <si>
    <t>104</t>
  </si>
  <si>
    <t>58124842</t>
  </si>
  <si>
    <t>fólie pro malířské potřeby zakrývací tl 7µ 4x5m</t>
  </si>
  <si>
    <t>-459499559</t>
  </si>
  <si>
    <t>105</t>
  </si>
  <si>
    <t>784171111</t>
  </si>
  <si>
    <t>Zakrytí vnitřních ploch stěn v místnostech v do 3,80 m</t>
  </si>
  <si>
    <t>354167566</t>
  </si>
  <si>
    <t>Zakrytí nemalovaných ploch (materiál ve specifikaci) včetně pozdějšího odkrytí svislých ploch např. stěn, oken, dveří v místnostech výšky do 3,80</t>
  </si>
  <si>
    <t>https://podminky.urs.cz/item/CS_URS_2024_02/784171111</t>
  </si>
  <si>
    <t>106</t>
  </si>
  <si>
    <t>784171121</t>
  </si>
  <si>
    <t>Zakrytí vnitřních ploch konstrukcí nebo prvků v místnostech v do 3,80 m</t>
  </si>
  <si>
    <t>1994491736</t>
  </si>
  <si>
    <t>Zakrytí nemalovaných ploch (materiál ve specifikaci) včetně pozdějšího odkrytí konstrukcí nebo samostatných prvků např. schodišť, nábytku, radiátorů, zábradlí v místnostech výšky do 3,80</t>
  </si>
  <si>
    <t>https://podminky.urs.cz/item/CS_URS_2024_02/784171121</t>
  </si>
  <si>
    <t>107</t>
  </si>
  <si>
    <t>784181101</t>
  </si>
  <si>
    <t>Základní akrylátová jednonásobná penetrace podkladu v místnostech výšky do 3,80m</t>
  </si>
  <si>
    <t>-727280248</t>
  </si>
  <si>
    <t>Penetrace podkladu jednonásobná základní akrylátová v místnostech výšky do 3,80 m</t>
  </si>
  <si>
    <t>https://podminky.urs.cz/item/CS_URS_2024_02/784181101</t>
  </si>
  <si>
    <t>2,6*(18,14+11,26+13,64+15,18+17,5)+0,6*(3,82+7,33)+(9,14+0,91+3,12+7,7+11,49+11,70+18,75)</t>
  </si>
  <si>
    <t>108</t>
  </si>
  <si>
    <t>784221101</t>
  </si>
  <si>
    <t>Dvojnásobné bílé malby ze směsí za sucha dobře otěruvzdorných v místnostech do 3,80 m</t>
  </si>
  <si>
    <t>-892140668</t>
  </si>
  <si>
    <t>Malby z malířských směsí otěruvzdorných za sucha dvojnásobné, bílé za sucha otěruvzdorné dobře v místnostech výšky do 3,80 m</t>
  </si>
  <si>
    <t>https://podminky.urs.cz/item/CS_URS_2024_02/784221101</t>
  </si>
  <si>
    <t>109</t>
  </si>
  <si>
    <t>784221131</t>
  </si>
  <si>
    <t>Příplatek k cenám 2x maleb za sucha otěruvzdorných za provádění pl do 5 m2</t>
  </si>
  <si>
    <t>756613335</t>
  </si>
  <si>
    <t>Malby z malířských směsí otěruvzdorných za sucha Příplatek k cenám dvojnásobných maleb za zvýšenou pracnost při provádění malého rozsahu plochy do 5 m2</t>
  </si>
  <si>
    <t>https://podminky.urs.cz/item/CS_URS_2024_02/784221131</t>
  </si>
  <si>
    <t>0,6*(3,82+7,33)+0,91+3,12</t>
  </si>
  <si>
    <t>Práce a dodávky M</t>
  </si>
  <si>
    <t>58-M</t>
  </si>
  <si>
    <t>Revize vyhrazených technických zařízení</t>
  </si>
  <si>
    <t>115</t>
  </si>
  <si>
    <t>580506007</t>
  </si>
  <si>
    <t xml:space="preserve">Revize domovní části plynovodu délky do 20m včetně tlakové zkoušky </t>
  </si>
  <si>
    <t>-1547731810</t>
  </si>
  <si>
    <t>https://podminky.urs.cz/item/CS_URS_2024_02/580506007</t>
  </si>
  <si>
    <t>HZS</t>
  </si>
  <si>
    <t>Hodinové zúčtovací sazby</t>
  </si>
  <si>
    <t>111</t>
  </si>
  <si>
    <t>HZS1301</t>
  </si>
  <si>
    <t>Hodinová zúčtovací sazba zedník</t>
  </si>
  <si>
    <t>hod</t>
  </si>
  <si>
    <t>512</t>
  </si>
  <si>
    <t>79489105</t>
  </si>
  <si>
    <t>Hodinové zúčtovací sazby profesí HSV provádění konstrukcí zedník</t>
  </si>
  <si>
    <t>https://podminky.urs.cz/item/CS_URS_2024_02/HZS1301</t>
  </si>
  <si>
    <t xml:space="preserve">Poznámka k položce:_x000d_
Příprava drážek, rýh, kapes včetně zapravení a materiálů_x000d_
</t>
  </si>
  <si>
    <t>02 - Elektro - Rekonstrukce nájemního bytu č.13,Škroupova 3, Havířov</t>
  </si>
  <si>
    <t>Škroupova 3, Havířov</t>
  </si>
  <si>
    <t>SBD Havířov</t>
  </si>
  <si>
    <t xml:space="preserve">    741 - Elektroinstalace - silnoproud</t>
  </si>
  <si>
    <t xml:space="preserve">    46-M - Zemní práce při extr.mont.pracích</t>
  </si>
  <si>
    <t>741</t>
  </si>
  <si>
    <t>Elektroinstalace - silnoproud</t>
  </si>
  <si>
    <t>741112001</t>
  </si>
  <si>
    <t>Montáž krabice zapuštěná plastová kruhová</t>
  </si>
  <si>
    <t>-1933729548</t>
  </si>
  <si>
    <t>34571450</t>
  </si>
  <si>
    <t>krabice pod omítku PVC přístrojová kruhová D 70mm</t>
  </si>
  <si>
    <t>-1486572934</t>
  </si>
  <si>
    <t>741120001</t>
  </si>
  <si>
    <t>Montáž vodič Cu izolovaný plný a laněný žíla 0,35-6 mm2 pod omítku (např. CY)</t>
  </si>
  <si>
    <t>-1129932087</t>
  </si>
  <si>
    <t>34140826</t>
  </si>
  <si>
    <t>vodič propojovací jádro Cu plné izolace PVC 450/750V (H07V-U) 1x6mm2</t>
  </si>
  <si>
    <t>-1344623334</t>
  </si>
  <si>
    <t>Poznámka k položce:_x000d_
H07V-U CY, průměr vodiče 4,1mm</t>
  </si>
  <si>
    <t>741122005</t>
  </si>
  <si>
    <t>Montáž kabel Cu bez ukončení uložený pod omítku plný plochý 3x1 až 2,5 mm2 (např. CYKYLo)</t>
  </si>
  <si>
    <t>782956067</t>
  </si>
  <si>
    <t>34111030</t>
  </si>
  <si>
    <t>kabel instalační jádro Cu plné izolace PVC plášť PVC 450/750V (CYKY) 3x1,5mm2</t>
  </si>
  <si>
    <t>-708585667</t>
  </si>
  <si>
    <t>Poznámka k položce:_x000d_
CYKY, průměr kabelu 8,6mm</t>
  </si>
  <si>
    <t>34111036</t>
  </si>
  <si>
    <t>kabel instalační jádro Cu plné izolace PVC plášť PVC 450/750V (CYKY) 3x2,5mm2</t>
  </si>
  <si>
    <t>1965027524</t>
  </si>
  <si>
    <t>Poznámka k položce:_x000d_
CYKY, průměr kabelu 9,5mm</t>
  </si>
  <si>
    <t>741130001</t>
  </si>
  <si>
    <t>Ukončení vodič izolovaný do 2,5 mm2 v rozváděči nebo na přístroji</t>
  </si>
  <si>
    <t>1198505161</t>
  </si>
  <si>
    <t>741130004</t>
  </si>
  <si>
    <t>Ukončení vodič izolovaný do 6 mm2 v rozváděči nebo na přístroji</t>
  </si>
  <si>
    <t>-1112019883</t>
  </si>
  <si>
    <t>741210001</t>
  </si>
  <si>
    <t>Montáž rozvodnice oceloplechová nebo plastová běžná do 20 kg</t>
  </si>
  <si>
    <t>660135530</t>
  </si>
  <si>
    <t>RMAT0001</t>
  </si>
  <si>
    <t>rozvodnice BR vybavená,hotový výrobek dle PD</t>
  </si>
  <si>
    <t>353623399</t>
  </si>
  <si>
    <t xml:space="preserve">Poznámka k položce:_x000d_
1	Kus          Rozvodnice zapuštěná , IP30/20,  36 mod., plná dvířka_x000d_
2	Kus	Proud.chr. s nadpr.ochr. char. B; 1+N; 6 kA; 0,03 A; In=10 A, A	_x000d_
9	Kus	Proud.chr. s nadpr.ochr. char. B; 1+N; 6 kA; 0,03 A; In=16 A, A	_x000d_
1	Kus	Jistič 1 pól. 25A, char.B, 6 kA	_x000d_
1	Kus	Zapouzdřený svodič přepětí T2, Iimp 25 kA , 2-pól.	_x000d_
Instalační a montážní materiál, svorky a můstky, dokumentace rozvaděče</t>
  </si>
  <si>
    <t>741210813</t>
  </si>
  <si>
    <t>Demontáž rozvodnic plastových pod omítkou s krytím do IPx4 plochou přes 0,2 m2</t>
  </si>
  <si>
    <t>-1430473636</t>
  </si>
  <si>
    <t>741310101</t>
  </si>
  <si>
    <t>Montáž spínač (polo)zapuštěný bezšroubové připojení 1-jednopólový se zapojením vodičů</t>
  </si>
  <si>
    <t>1139878550</t>
  </si>
  <si>
    <t>34539015</t>
  </si>
  <si>
    <t>přístroj spínače jednopólového, řazení 1, 1So, 1S bezšroubové svorky</t>
  </si>
  <si>
    <t>1709015792</t>
  </si>
  <si>
    <t>741310121</t>
  </si>
  <si>
    <t>Montáž přepínač (polo)zapuštěný bezšroubové připojení 5-sériový se zapojením vodičů</t>
  </si>
  <si>
    <t>573232432</t>
  </si>
  <si>
    <t>34539012</t>
  </si>
  <si>
    <t>přístroj přepínače sériového, řazení 5 bezšroubové svorky</t>
  </si>
  <si>
    <t>1064576011</t>
  </si>
  <si>
    <t>741310122</t>
  </si>
  <si>
    <t>Montáž přepínač (polo)zapuštěný bezšroubové připojení 6-střídavý se zapojením vodičů</t>
  </si>
  <si>
    <t>-83888507</t>
  </si>
  <si>
    <t>34539016</t>
  </si>
  <si>
    <t>přístroj přepínače střídavého, řazení 6, 6So, 6S bezšroubové svorky</t>
  </si>
  <si>
    <t>141837863</t>
  </si>
  <si>
    <t>741310126</t>
  </si>
  <si>
    <t>Montáž přepínač (polo)zapuštěný bezšroubové připojení 7-křížový se zapojením vodičů</t>
  </si>
  <si>
    <t>825647525</t>
  </si>
  <si>
    <t>34539014</t>
  </si>
  <si>
    <t>přístroj přepínače křížového, řazení 7, 7So bezšroubové svorky</t>
  </si>
  <si>
    <t>-1138925829</t>
  </si>
  <si>
    <t>741311815</t>
  </si>
  <si>
    <t>Demontáž spínačů nástěnných normálních do 10 A šroubových bez zachování funkčnosti přes 2 do 4 svorek</t>
  </si>
  <si>
    <t>-1345861145</t>
  </si>
  <si>
    <t>741313001</t>
  </si>
  <si>
    <t>Montáž zásuvka (polo)zapuštěná bezšroubové připojení 2P+PE se zapojením vodičů</t>
  </si>
  <si>
    <t>-1463632378</t>
  </si>
  <si>
    <t>34555241</t>
  </si>
  <si>
    <t>přístroj zásuvky zápustné jednonásobné, krytka s clonkami, bezšroubové svorky</t>
  </si>
  <si>
    <t>1876254108</t>
  </si>
  <si>
    <t>741313004</t>
  </si>
  <si>
    <t>Montáž zásuvka (polo)zapuštěná bezšroubové připojení 2x(2P+PE) dvojnásobná šikmá se zapojením vodičů</t>
  </si>
  <si>
    <t>-181139052</t>
  </si>
  <si>
    <t>34555242</t>
  </si>
  <si>
    <t>zásuvka zápustná dvojnásobná, šikmá, s clonkami, bezšroubové svorky</t>
  </si>
  <si>
    <t>-757032768</t>
  </si>
  <si>
    <t>741313082</t>
  </si>
  <si>
    <t>Montáž zásuvka chráněná v krabici šroubové připojení 2P+PE prostředí venkovní, mokré se zapojením vodičů</t>
  </si>
  <si>
    <t>-969109184</t>
  </si>
  <si>
    <t>RMAT0002</t>
  </si>
  <si>
    <t>zásuvka kompletní IP44 zapuštěná</t>
  </si>
  <si>
    <t>-1510132669</t>
  </si>
  <si>
    <t>741315825</t>
  </si>
  <si>
    <t>Demontáž zásuvek domovních normální prostředí do 16A zapuštěných šroubových bez zachování funkčnosti 2P+PE pro průběžnou montáž</t>
  </si>
  <si>
    <t>-618063541</t>
  </si>
  <si>
    <t>741370001</t>
  </si>
  <si>
    <t>Montáž svítidlo žárovkové bytové stropní přisazené 1 zdroj bez skla</t>
  </si>
  <si>
    <t>-2137888356</t>
  </si>
  <si>
    <t>RMAT0003</t>
  </si>
  <si>
    <t>svítidlo žárovkové přisazené (objímka + LED žárovka 9W)</t>
  </si>
  <si>
    <t>588195979</t>
  </si>
  <si>
    <t>741371843</t>
  </si>
  <si>
    <t>Demontáž svítidla interiérového se standardní paticí nebo int. zdrojem LED přisazeného stropního přes 0,09 m2 do 0,36 m2 bez zachování funkčnosti</t>
  </si>
  <si>
    <t>-913745104</t>
  </si>
  <si>
    <t>741372021</t>
  </si>
  <si>
    <t>Montáž svítidlo LED interiérové přisazené nástěnné hranaté nebo kruhové do 0,09 m2 se zapojením vodičů</t>
  </si>
  <si>
    <t>2023073110</t>
  </si>
  <si>
    <t>34825000</t>
  </si>
  <si>
    <t>svítidlo interiérové stropní přisazené kruhové D 200-300mm 900-1300lm</t>
  </si>
  <si>
    <t>1623699288</t>
  </si>
  <si>
    <t>741372062</t>
  </si>
  <si>
    <t>Montáž svítidlo LED interiérové přisazené stropní hranaté nebo kruhové přes 0,09 do 0,36 m2 se zapojením vodičů</t>
  </si>
  <si>
    <t>-2127387224</t>
  </si>
  <si>
    <t>35</t>
  </si>
  <si>
    <t>34825002</t>
  </si>
  <si>
    <t>svítidlo interiérové stropní přisazené kruhové D 300-450mm 1200-1900lm</t>
  </si>
  <si>
    <t>170636054</t>
  </si>
  <si>
    <t>741410063</t>
  </si>
  <si>
    <t>Montáž pospojování ochranné plášť kabelu s konstrukcí</t>
  </si>
  <si>
    <t>1009567909</t>
  </si>
  <si>
    <t>RMAT0004</t>
  </si>
  <si>
    <t>svorka Bernard s páskem</t>
  </si>
  <si>
    <t>-1157397028</t>
  </si>
  <si>
    <t>741810001</t>
  </si>
  <si>
    <t>Celková prohlídka elektrického rozvodu a zařízení do 100 000,- Kč</t>
  </si>
  <si>
    <t>1768672893</t>
  </si>
  <si>
    <t>998741102</t>
  </si>
  <si>
    <t>Přesun hmot tonážní pro silnoproud v objektech v přes 6 do 12 m</t>
  </si>
  <si>
    <t>-776499275</t>
  </si>
  <si>
    <t>46-M</t>
  </si>
  <si>
    <t>Zemní práce při extr.mont.pracích</t>
  </si>
  <si>
    <t>468091241</t>
  </si>
  <si>
    <t>Vysekání kapes a výklenků v beton zdivu pro elektroinstalační zařízení pl přes 0,16 do 0,25 m2 a hl do 15 cm</t>
  </si>
  <si>
    <t>1263483104</t>
  </si>
  <si>
    <t>468094112</t>
  </si>
  <si>
    <t>Vyvrtání otvorů pro elektroinstalační krabice ve stěnách z cihel hloubky přes 6 do 9 cm</t>
  </si>
  <si>
    <t>-2104914212</t>
  </si>
  <si>
    <t>468111111</t>
  </si>
  <si>
    <t>Frézování drážek pro vodiče ve stěnách z cihel do 3x3 cm</t>
  </si>
  <si>
    <t>-2036428074</t>
  </si>
  <si>
    <t>468111122</t>
  </si>
  <si>
    <t>Frézování drážek pro vodiče ve stěnách z cihel včetně omítky do 5x5 cm</t>
  </si>
  <si>
    <t>-1404285724</t>
  </si>
  <si>
    <t>468112111</t>
  </si>
  <si>
    <t>Frézování drážek pro vodiče ve stropech z cihel do 3x3 cm</t>
  </si>
  <si>
    <t>-1222309677</t>
  </si>
  <si>
    <t>469971111</t>
  </si>
  <si>
    <t>Svislá doprava suti a vybouraných hmot při elektromontážích za první podlaží</t>
  </si>
  <si>
    <t>-1422363434</t>
  </si>
  <si>
    <t>469971121</t>
  </si>
  <si>
    <t>Příplatek ke svislé dopravě suti a vybouraných hmot při elektromontážích za každé další podlaží</t>
  </si>
  <si>
    <t>432760164</t>
  </si>
  <si>
    <t>HZS2232</t>
  </si>
  <si>
    <t>Hodinová zúčtovací sazba elektrikář odborný</t>
  </si>
  <si>
    <t>2004330837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</si>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</sst>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42272205" TargetMode="External" /><Relationship Id="rId2" Type="http://schemas.openxmlformats.org/officeDocument/2006/relationships/hyperlink" Target="https://podminky.urs.cz/item/CS_URS_2024_02/342272225" TargetMode="External" /><Relationship Id="rId3" Type="http://schemas.openxmlformats.org/officeDocument/2006/relationships/hyperlink" Target="https://podminky.urs.cz/item/CS_URS_2024_02/612131121" TargetMode="External" /><Relationship Id="rId4" Type="http://schemas.openxmlformats.org/officeDocument/2006/relationships/hyperlink" Target="https://podminky.urs.cz/item/CS_URS_2024_02/612142001" TargetMode="External" /><Relationship Id="rId5" Type="http://schemas.openxmlformats.org/officeDocument/2006/relationships/hyperlink" Target="https://podminky.urs.cz/item/CS_URS_2024_02/612311131" TargetMode="External" /><Relationship Id="rId6" Type="http://schemas.openxmlformats.org/officeDocument/2006/relationships/hyperlink" Target="https://podminky.urs.cz/item/CS_URS_2024_02/619995001" TargetMode="External" /><Relationship Id="rId7" Type="http://schemas.openxmlformats.org/officeDocument/2006/relationships/hyperlink" Target="https://podminky.urs.cz/item/CS_URS_2024_02/642942111" TargetMode="External" /><Relationship Id="rId8" Type="http://schemas.openxmlformats.org/officeDocument/2006/relationships/hyperlink" Target="https://podminky.urs.cz/item/CS_URS_2024_02/949101111" TargetMode="External" /><Relationship Id="rId9" Type="http://schemas.openxmlformats.org/officeDocument/2006/relationships/hyperlink" Target="https://podminky.urs.cz/item/CS_URS_2024_02/962031133" TargetMode="External" /><Relationship Id="rId10" Type="http://schemas.openxmlformats.org/officeDocument/2006/relationships/hyperlink" Target="https://podminky.urs.cz/item/CS_URS_2024_02/962051115" TargetMode="External" /><Relationship Id="rId11" Type="http://schemas.openxmlformats.org/officeDocument/2006/relationships/hyperlink" Target="https://podminky.urs.cz/item/CS_URS_2024_02/962084130" TargetMode="External" /><Relationship Id="rId12" Type="http://schemas.openxmlformats.org/officeDocument/2006/relationships/hyperlink" Target="https://podminky.urs.cz/item/CS_URS_2024_02/997013214" TargetMode="External" /><Relationship Id="rId13" Type="http://schemas.openxmlformats.org/officeDocument/2006/relationships/hyperlink" Target="https://podminky.urs.cz/item/CS_URS_2024_02/997013501" TargetMode="External" /><Relationship Id="rId14" Type="http://schemas.openxmlformats.org/officeDocument/2006/relationships/hyperlink" Target="https://podminky.urs.cz/item/CS_URS_2024_02/997013509" TargetMode="External" /><Relationship Id="rId15" Type="http://schemas.openxmlformats.org/officeDocument/2006/relationships/hyperlink" Target="https://podminky.urs.cz/item/CS_URS_2024_02/997013631" TargetMode="External" /><Relationship Id="rId16" Type="http://schemas.openxmlformats.org/officeDocument/2006/relationships/hyperlink" Target="https://podminky.urs.cz/item/CS_URS_2024_02/998018003" TargetMode="External" /><Relationship Id="rId17" Type="http://schemas.openxmlformats.org/officeDocument/2006/relationships/hyperlink" Target="https://podminky.urs.cz/item/CS_URS_2024_02/721174043" TargetMode="External" /><Relationship Id="rId18" Type="http://schemas.openxmlformats.org/officeDocument/2006/relationships/hyperlink" Target="https://podminky.urs.cz/item/CS_URS_2024_02/721174045" TargetMode="External" /><Relationship Id="rId19" Type="http://schemas.openxmlformats.org/officeDocument/2006/relationships/hyperlink" Target="https://podminky.urs.cz/item/CS_URS_2024_02/721194105" TargetMode="External" /><Relationship Id="rId20" Type="http://schemas.openxmlformats.org/officeDocument/2006/relationships/hyperlink" Target="https://podminky.urs.cz/item/CS_URS_2024_02/721194109" TargetMode="External" /><Relationship Id="rId21" Type="http://schemas.openxmlformats.org/officeDocument/2006/relationships/hyperlink" Target="https://podminky.urs.cz/item/CS_URS_2024_02/721226521" TargetMode="External" /><Relationship Id="rId22" Type="http://schemas.openxmlformats.org/officeDocument/2006/relationships/hyperlink" Target="https://podminky.urs.cz/item/CS_URS_2024_02/721290111" TargetMode="External" /><Relationship Id="rId23" Type="http://schemas.openxmlformats.org/officeDocument/2006/relationships/hyperlink" Target="https://podminky.urs.cz/item/CS_URS_2024_02/998721103" TargetMode="External" /><Relationship Id="rId24" Type="http://schemas.openxmlformats.org/officeDocument/2006/relationships/hyperlink" Target="https://podminky.urs.cz/item/CS_URS_2024_02/722174022" TargetMode="External" /><Relationship Id="rId25" Type="http://schemas.openxmlformats.org/officeDocument/2006/relationships/hyperlink" Target="https://podminky.urs.cz/item/CS_URS_2024_02/722181222" TargetMode="External" /><Relationship Id="rId26" Type="http://schemas.openxmlformats.org/officeDocument/2006/relationships/hyperlink" Target="https://podminky.urs.cz/item/CS_URS_2024_02/722190401" TargetMode="External" /><Relationship Id="rId27" Type="http://schemas.openxmlformats.org/officeDocument/2006/relationships/hyperlink" Target="https://podminky.urs.cz/item/CS_URS_2024_02/722290226" TargetMode="External" /><Relationship Id="rId28" Type="http://schemas.openxmlformats.org/officeDocument/2006/relationships/hyperlink" Target="https://podminky.urs.cz/item/CS_URS_2024_02/998722103" TargetMode="External" /><Relationship Id="rId29" Type="http://schemas.openxmlformats.org/officeDocument/2006/relationships/hyperlink" Target="https://podminky.urs.cz/item/CS_URS_2024_02/723181013" TargetMode="External" /><Relationship Id="rId30" Type="http://schemas.openxmlformats.org/officeDocument/2006/relationships/hyperlink" Target="https://podminky.urs.cz/item/CS_URS_2024_02/723190108" TargetMode="External" /><Relationship Id="rId31" Type="http://schemas.openxmlformats.org/officeDocument/2006/relationships/hyperlink" Target="https://podminky.urs.cz/item/CS_URS_2024_02/723231163" TargetMode="External" /><Relationship Id="rId32" Type="http://schemas.openxmlformats.org/officeDocument/2006/relationships/hyperlink" Target="https://podminky.urs.cz/item/CS_URS_2024_02/725112171" TargetMode="External" /><Relationship Id="rId33" Type="http://schemas.openxmlformats.org/officeDocument/2006/relationships/hyperlink" Target="https://podminky.urs.cz/item/CS_URS_2024_02/725211615" TargetMode="External" /><Relationship Id="rId34" Type="http://schemas.openxmlformats.org/officeDocument/2006/relationships/hyperlink" Target="https://podminky.urs.cz/item/CS_URS_2024_02/725222113" TargetMode="External" /><Relationship Id="rId35" Type="http://schemas.openxmlformats.org/officeDocument/2006/relationships/hyperlink" Target="https://podminky.urs.cz/item/CS_URS_2024_02/725822613" TargetMode="External" /><Relationship Id="rId36" Type="http://schemas.openxmlformats.org/officeDocument/2006/relationships/hyperlink" Target="https://podminky.urs.cz/item/CS_URS_2024_02/725831321" TargetMode="External" /><Relationship Id="rId37" Type="http://schemas.openxmlformats.org/officeDocument/2006/relationships/hyperlink" Target="https://podminky.urs.cz/item/CS_URS_2024_02/726121001" TargetMode="External" /><Relationship Id="rId38" Type="http://schemas.openxmlformats.org/officeDocument/2006/relationships/hyperlink" Target="https://podminky.urs.cz/item/CS_URS_2024_02/726121201" TargetMode="External" /><Relationship Id="rId39" Type="http://schemas.openxmlformats.org/officeDocument/2006/relationships/hyperlink" Target="https://podminky.urs.cz/item/CS_URS_2024_02/726191001" TargetMode="External" /><Relationship Id="rId40" Type="http://schemas.openxmlformats.org/officeDocument/2006/relationships/hyperlink" Target="https://podminky.urs.cz/item/CS_URS_2024_02/726191011" TargetMode="External" /><Relationship Id="rId41" Type="http://schemas.openxmlformats.org/officeDocument/2006/relationships/hyperlink" Target="https://podminky.urs.cz/item/CS_URS_2024_02/998726133" TargetMode="External" /><Relationship Id="rId42" Type="http://schemas.openxmlformats.org/officeDocument/2006/relationships/hyperlink" Target="https://podminky.urs.cz/item/CS_URS_2024_02/751111052" TargetMode="External" /><Relationship Id="rId43" Type="http://schemas.openxmlformats.org/officeDocument/2006/relationships/hyperlink" Target="https://podminky.urs.cz/item/CS_URS_2024_02/763131451" TargetMode="External" /><Relationship Id="rId44" Type="http://schemas.openxmlformats.org/officeDocument/2006/relationships/hyperlink" Target="https://podminky.urs.cz/item/CS_URS_2024_02/763131751" TargetMode="External" /><Relationship Id="rId45" Type="http://schemas.openxmlformats.org/officeDocument/2006/relationships/hyperlink" Target="https://podminky.urs.cz/item/CS_URS_2024_02/998763302" TargetMode="External" /><Relationship Id="rId46" Type="http://schemas.openxmlformats.org/officeDocument/2006/relationships/hyperlink" Target="https://podminky.urs.cz/item/CS_URS_2024_02/766660728" TargetMode="External" /><Relationship Id="rId47" Type="http://schemas.openxmlformats.org/officeDocument/2006/relationships/hyperlink" Target="https://podminky.urs.cz/item/CS_URS_2024_02/766660729" TargetMode="External" /><Relationship Id="rId48" Type="http://schemas.openxmlformats.org/officeDocument/2006/relationships/hyperlink" Target="https://podminky.urs.cz/item/CS_URS_2024_02/766660730" TargetMode="External" /><Relationship Id="rId49" Type="http://schemas.openxmlformats.org/officeDocument/2006/relationships/hyperlink" Target="https://podminky.urs.cz/item/CS_URS_2024_02/766662811.1" TargetMode="External" /><Relationship Id="rId50" Type="http://schemas.openxmlformats.org/officeDocument/2006/relationships/hyperlink" Target="https://podminky.urs.cz/item/CS_URS_2024_02/766691914" TargetMode="External" /><Relationship Id="rId51" Type="http://schemas.openxmlformats.org/officeDocument/2006/relationships/hyperlink" Target="https://podminky.urs.cz/item/CS_URS_2024_02/766811111" TargetMode="External" /><Relationship Id="rId52" Type="http://schemas.openxmlformats.org/officeDocument/2006/relationships/hyperlink" Target="https://podminky.urs.cz/item/CS_URS_2024_02/766812840" TargetMode="External" /><Relationship Id="rId53" Type="http://schemas.openxmlformats.org/officeDocument/2006/relationships/hyperlink" Target="https://podminky.urs.cz/item/CS_URS_2024_02/998766103" TargetMode="External" /><Relationship Id="rId54" Type="http://schemas.openxmlformats.org/officeDocument/2006/relationships/hyperlink" Target="https://podminky.urs.cz/item/CS_URS_2024_02/771121011" TargetMode="External" /><Relationship Id="rId55" Type="http://schemas.openxmlformats.org/officeDocument/2006/relationships/hyperlink" Target="https://podminky.urs.cz/item/CS_URS_2024_02/771151012" TargetMode="External" /><Relationship Id="rId56" Type="http://schemas.openxmlformats.org/officeDocument/2006/relationships/hyperlink" Target="https://podminky.urs.cz/item/CS_URS_2024_02/771571810" TargetMode="External" /><Relationship Id="rId57" Type="http://schemas.openxmlformats.org/officeDocument/2006/relationships/hyperlink" Target="https://podminky.urs.cz/item/CS_URS_2024_02/771574616" TargetMode="External" /><Relationship Id="rId58" Type="http://schemas.openxmlformats.org/officeDocument/2006/relationships/hyperlink" Target="https://podminky.urs.cz/item/CS_URS_2024_02/998771102" TargetMode="External" /><Relationship Id="rId59" Type="http://schemas.openxmlformats.org/officeDocument/2006/relationships/hyperlink" Target="https://podminky.urs.cz/item/CS_URS_2024_02/775111311" TargetMode="External" /><Relationship Id="rId60" Type="http://schemas.openxmlformats.org/officeDocument/2006/relationships/hyperlink" Target="https://podminky.urs.cz/item/CS_URS_2024_02/775413115" TargetMode="External" /><Relationship Id="rId61" Type="http://schemas.openxmlformats.org/officeDocument/2006/relationships/hyperlink" Target="https://podminky.urs.cz/item/CS_URS_2024_02/775429121" TargetMode="External" /><Relationship Id="rId62" Type="http://schemas.openxmlformats.org/officeDocument/2006/relationships/hyperlink" Target="https://podminky.urs.cz/item/CS_URS_2024_02/775541151" TargetMode="External" /><Relationship Id="rId63" Type="http://schemas.openxmlformats.org/officeDocument/2006/relationships/hyperlink" Target="https://podminky.urs.cz/item/CS_URS_2024_02/998775102" TargetMode="External" /><Relationship Id="rId64" Type="http://schemas.openxmlformats.org/officeDocument/2006/relationships/hyperlink" Target="https://podminky.urs.cz/item/CS_URS_2024_02/781121011" TargetMode="External" /><Relationship Id="rId65" Type="http://schemas.openxmlformats.org/officeDocument/2006/relationships/hyperlink" Target="https://podminky.urs.cz/item/CS_URS_2024_02/781151031" TargetMode="External" /><Relationship Id="rId66" Type="http://schemas.openxmlformats.org/officeDocument/2006/relationships/hyperlink" Target="https://podminky.urs.cz/item/CS_URS_2024_02/781151041" TargetMode="External" /><Relationship Id="rId67" Type="http://schemas.openxmlformats.org/officeDocument/2006/relationships/hyperlink" Target="https://podminky.urs.cz/item/CS_URS_2024_02/781472217" TargetMode="External" /><Relationship Id="rId68" Type="http://schemas.openxmlformats.org/officeDocument/2006/relationships/hyperlink" Target="https://podminky.urs.cz/item/CS_URS_2024_02/781472291" TargetMode="External" /><Relationship Id="rId69" Type="http://schemas.openxmlformats.org/officeDocument/2006/relationships/hyperlink" Target="https://podminky.urs.cz/item/CS_URS_2024_02/781473810" TargetMode="External" /><Relationship Id="rId70" Type="http://schemas.openxmlformats.org/officeDocument/2006/relationships/hyperlink" Target="https://podminky.urs.cz/item/CS_URS_2024_02/781477114" TargetMode="External" /><Relationship Id="rId71" Type="http://schemas.openxmlformats.org/officeDocument/2006/relationships/hyperlink" Target="https://podminky.urs.cz/item/CS_URS_2024_02/781492451" TargetMode="External" /><Relationship Id="rId72" Type="http://schemas.openxmlformats.org/officeDocument/2006/relationships/hyperlink" Target="https://podminky.urs.cz/item/CS_URS_2024_02/781495115" TargetMode="External" /><Relationship Id="rId73" Type="http://schemas.openxmlformats.org/officeDocument/2006/relationships/hyperlink" Target="https://podminky.urs.cz/item/CS_URS_2024_02/998781103" TargetMode="External" /><Relationship Id="rId74" Type="http://schemas.openxmlformats.org/officeDocument/2006/relationships/hyperlink" Target="https://podminky.urs.cz/item/CS_URS_2024_02/783301303" TargetMode="External" /><Relationship Id="rId75" Type="http://schemas.openxmlformats.org/officeDocument/2006/relationships/hyperlink" Target="https://podminky.urs.cz/item/CS_URS_2024_02/783301401" TargetMode="External" /><Relationship Id="rId76" Type="http://schemas.openxmlformats.org/officeDocument/2006/relationships/hyperlink" Target="https://podminky.urs.cz/item/CS_URS_2024_02/783314101" TargetMode="External" /><Relationship Id="rId77" Type="http://schemas.openxmlformats.org/officeDocument/2006/relationships/hyperlink" Target="https://podminky.urs.cz/item/CS_URS_2024_02/783315101" TargetMode="External" /><Relationship Id="rId78" Type="http://schemas.openxmlformats.org/officeDocument/2006/relationships/hyperlink" Target="https://podminky.urs.cz/item/CS_URS_2024_02/783317101" TargetMode="External" /><Relationship Id="rId79" Type="http://schemas.openxmlformats.org/officeDocument/2006/relationships/hyperlink" Target="https://podminky.urs.cz/item/CS_URS_2024_02/783343101" TargetMode="External" /><Relationship Id="rId80" Type="http://schemas.openxmlformats.org/officeDocument/2006/relationships/hyperlink" Target="https://podminky.urs.cz/item/CS_URS_2024_02/784121001" TargetMode="External" /><Relationship Id="rId81" Type="http://schemas.openxmlformats.org/officeDocument/2006/relationships/hyperlink" Target="https://podminky.urs.cz/item/CS_URS_2024_02/784171101" TargetMode="External" /><Relationship Id="rId82" Type="http://schemas.openxmlformats.org/officeDocument/2006/relationships/hyperlink" Target="https://podminky.urs.cz/item/CS_URS_2024_02/784171111" TargetMode="External" /><Relationship Id="rId83" Type="http://schemas.openxmlformats.org/officeDocument/2006/relationships/hyperlink" Target="https://podminky.urs.cz/item/CS_URS_2024_02/784171121" TargetMode="External" /><Relationship Id="rId84" Type="http://schemas.openxmlformats.org/officeDocument/2006/relationships/hyperlink" Target="https://podminky.urs.cz/item/CS_URS_2024_02/784181101" TargetMode="External" /><Relationship Id="rId85" Type="http://schemas.openxmlformats.org/officeDocument/2006/relationships/hyperlink" Target="https://podminky.urs.cz/item/CS_URS_2024_02/784221101" TargetMode="External" /><Relationship Id="rId86" Type="http://schemas.openxmlformats.org/officeDocument/2006/relationships/hyperlink" Target="https://podminky.urs.cz/item/CS_URS_2024_02/784221131" TargetMode="External" /><Relationship Id="rId87" Type="http://schemas.openxmlformats.org/officeDocument/2006/relationships/hyperlink" Target="https://podminky.urs.cz/item/CS_URS_2024_02/580506007" TargetMode="External" /><Relationship Id="rId88" Type="http://schemas.openxmlformats.org/officeDocument/2006/relationships/hyperlink" Target="https://podminky.urs.cz/item/CS_URS_2024_02/HZS1301" TargetMode="External" /><Relationship Id="rId8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34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37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51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12_2024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Rekonstrukce nájemního bytu č.13, Škroupova 3, Havířov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Škroupova 3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4. 12. 2024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52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33</v>
      </c>
      <c r="AJ50" s="40"/>
      <c r="AK50" s="40"/>
      <c r="AL50" s="40"/>
      <c r="AM50" s="73" t="str">
        <f>IF(E20="","",E20)</f>
        <v>Ing. Michal Klimša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53</v>
      </c>
      <c r="D52" s="87"/>
      <c r="E52" s="87"/>
      <c r="F52" s="87"/>
      <c r="G52" s="87"/>
      <c r="H52" s="88"/>
      <c r="I52" s="89" t="s">
        <v>54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55</v>
      </c>
      <c r="AH52" s="87"/>
      <c r="AI52" s="87"/>
      <c r="AJ52" s="87"/>
      <c r="AK52" s="87"/>
      <c r="AL52" s="87"/>
      <c r="AM52" s="87"/>
      <c r="AN52" s="89" t="s">
        <v>56</v>
      </c>
      <c r="AO52" s="87"/>
      <c r="AP52" s="87"/>
      <c r="AQ52" s="91" t="s">
        <v>57</v>
      </c>
      <c r="AR52" s="44"/>
      <c r="AS52" s="92" t="s">
        <v>58</v>
      </c>
      <c r="AT52" s="93" t="s">
        <v>59</v>
      </c>
      <c r="AU52" s="93" t="s">
        <v>60</v>
      </c>
      <c r="AV52" s="93" t="s">
        <v>61</v>
      </c>
      <c r="AW52" s="93" t="s">
        <v>62</v>
      </c>
      <c r="AX52" s="93" t="s">
        <v>63</v>
      </c>
      <c r="AY52" s="93" t="s">
        <v>64</v>
      </c>
      <c r="AZ52" s="93" t="s">
        <v>65</v>
      </c>
      <c r="BA52" s="93" t="s">
        <v>66</v>
      </c>
      <c r="BB52" s="93" t="s">
        <v>67</v>
      </c>
      <c r="BC52" s="93" t="s">
        <v>68</v>
      </c>
      <c r="BD52" s="94" t="s">
        <v>69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70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71</v>
      </c>
      <c r="BT54" s="109" t="s">
        <v>72</v>
      </c>
      <c r="BU54" s="110" t="s">
        <v>73</v>
      </c>
      <c r="BV54" s="109" t="s">
        <v>74</v>
      </c>
      <c r="BW54" s="109" t="s">
        <v>5</v>
      </c>
      <c r="BX54" s="109" t="s">
        <v>75</v>
      </c>
      <c r="CL54" s="109" t="s">
        <v>19</v>
      </c>
    </row>
    <row r="55" s="7" customFormat="1" ht="16.5" customHeight="1">
      <c r="A55" s="111" t="s">
        <v>76</v>
      </c>
      <c r="B55" s="112"/>
      <c r="C55" s="113"/>
      <c r="D55" s="114" t="s">
        <v>77</v>
      </c>
      <c r="E55" s="114"/>
      <c r="F55" s="114"/>
      <c r="G55" s="114"/>
      <c r="H55" s="114"/>
      <c r="I55" s="115"/>
      <c r="J55" s="114" t="s">
        <v>78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'01 - Stavební úpravy'!J30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79</v>
      </c>
      <c r="AR55" s="118"/>
      <c r="AS55" s="119">
        <v>0</v>
      </c>
      <c r="AT55" s="120">
        <f>ROUND(SUM(AV55:AW55),2)</f>
        <v>0</v>
      </c>
      <c r="AU55" s="121">
        <f>'01 - Stavební úpravy'!P102</f>
        <v>0</v>
      </c>
      <c r="AV55" s="120">
        <f>'01 - Stavební úpravy'!J33</f>
        <v>0</v>
      </c>
      <c r="AW55" s="120">
        <f>'01 - Stavební úpravy'!J34</f>
        <v>0</v>
      </c>
      <c r="AX55" s="120">
        <f>'01 - Stavební úpravy'!J35</f>
        <v>0</v>
      </c>
      <c r="AY55" s="120">
        <f>'01 - Stavební úpravy'!J36</f>
        <v>0</v>
      </c>
      <c r="AZ55" s="120">
        <f>'01 - Stavební úpravy'!F33</f>
        <v>0</v>
      </c>
      <c r="BA55" s="120">
        <f>'01 - Stavební úpravy'!F34</f>
        <v>0</v>
      </c>
      <c r="BB55" s="120">
        <f>'01 - Stavební úpravy'!F35</f>
        <v>0</v>
      </c>
      <c r="BC55" s="120">
        <f>'01 - Stavební úpravy'!F36</f>
        <v>0</v>
      </c>
      <c r="BD55" s="122">
        <f>'01 - Stavební úpravy'!F37</f>
        <v>0</v>
      </c>
      <c r="BE55" s="7"/>
      <c r="BT55" s="123" t="s">
        <v>80</v>
      </c>
      <c r="BV55" s="123" t="s">
        <v>74</v>
      </c>
      <c r="BW55" s="123" t="s">
        <v>81</v>
      </c>
      <c r="BX55" s="123" t="s">
        <v>5</v>
      </c>
      <c r="CL55" s="123" t="s">
        <v>19</v>
      </c>
      <c r="CM55" s="123" t="s">
        <v>80</v>
      </c>
    </row>
    <row r="56" s="7" customFormat="1" ht="24.75" customHeight="1">
      <c r="A56" s="111" t="s">
        <v>76</v>
      </c>
      <c r="B56" s="112"/>
      <c r="C56" s="113"/>
      <c r="D56" s="114" t="s">
        <v>82</v>
      </c>
      <c r="E56" s="114"/>
      <c r="F56" s="114"/>
      <c r="G56" s="114"/>
      <c r="H56" s="114"/>
      <c r="I56" s="115"/>
      <c r="J56" s="114" t="s">
        <v>83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'02 - Elektro - Rekonstruk...'!J30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79</v>
      </c>
      <c r="AR56" s="118"/>
      <c r="AS56" s="124">
        <v>0</v>
      </c>
      <c r="AT56" s="125">
        <f>ROUND(SUM(AV56:AW56),2)</f>
        <v>0</v>
      </c>
      <c r="AU56" s="126">
        <f>'02 - Elektro - Rekonstruk...'!P84</f>
        <v>0</v>
      </c>
      <c r="AV56" s="125">
        <f>'02 - Elektro - Rekonstruk...'!J33</f>
        <v>0</v>
      </c>
      <c r="AW56" s="125">
        <f>'02 - Elektro - Rekonstruk...'!J34</f>
        <v>0</v>
      </c>
      <c r="AX56" s="125">
        <f>'02 - Elektro - Rekonstruk...'!J35</f>
        <v>0</v>
      </c>
      <c r="AY56" s="125">
        <f>'02 - Elektro - Rekonstruk...'!J36</f>
        <v>0</v>
      </c>
      <c r="AZ56" s="125">
        <f>'02 - Elektro - Rekonstruk...'!F33</f>
        <v>0</v>
      </c>
      <c r="BA56" s="125">
        <f>'02 - Elektro - Rekonstruk...'!F34</f>
        <v>0</v>
      </c>
      <c r="BB56" s="125">
        <f>'02 - Elektro - Rekonstruk...'!F35</f>
        <v>0</v>
      </c>
      <c r="BC56" s="125">
        <f>'02 - Elektro - Rekonstruk...'!F36</f>
        <v>0</v>
      </c>
      <c r="BD56" s="127">
        <f>'02 - Elektro - Rekonstruk...'!F37</f>
        <v>0</v>
      </c>
      <c r="BE56" s="7"/>
      <c r="BT56" s="123" t="s">
        <v>80</v>
      </c>
      <c r="BV56" s="123" t="s">
        <v>74</v>
      </c>
      <c r="BW56" s="123" t="s">
        <v>84</v>
      </c>
      <c r="BX56" s="123" t="s">
        <v>5</v>
      </c>
      <c r="CL56" s="123" t="s">
        <v>19</v>
      </c>
      <c r="CM56" s="123" t="s">
        <v>80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a9C6SdklHsFqLxYOJ09PrXrRY7XH6wvNR3ix8xSJoNHKWqdjpNch7VOG3pfU5f6aPWdPxPTWmZxh8wMYfWBDSA==" hashValue="SSAzMP9ALj1ou8pQDAknBMlJIDEFC4xMBf2XLGtYJBpgD7tIu1MQ+EXGWF9anYsyreUMD51LhiTQxVm/xP7oO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tavební úpravy'!C2" display="/"/>
    <hyperlink ref="A56" location="'02 - Elektro - Rekonstruk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81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Rekonstrukce nájemního bytu č.13, Škroupova 3, Havířov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4. 12. 2024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28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26</v>
      </c>
      <c r="J23" s="136" t="s">
        <v>34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35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36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38</v>
      </c>
      <c r="E30" s="38"/>
      <c r="F30" s="38"/>
      <c r="G30" s="38"/>
      <c r="H30" s="38"/>
      <c r="I30" s="38"/>
      <c r="J30" s="144">
        <f>ROUND(J102,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40</v>
      </c>
      <c r="G32" s="38"/>
      <c r="H32" s="38"/>
      <c r="I32" s="145" t="s">
        <v>39</v>
      </c>
      <c r="J32" s="145" t="s">
        <v>41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42</v>
      </c>
      <c r="E33" s="132" t="s">
        <v>43</v>
      </c>
      <c r="F33" s="147">
        <f>ROUND((SUM(BE102:BE464)),  2)</f>
        <v>0</v>
      </c>
      <c r="G33" s="38"/>
      <c r="H33" s="38"/>
      <c r="I33" s="148">
        <v>0.20999999999999999</v>
      </c>
      <c r="J33" s="147">
        <f>ROUND(((SUM(BE102:BE464))*I33),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44</v>
      </c>
      <c r="F34" s="147">
        <f>ROUND((SUM(BF102:BF464)),  2)</f>
        <v>0</v>
      </c>
      <c r="G34" s="38"/>
      <c r="H34" s="38"/>
      <c r="I34" s="148">
        <v>0.12</v>
      </c>
      <c r="J34" s="147">
        <f>ROUND(((SUM(BF102:BF464))*I34),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45</v>
      </c>
      <c r="F35" s="147">
        <f>ROUND((SUM(BG102:BG464)),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46</v>
      </c>
      <c r="F36" s="147">
        <f>ROUND((SUM(BH102:BH464)),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47</v>
      </c>
      <c r="F37" s="147">
        <f>ROUND((SUM(BI102:BI464)),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48</v>
      </c>
      <c r="E39" s="151"/>
      <c r="F39" s="151"/>
      <c r="G39" s="152" t="s">
        <v>49</v>
      </c>
      <c r="H39" s="153" t="s">
        <v>50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Rekonstrukce nájemního bytu č.13, Škroupova 3, Havířov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01 - Stavební úpravy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Škroupova 3</v>
      </c>
      <c r="G52" s="40"/>
      <c r="H52" s="40"/>
      <c r="I52" s="32" t="s">
        <v>23</v>
      </c>
      <c r="J52" s="72" t="str">
        <f>IF(J12="","",J12)</f>
        <v>4. 12. 2024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 xml:space="preserve"> 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>Ing. Michal Klimša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70</v>
      </c>
      <c r="D59" s="40"/>
      <c r="E59" s="40"/>
      <c r="F59" s="40"/>
      <c r="G59" s="40"/>
      <c r="H59" s="40"/>
      <c r="I59" s="40"/>
      <c r="J59" s="102">
        <f>J102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J103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J104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J113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J133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J152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J166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5"/>
      <c r="C66" s="166"/>
      <c r="D66" s="167" t="s">
        <v>98</v>
      </c>
      <c r="E66" s="168"/>
      <c r="F66" s="168"/>
      <c r="G66" s="168"/>
      <c r="H66" s="168"/>
      <c r="I66" s="168"/>
      <c r="J66" s="169">
        <f>J170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1"/>
      <c r="C67" s="172"/>
      <c r="D67" s="173" t="s">
        <v>99</v>
      </c>
      <c r="E67" s="174"/>
      <c r="F67" s="174"/>
      <c r="G67" s="174"/>
      <c r="H67" s="174"/>
      <c r="I67" s="174"/>
      <c r="J67" s="175">
        <f>J171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100</v>
      </c>
      <c r="E68" s="174"/>
      <c r="F68" s="174"/>
      <c r="G68" s="174"/>
      <c r="H68" s="174"/>
      <c r="I68" s="174"/>
      <c r="J68" s="175">
        <f>J193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101</v>
      </c>
      <c r="E69" s="174"/>
      <c r="F69" s="174"/>
      <c r="G69" s="174"/>
      <c r="H69" s="174"/>
      <c r="I69" s="174"/>
      <c r="J69" s="175">
        <f>J209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102</v>
      </c>
      <c r="E70" s="174"/>
      <c r="F70" s="174"/>
      <c r="G70" s="174"/>
      <c r="H70" s="174"/>
      <c r="I70" s="174"/>
      <c r="J70" s="175">
        <f>J219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103</v>
      </c>
      <c r="E71" s="174"/>
      <c r="F71" s="174"/>
      <c r="G71" s="174"/>
      <c r="H71" s="174"/>
      <c r="I71" s="174"/>
      <c r="J71" s="175">
        <f>J235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1"/>
      <c r="C72" s="172"/>
      <c r="D72" s="173" t="s">
        <v>104</v>
      </c>
      <c r="E72" s="174"/>
      <c r="F72" s="174"/>
      <c r="G72" s="174"/>
      <c r="H72" s="174"/>
      <c r="I72" s="174"/>
      <c r="J72" s="175">
        <f>J255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1"/>
      <c r="C73" s="172"/>
      <c r="D73" s="173" t="s">
        <v>105</v>
      </c>
      <c r="E73" s="174"/>
      <c r="F73" s="174"/>
      <c r="G73" s="174"/>
      <c r="H73" s="174"/>
      <c r="I73" s="174"/>
      <c r="J73" s="175">
        <f>J261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106</v>
      </c>
      <c r="E74" s="174"/>
      <c r="F74" s="174"/>
      <c r="G74" s="174"/>
      <c r="H74" s="174"/>
      <c r="I74" s="174"/>
      <c r="J74" s="175">
        <f>J274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1"/>
      <c r="C75" s="172"/>
      <c r="D75" s="173" t="s">
        <v>107</v>
      </c>
      <c r="E75" s="174"/>
      <c r="F75" s="174"/>
      <c r="G75" s="174"/>
      <c r="H75" s="174"/>
      <c r="I75" s="174"/>
      <c r="J75" s="175">
        <f>J316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1"/>
      <c r="C76" s="172"/>
      <c r="D76" s="173" t="s">
        <v>108</v>
      </c>
      <c r="E76" s="174"/>
      <c r="F76" s="174"/>
      <c r="G76" s="174"/>
      <c r="H76" s="174"/>
      <c r="I76" s="174"/>
      <c r="J76" s="175">
        <f>J337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1"/>
      <c r="C77" s="172"/>
      <c r="D77" s="173" t="s">
        <v>109</v>
      </c>
      <c r="E77" s="174"/>
      <c r="F77" s="174"/>
      <c r="G77" s="174"/>
      <c r="H77" s="174"/>
      <c r="I77" s="174"/>
      <c r="J77" s="175">
        <f>J365</f>
        <v>0</v>
      </c>
      <c r="K77" s="172"/>
      <c r="L77" s="17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1"/>
      <c r="C78" s="172"/>
      <c r="D78" s="173" t="s">
        <v>110</v>
      </c>
      <c r="E78" s="174"/>
      <c r="F78" s="174"/>
      <c r="G78" s="174"/>
      <c r="H78" s="174"/>
      <c r="I78" s="174"/>
      <c r="J78" s="175">
        <f>J408</f>
        <v>0</v>
      </c>
      <c r="K78" s="172"/>
      <c r="L78" s="17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1"/>
      <c r="C79" s="172"/>
      <c r="D79" s="173" t="s">
        <v>111</v>
      </c>
      <c r="E79" s="174"/>
      <c r="F79" s="174"/>
      <c r="G79" s="174"/>
      <c r="H79" s="174"/>
      <c r="I79" s="174"/>
      <c r="J79" s="175">
        <f>J428</f>
        <v>0</v>
      </c>
      <c r="K79" s="172"/>
      <c r="L79" s="17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9" customFormat="1" ht="24.96" customHeight="1">
      <c r="A80" s="9"/>
      <c r="B80" s="165"/>
      <c r="C80" s="166"/>
      <c r="D80" s="167" t="s">
        <v>112</v>
      </c>
      <c r="E80" s="168"/>
      <c r="F80" s="168"/>
      <c r="G80" s="168"/>
      <c r="H80" s="168"/>
      <c r="I80" s="168"/>
      <c r="J80" s="169">
        <f>J455</f>
        <v>0</v>
      </c>
      <c r="K80" s="166"/>
      <c r="L80" s="170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="10" customFormat="1" ht="19.92" customHeight="1">
      <c r="A81" s="10"/>
      <c r="B81" s="171"/>
      <c r="C81" s="172"/>
      <c r="D81" s="173" t="s">
        <v>113</v>
      </c>
      <c r="E81" s="174"/>
      <c r="F81" s="174"/>
      <c r="G81" s="174"/>
      <c r="H81" s="174"/>
      <c r="I81" s="174"/>
      <c r="J81" s="175">
        <f>J456</f>
        <v>0</v>
      </c>
      <c r="K81" s="172"/>
      <c r="L81" s="176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9" customFormat="1" ht="24.96" customHeight="1">
      <c r="A82" s="9"/>
      <c r="B82" s="165"/>
      <c r="C82" s="166"/>
      <c r="D82" s="167" t="s">
        <v>114</v>
      </c>
      <c r="E82" s="168"/>
      <c r="F82" s="168"/>
      <c r="G82" s="168"/>
      <c r="H82" s="168"/>
      <c r="I82" s="168"/>
      <c r="J82" s="169">
        <f>J460</f>
        <v>0</v>
      </c>
      <c r="K82" s="166"/>
      <c r="L82" s="170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="2" customFormat="1" ht="21.84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8" s="2" customFormat="1" ht="6.96" customHeight="1">
      <c r="A88" s="38"/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4.96" customHeight="1">
      <c r="A89" s="38"/>
      <c r="B89" s="39"/>
      <c r="C89" s="23" t="s">
        <v>115</v>
      </c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16</v>
      </c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6.5" customHeight="1">
      <c r="A92" s="38"/>
      <c r="B92" s="39"/>
      <c r="C92" s="40"/>
      <c r="D92" s="40"/>
      <c r="E92" s="160" t="str">
        <f>E7</f>
        <v>Rekonstrukce nájemního bytu č.13, Škroupova 3, Havířov</v>
      </c>
      <c r="F92" s="32"/>
      <c r="G92" s="32"/>
      <c r="H92" s="32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86</v>
      </c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6.5" customHeight="1">
      <c r="A94" s="38"/>
      <c r="B94" s="39"/>
      <c r="C94" s="40"/>
      <c r="D94" s="40"/>
      <c r="E94" s="69" t="str">
        <f>E9</f>
        <v>01 - Stavební úpravy</v>
      </c>
      <c r="F94" s="40"/>
      <c r="G94" s="40"/>
      <c r="H94" s="40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6.96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2" customHeight="1">
      <c r="A96" s="38"/>
      <c r="B96" s="39"/>
      <c r="C96" s="32" t="s">
        <v>21</v>
      </c>
      <c r="D96" s="40"/>
      <c r="E96" s="40"/>
      <c r="F96" s="27" t="str">
        <f>F12</f>
        <v>Škroupova 3</v>
      </c>
      <c r="G96" s="40"/>
      <c r="H96" s="40"/>
      <c r="I96" s="32" t="s">
        <v>23</v>
      </c>
      <c r="J96" s="72" t="str">
        <f>IF(J12="","",J12)</f>
        <v>4. 12. 2024</v>
      </c>
      <c r="K96" s="40"/>
      <c r="L96" s="13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6.96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134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15.15" customHeight="1">
      <c r="A98" s="38"/>
      <c r="B98" s="39"/>
      <c r="C98" s="32" t="s">
        <v>25</v>
      </c>
      <c r="D98" s="40"/>
      <c r="E98" s="40"/>
      <c r="F98" s="27" t="str">
        <f>E15</f>
        <v xml:space="preserve"> </v>
      </c>
      <c r="G98" s="40"/>
      <c r="H98" s="40"/>
      <c r="I98" s="32" t="s">
        <v>31</v>
      </c>
      <c r="J98" s="36" t="str">
        <f>E21</f>
        <v xml:space="preserve"> </v>
      </c>
      <c r="K98" s="40"/>
      <c r="L98" s="134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5.15" customHeight="1">
      <c r="A99" s="38"/>
      <c r="B99" s="39"/>
      <c r="C99" s="32" t="s">
        <v>29</v>
      </c>
      <c r="D99" s="40"/>
      <c r="E99" s="40"/>
      <c r="F99" s="27" t="str">
        <f>IF(E18="","",E18)</f>
        <v>Vyplň údaj</v>
      </c>
      <c r="G99" s="40"/>
      <c r="H99" s="40"/>
      <c r="I99" s="32" t="s">
        <v>33</v>
      </c>
      <c r="J99" s="36" t="str">
        <f>E24</f>
        <v>Ing. Michal Klimša</v>
      </c>
      <c r="K99" s="40"/>
      <c r="L99" s="134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10.32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134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11" customFormat="1" ht="29.28" customHeight="1">
      <c r="A101" s="177"/>
      <c r="B101" s="178"/>
      <c r="C101" s="179" t="s">
        <v>116</v>
      </c>
      <c r="D101" s="180" t="s">
        <v>57</v>
      </c>
      <c r="E101" s="180" t="s">
        <v>53</v>
      </c>
      <c r="F101" s="180" t="s">
        <v>54</v>
      </c>
      <c r="G101" s="180" t="s">
        <v>117</v>
      </c>
      <c r="H101" s="180" t="s">
        <v>118</v>
      </c>
      <c r="I101" s="180" t="s">
        <v>119</v>
      </c>
      <c r="J101" s="180" t="s">
        <v>90</v>
      </c>
      <c r="K101" s="181" t="s">
        <v>120</v>
      </c>
      <c r="L101" s="182"/>
      <c r="M101" s="92" t="s">
        <v>19</v>
      </c>
      <c r="N101" s="93" t="s">
        <v>42</v>
      </c>
      <c r="O101" s="93" t="s">
        <v>121</v>
      </c>
      <c r="P101" s="93" t="s">
        <v>122</v>
      </c>
      <c r="Q101" s="93" t="s">
        <v>123</v>
      </c>
      <c r="R101" s="93" t="s">
        <v>124</v>
      </c>
      <c r="S101" s="93" t="s">
        <v>125</v>
      </c>
      <c r="T101" s="94" t="s">
        <v>126</v>
      </c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</row>
    <row r="102" s="2" customFormat="1" ht="22.8" customHeight="1">
      <c r="A102" s="38"/>
      <c r="B102" s="39"/>
      <c r="C102" s="99" t="s">
        <v>127</v>
      </c>
      <c r="D102" s="40"/>
      <c r="E102" s="40"/>
      <c r="F102" s="40"/>
      <c r="G102" s="40"/>
      <c r="H102" s="40"/>
      <c r="I102" s="40"/>
      <c r="J102" s="183">
        <f>BK102</f>
        <v>0</v>
      </c>
      <c r="K102" s="40"/>
      <c r="L102" s="44"/>
      <c r="M102" s="95"/>
      <c r="N102" s="184"/>
      <c r="O102" s="96"/>
      <c r="P102" s="185">
        <f>P103+P170+P455+P460</f>
        <v>0</v>
      </c>
      <c r="Q102" s="96"/>
      <c r="R102" s="185">
        <f>R103+R170+R455+R460</f>
        <v>4.5173602580000001</v>
      </c>
      <c r="S102" s="96"/>
      <c r="T102" s="186">
        <f>T103+T170+T455+T460</f>
        <v>3.0395257999999998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71</v>
      </c>
      <c r="AU102" s="17" t="s">
        <v>91</v>
      </c>
      <c r="BK102" s="187">
        <f>BK103+BK170+BK455+BK460</f>
        <v>0</v>
      </c>
    </row>
    <row r="103" s="12" customFormat="1" ht="25.92" customHeight="1">
      <c r="A103" s="12"/>
      <c r="B103" s="188"/>
      <c r="C103" s="189"/>
      <c r="D103" s="190" t="s">
        <v>71</v>
      </c>
      <c r="E103" s="191" t="s">
        <v>128</v>
      </c>
      <c r="F103" s="191" t="s">
        <v>129</v>
      </c>
      <c r="G103" s="189"/>
      <c r="H103" s="189"/>
      <c r="I103" s="192"/>
      <c r="J103" s="193">
        <f>BK103</f>
        <v>0</v>
      </c>
      <c r="K103" s="189"/>
      <c r="L103" s="194"/>
      <c r="M103" s="195"/>
      <c r="N103" s="196"/>
      <c r="O103" s="196"/>
      <c r="P103" s="197">
        <f>P104+P113+P133+P152+P166</f>
        <v>0</v>
      </c>
      <c r="Q103" s="196"/>
      <c r="R103" s="197">
        <f>R104+R113+R133+R152+R166</f>
        <v>2.6933762799999998</v>
      </c>
      <c r="S103" s="196"/>
      <c r="T103" s="198">
        <f>T104+T113+T133+T152+T166</f>
        <v>2.173184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9" t="s">
        <v>80</v>
      </c>
      <c r="AT103" s="200" t="s">
        <v>71</v>
      </c>
      <c r="AU103" s="200" t="s">
        <v>72</v>
      </c>
      <c r="AY103" s="199" t="s">
        <v>130</v>
      </c>
      <c r="BK103" s="201">
        <f>BK104+BK113+BK133+BK152+BK166</f>
        <v>0</v>
      </c>
    </row>
    <row r="104" s="12" customFormat="1" ht="22.8" customHeight="1">
      <c r="A104" s="12"/>
      <c r="B104" s="188"/>
      <c r="C104" s="189"/>
      <c r="D104" s="190" t="s">
        <v>71</v>
      </c>
      <c r="E104" s="202" t="s">
        <v>131</v>
      </c>
      <c r="F104" s="202" t="s">
        <v>132</v>
      </c>
      <c r="G104" s="189"/>
      <c r="H104" s="189"/>
      <c r="I104" s="192"/>
      <c r="J104" s="203">
        <f>BK104</f>
        <v>0</v>
      </c>
      <c r="K104" s="189"/>
      <c r="L104" s="194"/>
      <c r="M104" s="195"/>
      <c r="N104" s="196"/>
      <c r="O104" s="196"/>
      <c r="P104" s="197">
        <f>SUM(P105:P112)</f>
        <v>0</v>
      </c>
      <c r="Q104" s="196"/>
      <c r="R104" s="197">
        <f>SUM(R105:R112)</f>
        <v>1.1979985599999998</v>
      </c>
      <c r="S104" s="196"/>
      <c r="T104" s="198">
        <f>SUM(T105:T112)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99" t="s">
        <v>80</v>
      </c>
      <c r="AT104" s="200" t="s">
        <v>71</v>
      </c>
      <c r="AU104" s="200" t="s">
        <v>80</v>
      </c>
      <c r="AY104" s="199" t="s">
        <v>130</v>
      </c>
      <c r="BK104" s="201">
        <f>SUM(BK105:BK112)</f>
        <v>0</v>
      </c>
    </row>
    <row r="105" s="2" customFormat="1" ht="16.5" customHeight="1">
      <c r="A105" s="38"/>
      <c r="B105" s="39"/>
      <c r="C105" s="204" t="s">
        <v>80</v>
      </c>
      <c r="D105" s="204" t="s">
        <v>133</v>
      </c>
      <c r="E105" s="205" t="s">
        <v>134</v>
      </c>
      <c r="F105" s="206" t="s">
        <v>135</v>
      </c>
      <c r="G105" s="207" t="s">
        <v>136</v>
      </c>
      <c r="H105" s="208">
        <v>9.9000000000000004</v>
      </c>
      <c r="I105" s="209"/>
      <c r="J105" s="210">
        <f>ROUND(I105*H105,2)</f>
        <v>0</v>
      </c>
      <c r="K105" s="206" t="s">
        <v>137</v>
      </c>
      <c r="L105" s="44"/>
      <c r="M105" s="211" t="s">
        <v>19</v>
      </c>
      <c r="N105" s="212" t="s">
        <v>44</v>
      </c>
      <c r="O105" s="84"/>
      <c r="P105" s="213">
        <f>O105*H105</f>
        <v>0</v>
      </c>
      <c r="Q105" s="213">
        <v>0.044339999999999997</v>
      </c>
      <c r="R105" s="213">
        <f>Q105*H105</f>
        <v>0.43896599999999997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138</v>
      </c>
      <c r="AT105" s="215" t="s">
        <v>133</v>
      </c>
      <c r="AU105" s="215" t="s">
        <v>139</v>
      </c>
      <c r="AY105" s="17" t="s">
        <v>130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139</v>
      </c>
      <c r="BK105" s="216">
        <f>ROUND(I105*H105,2)</f>
        <v>0</v>
      </c>
      <c r="BL105" s="17" t="s">
        <v>138</v>
      </c>
      <c r="BM105" s="215" t="s">
        <v>140</v>
      </c>
    </row>
    <row r="106" s="2" customFormat="1">
      <c r="A106" s="38"/>
      <c r="B106" s="39"/>
      <c r="C106" s="40"/>
      <c r="D106" s="217" t="s">
        <v>141</v>
      </c>
      <c r="E106" s="40"/>
      <c r="F106" s="218" t="s">
        <v>142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141</v>
      </c>
      <c r="AU106" s="17" t="s">
        <v>139</v>
      </c>
    </row>
    <row r="107" s="2" customFormat="1">
      <c r="A107" s="38"/>
      <c r="B107" s="39"/>
      <c r="C107" s="40"/>
      <c r="D107" s="222" t="s">
        <v>143</v>
      </c>
      <c r="E107" s="40"/>
      <c r="F107" s="223" t="s">
        <v>144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143</v>
      </c>
      <c r="AU107" s="17" t="s">
        <v>139</v>
      </c>
    </row>
    <row r="108" s="13" customFormat="1">
      <c r="A108" s="13"/>
      <c r="B108" s="224"/>
      <c r="C108" s="225"/>
      <c r="D108" s="217" t="s">
        <v>145</v>
      </c>
      <c r="E108" s="226" t="s">
        <v>19</v>
      </c>
      <c r="F108" s="227" t="s">
        <v>146</v>
      </c>
      <c r="G108" s="225"/>
      <c r="H108" s="228">
        <v>9.9000000000000004</v>
      </c>
      <c r="I108" s="229"/>
      <c r="J108" s="225"/>
      <c r="K108" s="225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145</v>
      </c>
      <c r="AU108" s="234" t="s">
        <v>139</v>
      </c>
      <c r="AV108" s="13" t="s">
        <v>139</v>
      </c>
      <c r="AW108" s="13" t="s">
        <v>32</v>
      </c>
      <c r="AX108" s="13" t="s">
        <v>80</v>
      </c>
      <c r="AY108" s="234" t="s">
        <v>130</v>
      </c>
    </row>
    <row r="109" s="2" customFormat="1" ht="16.5" customHeight="1">
      <c r="A109" s="38"/>
      <c r="B109" s="39"/>
      <c r="C109" s="204" t="s">
        <v>139</v>
      </c>
      <c r="D109" s="204" t="s">
        <v>133</v>
      </c>
      <c r="E109" s="205" t="s">
        <v>147</v>
      </c>
      <c r="F109" s="206" t="s">
        <v>148</v>
      </c>
      <c r="G109" s="207" t="s">
        <v>136</v>
      </c>
      <c r="H109" s="208">
        <v>12.298</v>
      </c>
      <c r="I109" s="209"/>
      <c r="J109" s="210">
        <f>ROUND(I109*H109,2)</f>
        <v>0</v>
      </c>
      <c r="K109" s="206" t="s">
        <v>137</v>
      </c>
      <c r="L109" s="44"/>
      <c r="M109" s="211" t="s">
        <v>19</v>
      </c>
      <c r="N109" s="212" t="s">
        <v>44</v>
      </c>
      <c r="O109" s="84"/>
      <c r="P109" s="213">
        <f>O109*H109</f>
        <v>0</v>
      </c>
      <c r="Q109" s="213">
        <v>0.061719999999999997</v>
      </c>
      <c r="R109" s="213">
        <f>Q109*H109</f>
        <v>0.75903255999999997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138</v>
      </c>
      <c r="AT109" s="215" t="s">
        <v>133</v>
      </c>
      <c r="AU109" s="215" t="s">
        <v>139</v>
      </c>
      <c r="AY109" s="17" t="s">
        <v>130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139</v>
      </c>
      <c r="BK109" s="216">
        <f>ROUND(I109*H109,2)</f>
        <v>0</v>
      </c>
      <c r="BL109" s="17" t="s">
        <v>138</v>
      </c>
      <c r="BM109" s="215" t="s">
        <v>149</v>
      </c>
    </row>
    <row r="110" s="2" customFormat="1">
      <c r="A110" s="38"/>
      <c r="B110" s="39"/>
      <c r="C110" s="40"/>
      <c r="D110" s="217" t="s">
        <v>141</v>
      </c>
      <c r="E110" s="40"/>
      <c r="F110" s="218" t="s">
        <v>150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141</v>
      </c>
      <c r="AU110" s="17" t="s">
        <v>139</v>
      </c>
    </row>
    <row r="111" s="2" customFormat="1">
      <c r="A111" s="38"/>
      <c r="B111" s="39"/>
      <c r="C111" s="40"/>
      <c r="D111" s="222" t="s">
        <v>143</v>
      </c>
      <c r="E111" s="40"/>
      <c r="F111" s="223" t="s">
        <v>151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143</v>
      </c>
      <c r="AU111" s="17" t="s">
        <v>139</v>
      </c>
    </row>
    <row r="112" s="13" customFormat="1">
      <c r="A112" s="13"/>
      <c r="B112" s="224"/>
      <c r="C112" s="225"/>
      <c r="D112" s="217" t="s">
        <v>145</v>
      </c>
      <c r="E112" s="226" t="s">
        <v>19</v>
      </c>
      <c r="F112" s="227" t="s">
        <v>152</v>
      </c>
      <c r="G112" s="225"/>
      <c r="H112" s="228">
        <v>12.298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145</v>
      </c>
      <c r="AU112" s="234" t="s">
        <v>139</v>
      </c>
      <c r="AV112" s="13" t="s">
        <v>139</v>
      </c>
      <c r="AW112" s="13" t="s">
        <v>32</v>
      </c>
      <c r="AX112" s="13" t="s">
        <v>80</v>
      </c>
      <c r="AY112" s="234" t="s">
        <v>130</v>
      </c>
    </row>
    <row r="113" s="12" customFormat="1" ht="22.8" customHeight="1">
      <c r="A113" s="12"/>
      <c r="B113" s="188"/>
      <c r="C113" s="189"/>
      <c r="D113" s="190" t="s">
        <v>71</v>
      </c>
      <c r="E113" s="202" t="s">
        <v>153</v>
      </c>
      <c r="F113" s="202" t="s">
        <v>154</v>
      </c>
      <c r="G113" s="189"/>
      <c r="H113" s="189"/>
      <c r="I113" s="192"/>
      <c r="J113" s="203">
        <f>BK113</f>
        <v>0</v>
      </c>
      <c r="K113" s="189"/>
      <c r="L113" s="194"/>
      <c r="M113" s="195"/>
      <c r="N113" s="196"/>
      <c r="O113" s="196"/>
      <c r="P113" s="197">
        <f>SUM(P114:P132)</f>
        <v>0</v>
      </c>
      <c r="Q113" s="196"/>
      <c r="R113" s="197">
        <f>SUM(R114:R132)</f>
        <v>0.48716952000000002</v>
      </c>
      <c r="S113" s="196"/>
      <c r="T113" s="198">
        <f>SUM(T114:T132)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199" t="s">
        <v>80</v>
      </c>
      <c r="AT113" s="200" t="s">
        <v>71</v>
      </c>
      <c r="AU113" s="200" t="s">
        <v>80</v>
      </c>
      <c r="AY113" s="199" t="s">
        <v>130</v>
      </c>
      <c r="BK113" s="201">
        <f>SUM(BK114:BK132)</f>
        <v>0</v>
      </c>
    </row>
    <row r="114" s="2" customFormat="1" ht="16.5" customHeight="1">
      <c r="A114" s="38"/>
      <c r="B114" s="39"/>
      <c r="C114" s="204" t="s">
        <v>131</v>
      </c>
      <c r="D114" s="204" t="s">
        <v>133</v>
      </c>
      <c r="E114" s="205" t="s">
        <v>155</v>
      </c>
      <c r="F114" s="206" t="s">
        <v>156</v>
      </c>
      <c r="G114" s="207" t="s">
        <v>136</v>
      </c>
      <c r="H114" s="208">
        <v>44.396000000000001</v>
      </c>
      <c r="I114" s="209"/>
      <c r="J114" s="210">
        <f>ROUND(I114*H114,2)</f>
        <v>0</v>
      </c>
      <c r="K114" s="206" t="s">
        <v>137</v>
      </c>
      <c r="L114" s="44"/>
      <c r="M114" s="211" t="s">
        <v>19</v>
      </c>
      <c r="N114" s="212" t="s">
        <v>44</v>
      </c>
      <c r="O114" s="84"/>
      <c r="P114" s="213">
        <f>O114*H114</f>
        <v>0</v>
      </c>
      <c r="Q114" s="213">
        <v>0.00025999999999999998</v>
      </c>
      <c r="R114" s="213">
        <f>Q114*H114</f>
        <v>0.01154296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138</v>
      </c>
      <c r="AT114" s="215" t="s">
        <v>133</v>
      </c>
      <c r="AU114" s="215" t="s">
        <v>139</v>
      </c>
      <c r="AY114" s="17" t="s">
        <v>130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139</v>
      </c>
      <c r="BK114" s="216">
        <f>ROUND(I114*H114,2)</f>
        <v>0</v>
      </c>
      <c r="BL114" s="17" t="s">
        <v>138</v>
      </c>
      <c r="BM114" s="215" t="s">
        <v>157</v>
      </c>
    </row>
    <row r="115" s="2" customFormat="1">
      <c r="A115" s="38"/>
      <c r="B115" s="39"/>
      <c r="C115" s="40"/>
      <c r="D115" s="217" t="s">
        <v>141</v>
      </c>
      <c r="E115" s="40"/>
      <c r="F115" s="218" t="s">
        <v>158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141</v>
      </c>
      <c r="AU115" s="17" t="s">
        <v>139</v>
      </c>
    </row>
    <row r="116" s="2" customFormat="1">
      <c r="A116" s="38"/>
      <c r="B116" s="39"/>
      <c r="C116" s="40"/>
      <c r="D116" s="222" t="s">
        <v>143</v>
      </c>
      <c r="E116" s="40"/>
      <c r="F116" s="223" t="s">
        <v>159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143</v>
      </c>
      <c r="AU116" s="17" t="s">
        <v>139</v>
      </c>
    </row>
    <row r="117" s="13" customFormat="1">
      <c r="A117" s="13"/>
      <c r="B117" s="224"/>
      <c r="C117" s="225"/>
      <c r="D117" s="217" t="s">
        <v>145</v>
      </c>
      <c r="E117" s="226" t="s">
        <v>19</v>
      </c>
      <c r="F117" s="227" t="s">
        <v>160</v>
      </c>
      <c r="G117" s="225"/>
      <c r="H117" s="228">
        <v>44.396000000000001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145</v>
      </c>
      <c r="AU117" s="234" t="s">
        <v>139</v>
      </c>
      <c r="AV117" s="13" t="s">
        <v>139</v>
      </c>
      <c r="AW117" s="13" t="s">
        <v>32</v>
      </c>
      <c r="AX117" s="13" t="s">
        <v>80</v>
      </c>
      <c r="AY117" s="234" t="s">
        <v>130</v>
      </c>
    </row>
    <row r="118" s="2" customFormat="1" ht="16.5" customHeight="1">
      <c r="A118" s="38"/>
      <c r="B118" s="39"/>
      <c r="C118" s="204" t="s">
        <v>138</v>
      </c>
      <c r="D118" s="204" t="s">
        <v>133</v>
      </c>
      <c r="E118" s="205" t="s">
        <v>161</v>
      </c>
      <c r="F118" s="206" t="s">
        <v>162</v>
      </c>
      <c r="G118" s="207" t="s">
        <v>136</v>
      </c>
      <c r="H118" s="208">
        <v>57.715000000000003</v>
      </c>
      <c r="I118" s="209"/>
      <c r="J118" s="210">
        <f>ROUND(I118*H118,2)</f>
        <v>0</v>
      </c>
      <c r="K118" s="206" t="s">
        <v>137</v>
      </c>
      <c r="L118" s="44"/>
      <c r="M118" s="211" t="s">
        <v>19</v>
      </c>
      <c r="N118" s="212" t="s">
        <v>44</v>
      </c>
      <c r="O118" s="84"/>
      <c r="P118" s="213">
        <f>O118*H118</f>
        <v>0</v>
      </c>
      <c r="Q118" s="213">
        <v>0.0043839999999999999</v>
      </c>
      <c r="R118" s="213">
        <f>Q118*H118</f>
        <v>0.25302256000000001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138</v>
      </c>
      <c r="AT118" s="215" t="s">
        <v>133</v>
      </c>
      <c r="AU118" s="215" t="s">
        <v>139</v>
      </c>
      <c r="AY118" s="17" t="s">
        <v>130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139</v>
      </c>
      <c r="BK118" s="216">
        <f>ROUND(I118*H118,2)</f>
        <v>0</v>
      </c>
      <c r="BL118" s="17" t="s">
        <v>138</v>
      </c>
      <c r="BM118" s="215" t="s">
        <v>163</v>
      </c>
    </row>
    <row r="119" s="2" customFormat="1">
      <c r="A119" s="38"/>
      <c r="B119" s="39"/>
      <c r="C119" s="40"/>
      <c r="D119" s="217" t="s">
        <v>141</v>
      </c>
      <c r="E119" s="40"/>
      <c r="F119" s="218" t="s">
        <v>164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141</v>
      </c>
      <c r="AU119" s="17" t="s">
        <v>139</v>
      </c>
    </row>
    <row r="120" s="2" customFormat="1">
      <c r="A120" s="38"/>
      <c r="B120" s="39"/>
      <c r="C120" s="40"/>
      <c r="D120" s="222" t="s">
        <v>143</v>
      </c>
      <c r="E120" s="40"/>
      <c r="F120" s="223" t="s">
        <v>165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143</v>
      </c>
      <c r="AU120" s="17" t="s">
        <v>139</v>
      </c>
    </row>
    <row r="121" s="13" customFormat="1">
      <c r="A121" s="13"/>
      <c r="B121" s="224"/>
      <c r="C121" s="225"/>
      <c r="D121" s="217" t="s">
        <v>145</v>
      </c>
      <c r="E121" s="226" t="s">
        <v>19</v>
      </c>
      <c r="F121" s="227" t="s">
        <v>166</v>
      </c>
      <c r="G121" s="225"/>
      <c r="H121" s="228">
        <v>57.715000000000003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145</v>
      </c>
      <c r="AU121" s="234" t="s">
        <v>139</v>
      </c>
      <c r="AV121" s="13" t="s">
        <v>139</v>
      </c>
      <c r="AW121" s="13" t="s">
        <v>32</v>
      </c>
      <c r="AX121" s="13" t="s">
        <v>80</v>
      </c>
      <c r="AY121" s="234" t="s">
        <v>130</v>
      </c>
    </row>
    <row r="122" s="2" customFormat="1" ht="16.5" customHeight="1">
      <c r="A122" s="38"/>
      <c r="B122" s="39"/>
      <c r="C122" s="204" t="s">
        <v>167</v>
      </c>
      <c r="D122" s="204" t="s">
        <v>133</v>
      </c>
      <c r="E122" s="205" t="s">
        <v>168</v>
      </c>
      <c r="F122" s="206" t="s">
        <v>169</v>
      </c>
      <c r="G122" s="207" t="s">
        <v>136</v>
      </c>
      <c r="H122" s="208">
        <v>44.396000000000001</v>
      </c>
      <c r="I122" s="209"/>
      <c r="J122" s="210">
        <f>ROUND(I122*H122,2)</f>
        <v>0</v>
      </c>
      <c r="K122" s="206" t="s">
        <v>137</v>
      </c>
      <c r="L122" s="44"/>
      <c r="M122" s="211" t="s">
        <v>19</v>
      </c>
      <c r="N122" s="212" t="s">
        <v>44</v>
      </c>
      <c r="O122" s="84"/>
      <c r="P122" s="213">
        <f>O122*H122</f>
        <v>0</v>
      </c>
      <c r="Q122" s="213">
        <v>0.0040000000000000001</v>
      </c>
      <c r="R122" s="213">
        <f>Q122*H122</f>
        <v>0.17758400000000002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138</v>
      </c>
      <c r="AT122" s="215" t="s">
        <v>133</v>
      </c>
      <c r="AU122" s="215" t="s">
        <v>139</v>
      </c>
      <c r="AY122" s="17" t="s">
        <v>130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139</v>
      </c>
      <c r="BK122" s="216">
        <f>ROUND(I122*H122,2)</f>
        <v>0</v>
      </c>
      <c r="BL122" s="17" t="s">
        <v>138</v>
      </c>
      <c r="BM122" s="215" t="s">
        <v>170</v>
      </c>
    </row>
    <row r="123" s="2" customFormat="1">
      <c r="A123" s="38"/>
      <c r="B123" s="39"/>
      <c r="C123" s="40"/>
      <c r="D123" s="217" t="s">
        <v>141</v>
      </c>
      <c r="E123" s="40"/>
      <c r="F123" s="218" t="s">
        <v>171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141</v>
      </c>
      <c r="AU123" s="17" t="s">
        <v>139</v>
      </c>
    </row>
    <row r="124" s="2" customFormat="1">
      <c r="A124" s="38"/>
      <c r="B124" s="39"/>
      <c r="C124" s="40"/>
      <c r="D124" s="222" t="s">
        <v>143</v>
      </c>
      <c r="E124" s="40"/>
      <c r="F124" s="223" t="s">
        <v>172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143</v>
      </c>
      <c r="AU124" s="17" t="s">
        <v>139</v>
      </c>
    </row>
    <row r="125" s="2" customFormat="1" ht="16.5" customHeight="1">
      <c r="A125" s="38"/>
      <c r="B125" s="39"/>
      <c r="C125" s="204" t="s">
        <v>153</v>
      </c>
      <c r="D125" s="204" t="s">
        <v>133</v>
      </c>
      <c r="E125" s="205" t="s">
        <v>173</v>
      </c>
      <c r="F125" s="206" t="s">
        <v>174</v>
      </c>
      <c r="G125" s="207" t="s">
        <v>175</v>
      </c>
      <c r="H125" s="208">
        <v>10</v>
      </c>
      <c r="I125" s="209"/>
      <c r="J125" s="210">
        <f>ROUND(I125*H125,2)</f>
        <v>0</v>
      </c>
      <c r="K125" s="206" t="s">
        <v>137</v>
      </c>
      <c r="L125" s="44"/>
      <c r="M125" s="211" t="s">
        <v>19</v>
      </c>
      <c r="N125" s="212" t="s">
        <v>44</v>
      </c>
      <c r="O125" s="84"/>
      <c r="P125" s="213">
        <f>O125*H125</f>
        <v>0</v>
      </c>
      <c r="Q125" s="213">
        <v>0.0015</v>
      </c>
      <c r="R125" s="213">
        <f>Q125*H125</f>
        <v>0.014999999999999999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138</v>
      </c>
      <c r="AT125" s="215" t="s">
        <v>133</v>
      </c>
      <c r="AU125" s="215" t="s">
        <v>139</v>
      </c>
      <c r="AY125" s="17" t="s">
        <v>130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139</v>
      </c>
      <c r="BK125" s="216">
        <f>ROUND(I125*H125,2)</f>
        <v>0</v>
      </c>
      <c r="BL125" s="17" t="s">
        <v>138</v>
      </c>
      <c r="BM125" s="215" t="s">
        <v>176</v>
      </c>
    </row>
    <row r="126" s="2" customFormat="1">
      <c r="A126" s="38"/>
      <c r="B126" s="39"/>
      <c r="C126" s="40"/>
      <c r="D126" s="217" t="s">
        <v>141</v>
      </c>
      <c r="E126" s="40"/>
      <c r="F126" s="218" t="s">
        <v>177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141</v>
      </c>
      <c r="AU126" s="17" t="s">
        <v>139</v>
      </c>
    </row>
    <row r="127" s="2" customFormat="1">
      <c r="A127" s="38"/>
      <c r="B127" s="39"/>
      <c r="C127" s="40"/>
      <c r="D127" s="222" t="s">
        <v>143</v>
      </c>
      <c r="E127" s="40"/>
      <c r="F127" s="223" t="s">
        <v>178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143</v>
      </c>
      <c r="AU127" s="17" t="s">
        <v>139</v>
      </c>
    </row>
    <row r="128" s="2" customFormat="1" ht="16.5" customHeight="1">
      <c r="A128" s="38"/>
      <c r="B128" s="39"/>
      <c r="C128" s="204" t="s">
        <v>179</v>
      </c>
      <c r="D128" s="204" t="s">
        <v>133</v>
      </c>
      <c r="E128" s="205" t="s">
        <v>180</v>
      </c>
      <c r="F128" s="206" t="s">
        <v>181</v>
      </c>
      <c r="G128" s="207" t="s">
        <v>182</v>
      </c>
      <c r="H128" s="208">
        <v>1</v>
      </c>
      <c r="I128" s="209"/>
      <c r="J128" s="210">
        <f>ROUND(I128*H128,2)</f>
        <v>0</v>
      </c>
      <c r="K128" s="206" t="s">
        <v>137</v>
      </c>
      <c r="L128" s="44"/>
      <c r="M128" s="211" t="s">
        <v>19</v>
      </c>
      <c r="N128" s="212" t="s">
        <v>44</v>
      </c>
      <c r="O128" s="84"/>
      <c r="P128" s="213">
        <f>O128*H128</f>
        <v>0</v>
      </c>
      <c r="Q128" s="213">
        <v>0.017770000000000001</v>
      </c>
      <c r="R128" s="213">
        <f>Q128*H128</f>
        <v>0.017770000000000001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138</v>
      </c>
      <c r="AT128" s="215" t="s">
        <v>133</v>
      </c>
      <c r="AU128" s="215" t="s">
        <v>139</v>
      </c>
      <c r="AY128" s="17" t="s">
        <v>130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139</v>
      </c>
      <c r="BK128" s="216">
        <f>ROUND(I128*H128,2)</f>
        <v>0</v>
      </c>
      <c r="BL128" s="17" t="s">
        <v>138</v>
      </c>
      <c r="BM128" s="215" t="s">
        <v>183</v>
      </c>
    </row>
    <row r="129" s="2" customFormat="1">
      <c r="A129" s="38"/>
      <c r="B129" s="39"/>
      <c r="C129" s="40"/>
      <c r="D129" s="217" t="s">
        <v>141</v>
      </c>
      <c r="E129" s="40"/>
      <c r="F129" s="218" t="s">
        <v>184</v>
      </c>
      <c r="G129" s="40"/>
      <c r="H129" s="40"/>
      <c r="I129" s="219"/>
      <c r="J129" s="40"/>
      <c r="K129" s="40"/>
      <c r="L129" s="44"/>
      <c r="M129" s="220"/>
      <c r="N129" s="221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141</v>
      </c>
      <c r="AU129" s="17" t="s">
        <v>139</v>
      </c>
    </row>
    <row r="130" s="2" customFormat="1">
      <c r="A130" s="38"/>
      <c r="B130" s="39"/>
      <c r="C130" s="40"/>
      <c r="D130" s="222" t="s">
        <v>143</v>
      </c>
      <c r="E130" s="40"/>
      <c r="F130" s="223" t="s">
        <v>185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143</v>
      </c>
      <c r="AU130" s="17" t="s">
        <v>139</v>
      </c>
    </row>
    <row r="131" s="2" customFormat="1" ht="16.5" customHeight="1">
      <c r="A131" s="38"/>
      <c r="B131" s="39"/>
      <c r="C131" s="235" t="s">
        <v>186</v>
      </c>
      <c r="D131" s="235" t="s">
        <v>187</v>
      </c>
      <c r="E131" s="236" t="s">
        <v>188</v>
      </c>
      <c r="F131" s="237" t="s">
        <v>189</v>
      </c>
      <c r="G131" s="238" t="s">
        <v>182</v>
      </c>
      <c r="H131" s="239">
        <v>1</v>
      </c>
      <c r="I131" s="240"/>
      <c r="J131" s="241">
        <f>ROUND(I131*H131,2)</f>
        <v>0</v>
      </c>
      <c r="K131" s="237" t="s">
        <v>137</v>
      </c>
      <c r="L131" s="242"/>
      <c r="M131" s="243" t="s">
        <v>19</v>
      </c>
      <c r="N131" s="244" t="s">
        <v>44</v>
      </c>
      <c r="O131" s="84"/>
      <c r="P131" s="213">
        <f>O131*H131</f>
        <v>0</v>
      </c>
      <c r="Q131" s="213">
        <v>0.012250000000000001</v>
      </c>
      <c r="R131" s="213">
        <f>Q131*H131</f>
        <v>0.012250000000000001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190</v>
      </c>
      <c r="AT131" s="215" t="s">
        <v>187</v>
      </c>
      <c r="AU131" s="215" t="s">
        <v>139</v>
      </c>
      <c r="AY131" s="17" t="s">
        <v>130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139</v>
      </c>
      <c r="BK131" s="216">
        <f>ROUND(I131*H131,2)</f>
        <v>0</v>
      </c>
      <c r="BL131" s="17" t="s">
        <v>138</v>
      </c>
      <c r="BM131" s="215" t="s">
        <v>191</v>
      </c>
    </row>
    <row r="132" s="2" customFormat="1">
      <c r="A132" s="38"/>
      <c r="B132" s="39"/>
      <c r="C132" s="40"/>
      <c r="D132" s="217" t="s">
        <v>141</v>
      </c>
      <c r="E132" s="40"/>
      <c r="F132" s="218" t="s">
        <v>189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141</v>
      </c>
      <c r="AU132" s="17" t="s">
        <v>139</v>
      </c>
    </row>
    <row r="133" s="12" customFormat="1" ht="22.8" customHeight="1">
      <c r="A133" s="12"/>
      <c r="B133" s="188"/>
      <c r="C133" s="189"/>
      <c r="D133" s="190" t="s">
        <v>71</v>
      </c>
      <c r="E133" s="202" t="s">
        <v>192</v>
      </c>
      <c r="F133" s="202" t="s">
        <v>193</v>
      </c>
      <c r="G133" s="189"/>
      <c r="H133" s="189"/>
      <c r="I133" s="192"/>
      <c r="J133" s="203">
        <f>BK133</f>
        <v>0</v>
      </c>
      <c r="K133" s="189"/>
      <c r="L133" s="194"/>
      <c r="M133" s="195"/>
      <c r="N133" s="196"/>
      <c r="O133" s="196"/>
      <c r="P133" s="197">
        <f>SUM(P134:P151)</f>
        <v>0</v>
      </c>
      <c r="Q133" s="196"/>
      <c r="R133" s="197">
        <f>SUM(R134:R151)</f>
        <v>1.0082081999999999</v>
      </c>
      <c r="S133" s="196"/>
      <c r="T133" s="198">
        <f>SUM(T134:T151)</f>
        <v>2.173184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9" t="s">
        <v>80</v>
      </c>
      <c r="AT133" s="200" t="s">
        <v>71</v>
      </c>
      <c r="AU133" s="200" t="s">
        <v>80</v>
      </c>
      <c r="AY133" s="199" t="s">
        <v>130</v>
      </c>
      <c r="BK133" s="201">
        <f>SUM(BK134:BK151)</f>
        <v>0</v>
      </c>
    </row>
    <row r="134" s="2" customFormat="1" ht="21.75" customHeight="1">
      <c r="A134" s="38"/>
      <c r="B134" s="39"/>
      <c r="C134" s="204" t="s">
        <v>194</v>
      </c>
      <c r="D134" s="204" t="s">
        <v>133</v>
      </c>
      <c r="E134" s="205" t="s">
        <v>195</v>
      </c>
      <c r="F134" s="206" t="s">
        <v>196</v>
      </c>
      <c r="G134" s="207" t="s">
        <v>136</v>
      </c>
      <c r="H134" s="208">
        <v>63.140000000000001</v>
      </c>
      <c r="I134" s="209"/>
      <c r="J134" s="210">
        <f>ROUND(I134*H134,2)</f>
        <v>0</v>
      </c>
      <c r="K134" s="206" t="s">
        <v>137</v>
      </c>
      <c r="L134" s="44"/>
      <c r="M134" s="211" t="s">
        <v>19</v>
      </c>
      <c r="N134" s="212" t="s">
        <v>44</v>
      </c>
      <c r="O134" s="84"/>
      <c r="P134" s="213">
        <f>O134*H134</f>
        <v>0</v>
      </c>
      <c r="Q134" s="213">
        <v>0.00012999999999999999</v>
      </c>
      <c r="R134" s="213">
        <f>Q134*H134</f>
        <v>0.0082081999999999988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138</v>
      </c>
      <c r="AT134" s="215" t="s">
        <v>133</v>
      </c>
      <c r="AU134" s="215" t="s">
        <v>139</v>
      </c>
      <c r="AY134" s="17" t="s">
        <v>130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139</v>
      </c>
      <c r="BK134" s="216">
        <f>ROUND(I134*H134,2)</f>
        <v>0</v>
      </c>
      <c r="BL134" s="17" t="s">
        <v>138</v>
      </c>
      <c r="BM134" s="215" t="s">
        <v>197</v>
      </c>
    </row>
    <row r="135" s="2" customFormat="1">
      <c r="A135" s="38"/>
      <c r="B135" s="39"/>
      <c r="C135" s="40"/>
      <c r="D135" s="217" t="s">
        <v>141</v>
      </c>
      <c r="E135" s="40"/>
      <c r="F135" s="218" t="s">
        <v>198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141</v>
      </c>
      <c r="AU135" s="17" t="s">
        <v>139</v>
      </c>
    </row>
    <row r="136" s="2" customFormat="1">
      <c r="A136" s="38"/>
      <c r="B136" s="39"/>
      <c r="C136" s="40"/>
      <c r="D136" s="222" t="s">
        <v>143</v>
      </c>
      <c r="E136" s="40"/>
      <c r="F136" s="223" t="s">
        <v>199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143</v>
      </c>
      <c r="AU136" s="17" t="s">
        <v>139</v>
      </c>
    </row>
    <row r="137" s="13" customFormat="1">
      <c r="A137" s="13"/>
      <c r="B137" s="224"/>
      <c r="C137" s="225"/>
      <c r="D137" s="217" t="s">
        <v>145</v>
      </c>
      <c r="E137" s="226" t="s">
        <v>19</v>
      </c>
      <c r="F137" s="227" t="s">
        <v>200</v>
      </c>
      <c r="G137" s="225"/>
      <c r="H137" s="228">
        <v>63.140000000000001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145</v>
      </c>
      <c r="AU137" s="234" t="s">
        <v>139</v>
      </c>
      <c r="AV137" s="13" t="s">
        <v>139</v>
      </c>
      <c r="AW137" s="13" t="s">
        <v>32</v>
      </c>
      <c r="AX137" s="13" t="s">
        <v>80</v>
      </c>
      <c r="AY137" s="234" t="s">
        <v>130</v>
      </c>
    </row>
    <row r="138" s="2" customFormat="1" ht="16.5" customHeight="1">
      <c r="A138" s="38"/>
      <c r="B138" s="39"/>
      <c r="C138" s="204" t="s">
        <v>190</v>
      </c>
      <c r="D138" s="204" t="s">
        <v>133</v>
      </c>
      <c r="E138" s="205" t="s">
        <v>201</v>
      </c>
      <c r="F138" s="206" t="s">
        <v>202</v>
      </c>
      <c r="G138" s="207" t="s">
        <v>136</v>
      </c>
      <c r="H138" s="208">
        <v>2.7040000000000002</v>
      </c>
      <c r="I138" s="209"/>
      <c r="J138" s="210">
        <f>ROUND(I138*H138,2)</f>
        <v>0</v>
      </c>
      <c r="K138" s="206" t="s">
        <v>137</v>
      </c>
      <c r="L138" s="44"/>
      <c r="M138" s="211" t="s">
        <v>19</v>
      </c>
      <c r="N138" s="212" t="s">
        <v>44</v>
      </c>
      <c r="O138" s="84"/>
      <c r="P138" s="213">
        <f>O138*H138</f>
        <v>0</v>
      </c>
      <c r="Q138" s="213">
        <v>0</v>
      </c>
      <c r="R138" s="213">
        <f>Q138*H138</f>
        <v>0</v>
      </c>
      <c r="S138" s="213">
        <v>0.26100000000000001</v>
      </c>
      <c r="T138" s="214">
        <f>S138*H138</f>
        <v>0.70574400000000004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138</v>
      </c>
      <c r="AT138" s="215" t="s">
        <v>133</v>
      </c>
      <c r="AU138" s="215" t="s">
        <v>139</v>
      </c>
      <c r="AY138" s="17" t="s">
        <v>130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139</v>
      </c>
      <c r="BK138" s="216">
        <f>ROUND(I138*H138,2)</f>
        <v>0</v>
      </c>
      <c r="BL138" s="17" t="s">
        <v>138</v>
      </c>
      <c r="BM138" s="215" t="s">
        <v>203</v>
      </c>
    </row>
    <row r="139" s="2" customFormat="1">
      <c r="A139" s="38"/>
      <c r="B139" s="39"/>
      <c r="C139" s="40"/>
      <c r="D139" s="217" t="s">
        <v>141</v>
      </c>
      <c r="E139" s="40"/>
      <c r="F139" s="218" t="s">
        <v>204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141</v>
      </c>
      <c r="AU139" s="17" t="s">
        <v>139</v>
      </c>
    </row>
    <row r="140" s="2" customFormat="1">
      <c r="A140" s="38"/>
      <c r="B140" s="39"/>
      <c r="C140" s="40"/>
      <c r="D140" s="222" t="s">
        <v>143</v>
      </c>
      <c r="E140" s="40"/>
      <c r="F140" s="223" t="s">
        <v>205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143</v>
      </c>
      <c r="AU140" s="17" t="s">
        <v>139</v>
      </c>
    </row>
    <row r="141" s="13" customFormat="1">
      <c r="A141" s="13"/>
      <c r="B141" s="224"/>
      <c r="C141" s="225"/>
      <c r="D141" s="217" t="s">
        <v>145</v>
      </c>
      <c r="E141" s="226" t="s">
        <v>19</v>
      </c>
      <c r="F141" s="227" t="s">
        <v>206</v>
      </c>
      <c r="G141" s="225"/>
      <c r="H141" s="228">
        <v>2.7040000000000002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145</v>
      </c>
      <c r="AU141" s="234" t="s">
        <v>139</v>
      </c>
      <c r="AV141" s="13" t="s">
        <v>139</v>
      </c>
      <c r="AW141" s="13" t="s">
        <v>32</v>
      </c>
      <c r="AX141" s="13" t="s">
        <v>80</v>
      </c>
      <c r="AY141" s="234" t="s">
        <v>130</v>
      </c>
    </row>
    <row r="142" s="2" customFormat="1" ht="16.5" customHeight="1">
      <c r="A142" s="38"/>
      <c r="B142" s="39"/>
      <c r="C142" s="204" t="s">
        <v>192</v>
      </c>
      <c r="D142" s="204" t="s">
        <v>133</v>
      </c>
      <c r="E142" s="205" t="s">
        <v>207</v>
      </c>
      <c r="F142" s="206" t="s">
        <v>208</v>
      </c>
      <c r="G142" s="207" t="s">
        <v>136</v>
      </c>
      <c r="H142" s="208">
        <v>6.5</v>
      </c>
      <c r="I142" s="209"/>
      <c r="J142" s="210">
        <f>ROUND(I142*H142,2)</f>
        <v>0</v>
      </c>
      <c r="K142" s="206" t="s">
        <v>137</v>
      </c>
      <c r="L142" s="44"/>
      <c r="M142" s="211" t="s">
        <v>19</v>
      </c>
      <c r="N142" s="212" t="s">
        <v>44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0.16800000000000001</v>
      </c>
      <c r="T142" s="214">
        <f>S142*H142</f>
        <v>1.0920000000000001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138</v>
      </c>
      <c r="AT142" s="215" t="s">
        <v>133</v>
      </c>
      <c r="AU142" s="215" t="s">
        <v>139</v>
      </c>
      <c r="AY142" s="17" t="s">
        <v>130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139</v>
      </c>
      <c r="BK142" s="216">
        <f>ROUND(I142*H142,2)</f>
        <v>0</v>
      </c>
      <c r="BL142" s="17" t="s">
        <v>138</v>
      </c>
      <c r="BM142" s="215" t="s">
        <v>209</v>
      </c>
    </row>
    <row r="143" s="2" customFormat="1">
      <c r="A143" s="38"/>
      <c r="B143" s="39"/>
      <c r="C143" s="40"/>
      <c r="D143" s="217" t="s">
        <v>141</v>
      </c>
      <c r="E143" s="40"/>
      <c r="F143" s="218" t="s">
        <v>210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141</v>
      </c>
      <c r="AU143" s="17" t="s">
        <v>139</v>
      </c>
    </row>
    <row r="144" s="2" customFormat="1">
      <c r="A144" s="38"/>
      <c r="B144" s="39"/>
      <c r="C144" s="40"/>
      <c r="D144" s="222" t="s">
        <v>143</v>
      </c>
      <c r="E144" s="40"/>
      <c r="F144" s="223" t="s">
        <v>211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143</v>
      </c>
      <c r="AU144" s="17" t="s">
        <v>139</v>
      </c>
    </row>
    <row r="145" s="13" customFormat="1">
      <c r="A145" s="13"/>
      <c r="B145" s="224"/>
      <c r="C145" s="225"/>
      <c r="D145" s="217" t="s">
        <v>145</v>
      </c>
      <c r="E145" s="226" t="s">
        <v>19</v>
      </c>
      <c r="F145" s="227" t="s">
        <v>212</v>
      </c>
      <c r="G145" s="225"/>
      <c r="H145" s="228">
        <v>6.5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145</v>
      </c>
      <c r="AU145" s="234" t="s">
        <v>139</v>
      </c>
      <c r="AV145" s="13" t="s">
        <v>139</v>
      </c>
      <c r="AW145" s="13" t="s">
        <v>32</v>
      </c>
      <c r="AX145" s="13" t="s">
        <v>80</v>
      </c>
      <c r="AY145" s="234" t="s">
        <v>130</v>
      </c>
    </row>
    <row r="146" s="2" customFormat="1" ht="16.5" customHeight="1">
      <c r="A146" s="38"/>
      <c r="B146" s="39"/>
      <c r="C146" s="204" t="s">
        <v>213</v>
      </c>
      <c r="D146" s="204" t="s">
        <v>133</v>
      </c>
      <c r="E146" s="205" t="s">
        <v>214</v>
      </c>
      <c r="F146" s="206" t="s">
        <v>215</v>
      </c>
      <c r="G146" s="207" t="s">
        <v>136</v>
      </c>
      <c r="H146" s="208">
        <v>9.3859999999999992</v>
      </c>
      <c r="I146" s="209"/>
      <c r="J146" s="210">
        <f>ROUND(I146*H146,2)</f>
        <v>0</v>
      </c>
      <c r="K146" s="206" t="s">
        <v>137</v>
      </c>
      <c r="L146" s="44"/>
      <c r="M146" s="211" t="s">
        <v>19</v>
      </c>
      <c r="N146" s="212" t="s">
        <v>44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0.040000000000000001</v>
      </c>
      <c r="T146" s="214">
        <f>S146*H146</f>
        <v>0.37544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138</v>
      </c>
      <c r="AT146" s="215" t="s">
        <v>133</v>
      </c>
      <c r="AU146" s="215" t="s">
        <v>139</v>
      </c>
      <c r="AY146" s="17" t="s">
        <v>130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139</v>
      </c>
      <c r="BK146" s="216">
        <f>ROUND(I146*H146,2)</f>
        <v>0</v>
      </c>
      <c r="BL146" s="17" t="s">
        <v>138</v>
      </c>
      <c r="BM146" s="215" t="s">
        <v>216</v>
      </c>
    </row>
    <row r="147" s="2" customFormat="1">
      <c r="A147" s="38"/>
      <c r="B147" s="39"/>
      <c r="C147" s="40"/>
      <c r="D147" s="217" t="s">
        <v>141</v>
      </c>
      <c r="E147" s="40"/>
      <c r="F147" s="218" t="s">
        <v>217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141</v>
      </c>
      <c r="AU147" s="17" t="s">
        <v>139</v>
      </c>
    </row>
    <row r="148" s="2" customFormat="1">
      <c r="A148" s="38"/>
      <c r="B148" s="39"/>
      <c r="C148" s="40"/>
      <c r="D148" s="222" t="s">
        <v>143</v>
      </c>
      <c r="E148" s="40"/>
      <c r="F148" s="223" t="s">
        <v>218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143</v>
      </c>
      <c r="AU148" s="17" t="s">
        <v>139</v>
      </c>
    </row>
    <row r="149" s="13" customFormat="1">
      <c r="A149" s="13"/>
      <c r="B149" s="224"/>
      <c r="C149" s="225"/>
      <c r="D149" s="217" t="s">
        <v>145</v>
      </c>
      <c r="E149" s="226" t="s">
        <v>19</v>
      </c>
      <c r="F149" s="227" t="s">
        <v>219</v>
      </c>
      <c r="G149" s="225"/>
      <c r="H149" s="228">
        <v>9.3859999999999992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145</v>
      </c>
      <c r="AU149" s="234" t="s">
        <v>139</v>
      </c>
      <c r="AV149" s="13" t="s">
        <v>139</v>
      </c>
      <c r="AW149" s="13" t="s">
        <v>32</v>
      </c>
      <c r="AX149" s="13" t="s">
        <v>80</v>
      </c>
      <c r="AY149" s="234" t="s">
        <v>130</v>
      </c>
    </row>
    <row r="150" s="2" customFormat="1" ht="24.15" customHeight="1">
      <c r="A150" s="38"/>
      <c r="B150" s="39"/>
      <c r="C150" s="235" t="s">
        <v>220</v>
      </c>
      <c r="D150" s="235" t="s">
        <v>187</v>
      </c>
      <c r="E150" s="236" t="s">
        <v>221</v>
      </c>
      <c r="F150" s="237" t="s">
        <v>222</v>
      </c>
      <c r="G150" s="238" t="s">
        <v>182</v>
      </c>
      <c r="H150" s="239">
        <v>1</v>
      </c>
      <c r="I150" s="240"/>
      <c r="J150" s="241">
        <f>ROUND(I150*H150,2)</f>
        <v>0</v>
      </c>
      <c r="K150" s="237" t="s">
        <v>137</v>
      </c>
      <c r="L150" s="242"/>
      <c r="M150" s="243" t="s">
        <v>19</v>
      </c>
      <c r="N150" s="244" t="s">
        <v>44</v>
      </c>
      <c r="O150" s="84"/>
      <c r="P150" s="213">
        <f>O150*H150</f>
        <v>0</v>
      </c>
      <c r="Q150" s="213">
        <v>1</v>
      </c>
      <c r="R150" s="213">
        <f>Q150*H150</f>
        <v>1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190</v>
      </c>
      <c r="AT150" s="215" t="s">
        <v>187</v>
      </c>
      <c r="AU150" s="215" t="s">
        <v>139</v>
      </c>
      <c r="AY150" s="17" t="s">
        <v>130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139</v>
      </c>
      <c r="BK150" s="216">
        <f>ROUND(I150*H150,2)</f>
        <v>0</v>
      </c>
      <c r="BL150" s="17" t="s">
        <v>138</v>
      </c>
      <c r="BM150" s="215" t="s">
        <v>223</v>
      </c>
    </row>
    <row r="151" s="2" customFormat="1">
      <c r="A151" s="38"/>
      <c r="B151" s="39"/>
      <c r="C151" s="40"/>
      <c r="D151" s="217" t="s">
        <v>141</v>
      </c>
      <c r="E151" s="40"/>
      <c r="F151" s="218" t="s">
        <v>224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141</v>
      </c>
      <c r="AU151" s="17" t="s">
        <v>139</v>
      </c>
    </row>
    <row r="152" s="12" customFormat="1" ht="22.8" customHeight="1">
      <c r="A152" s="12"/>
      <c r="B152" s="188"/>
      <c r="C152" s="189"/>
      <c r="D152" s="190" t="s">
        <v>71</v>
      </c>
      <c r="E152" s="202" t="s">
        <v>225</v>
      </c>
      <c r="F152" s="202" t="s">
        <v>226</v>
      </c>
      <c r="G152" s="189"/>
      <c r="H152" s="189"/>
      <c r="I152" s="192"/>
      <c r="J152" s="203">
        <f>BK152</f>
        <v>0</v>
      </c>
      <c r="K152" s="189"/>
      <c r="L152" s="194"/>
      <c r="M152" s="195"/>
      <c r="N152" s="196"/>
      <c r="O152" s="196"/>
      <c r="P152" s="197">
        <f>SUM(P153:P165)</f>
        <v>0</v>
      </c>
      <c r="Q152" s="196"/>
      <c r="R152" s="197">
        <f>SUM(R153:R165)</f>
        <v>0</v>
      </c>
      <c r="S152" s="196"/>
      <c r="T152" s="198">
        <f>SUM(T153:T165)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99" t="s">
        <v>80</v>
      </c>
      <c r="AT152" s="200" t="s">
        <v>71</v>
      </c>
      <c r="AU152" s="200" t="s">
        <v>80</v>
      </c>
      <c r="AY152" s="199" t="s">
        <v>130</v>
      </c>
      <c r="BK152" s="201">
        <f>SUM(BK153:BK165)</f>
        <v>0</v>
      </c>
    </row>
    <row r="153" s="2" customFormat="1" ht="16.5" customHeight="1">
      <c r="A153" s="38"/>
      <c r="B153" s="39"/>
      <c r="C153" s="204" t="s">
        <v>8</v>
      </c>
      <c r="D153" s="204" t="s">
        <v>133</v>
      </c>
      <c r="E153" s="205" t="s">
        <v>227</v>
      </c>
      <c r="F153" s="206" t="s">
        <v>228</v>
      </c>
      <c r="G153" s="207" t="s">
        <v>229</v>
      </c>
      <c r="H153" s="208">
        <v>3</v>
      </c>
      <c r="I153" s="209"/>
      <c r="J153" s="210">
        <f>ROUND(I153*H153,2)</f>
        <v>0</v>
      </c>
      <c r="K153" s="206" t="s">
        <v>137</v>
      </c>
      <c r="L153" s="44"/>
      <c r="M153" s="211" t="s">
        <v>19</v>
      </c>
      <c r="N153" s="212" t="s">
        <v>44</v>
      </c>
      <c r="O153" s="84"/>
      <c r="P153" s="213">
        <f>O153*H153</f>
        <v>0</v>
      </c>
      <c r="Q153" s="213">
        <v>0</v>
      </c>
      <c r="R153" s="213">
        <f>Q153*H153</f>
        <v>0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138</v>
      </c>
      <c r="AT153" s="215" t="s">
        <v>133</v>
      </c>
      <c r="AU153" s="215" t="s">
        <v>139</v>
      </c>
      <c r="AY153" s="17" t="s">
        <v>130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139</v>
      </c>
      <c r="BK153" s="216">
        <f>ROUND(I153*H153,2)</f>
        <v>0</v>
      </c>
      <c r="BL153" s="17" t="s">
        <v>138</v>
      </c>
      <c r="BM153" s="215" t="s">
        <v>230</v>
      </c>
    </row>
    <row r="154" s="2" customFormat="1">
      <c r="A154" s="38"/>
      <c r="B154" s="39"/>
      <c r="C154" s="40"/>
      <c r="D154" s="217" t="s">
        <v>141</v>
      </c>
      <c r="E154" s="40"/>
      <c r="F154" s="218" t="s">
        <v>231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141</v>
      </c>
      <c r="AU154" s="17" t="s">
        <v>139</v>
      </c>
    </row>
    <row r="155" s="2" customFormat="1">
      <c r="A155" s="38"/>
      <c r="B155" s="39"/>
      <c r="C155" s="40"/>
      <c r="D155" s="222" t="s">
        <v>143</v>
      </c>
      <c r="E155" s="40"/>
      <c r="F155" s="223" t="s">
        <v>232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143</v>
      </c>
      <c r="AU155" s="17" t="s">
        <v>139</v>
      </c>
    </row>
    <row r="156" s="2" customFormat="1" ht="16.5" customHeight="1">
      <c r="A156" s="38"/>
      <c r="B156" s="39"/>
      <c r="C156" s="204" t="s">
        <v>233</v>
      </c>
      <c r="D156" s="204" t="s">
        <v>133</v>
      </c>
      <c r="E156" s="205" t="s">
        <v>234</v>
      </c>
      <c r="F156" s="206" t="s">
        <v>235</v>
      </c>
      <c r="G156" s="207" t="s">
        <v>229</v>
      </c>
      <c r="H156" s="208">
        <v>3</v>
      </c>
      <c r="I156" s="209"/>
      <c r="J156" s="210">
        <f>ROUND(I156*H156,2)</f>
        <v>0</v>
      </c>
      <c r="K156" s="206" t="s">
        <v>137</v>
      </c>
      <c r="L156" s="44"/>
      <c r="M156" s="211" t="s">
        <v>19</v>
      </c>
      <c r="N156" s="212" t="s">
        <v>44</v>
      </c>
      <c r="O156" s="84"/>
      <c r="P156" s="213">
        <f>O156*H156</f>
        <v>0</v>
      </c>
      <c r="Q156" s="213">
        <v>0</v>
      </c>
      <c r="R156" s="213">
        <f>Q156*H156</f>
        <v>0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138</v>
      </c>
      <c r="AT156" s="215" t="s">
        <v>133</v>
      </c>
      <c r="AU156" s="215" t="s">
        <v>139</v>
      </c>
      <c r="AY156" s="17" t="s">
        <v>130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139</v>
      </c>
      <c r="BK156" s="216">
        <f>ROUND(I156*H156,2)</f>
        <v>0</v>
      </c>
      <c r="BL156" s="17" t="s">
        <v>138</v>
      </c>
      <c r="BM156" s="215" t="s">
        <v>236</v>
      </c>
    </row>
    <row r="157" s="2" customFormat="1">
      <c r="A157" s="38"/>
      <c r="B157" s="39"/>
      <c r="C157" s="40"/>
      <c r="D157" s="217" t="s">
        <v>141</v>
      </c>
      <c r="E157" s="40"/>
      <c r="F157" s="218" t="s">
        <v>235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141</v>
      </c>
      <c r="AU157" s="17" t="s">
        <v>139</v>
      </c>
    </row>
    <row r="158" s="2" customFormat="1">
      <c r="A158" s="38"/>
      <c r="B158" s="39"/>
      <c r="C158" s="40"/>
      <c r="D158" s="222" t="s">
        <v>143</v>
      </c>
      <c r="E158" s="40"/>
      <c r="F158" s="223" t="s">
        <v>237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143</v>
      </c>
      <c r="AU158" s="17" t="s">
        <v>139</v>
      </c>
    </row>
    <row r="159" s="2" customFormat="1" ht="16.5" customHeight="1">
      <c r="A159" s="38"/>
      <c r="B159" s="39"/>
      <c r="C159" s="204" t="s">
        <v>238</v>
      </c>
      <c r="D159" s="204" t="s">
        <v>133</v>
      </c>
      <c r="E159" s="205" t="s">
        <v>239</v>
      </c>
      <c r="F159" s="206" t="s">
        <v>240</v>
      </c>
      <c r="G159" s="207" t="s">
        <v>229</v>
      </c>
      <c r="H159" s="208">
        <v>60</v>
      </c>
      <c r="I159" s="209"/>
      <c r="J159" s="210">
        <f>ROUND(I159*H159,2)</f>
        <v>0</v>
      </c>
      <c r="K159" s="206" t="s">
        <v>137</v>
      </c>
      <c r="L159" s="44"/>
      <c r="M159" s="211" t="s">
        <v>19</v>
      </c>
      <c r="N159" s="212" t="s">
        <v>44</v>
      </c>
      <c r="O159" s="84"/>
      <c r="P159" s="213">
        <f>O159*H159</f>
        <v>0</v>
      </c>
      <c r="Q159" s="213">
        <v>0</v>
      </c>
      <c r="R159" s="213">
        <f>Q159*H159</f>
        <v>0</v>
      </c>
      <c r="S159" s="213">
        <v>0</v>
      </c>
      <c r="T159" s="21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5" t="s">
        <v>138</v>
      </c>
      <c r="AT159" s="215" t="s">
        <v>133</v>
      </c>
      <c r="AU159" s="215" t="s">
        <v>139</v>
      </c>
      <c r="AY159" s="17" t="s">
        <v>130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7" t="s">
        <v>139</v>
      </c>
      <c r="BK159" s="216">
        <f>ROUND(I159*H159,2)</f>
        <v>0</v>
      </c>
      <c r="BL159" s="17" t="s">
        <v>138</v>
      </c>
      <c r="BM159" s="215" t="s">
        <v>241</v>
      </c>
    </row>
    <row r="160" s="2" customFormat="1">
      <c r="A160" s="38"/>
      <c r="B160" s="39"/>
      <c r="C160" s="40"/>
      <c r="D160" s="217" t="s">
        <v>141</v>
      </c>
      <c r="E160" s="40"/>
      <c r="F160" s="218" t="s">
        <v>240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141</v>
      </c>
      <c r="AU160" s="17" t="s">
        <v>139</v>
      </c>
    </row>
    <row r="161" s="2" customFormat="1">
      <c r="A161" s="38"/>
      <c r="B161" s="39"/>
      <c r="C161" s="40"/>
      <c r="D161" s="222" t="s">
        <v>143</v>
      </c>
      <c r="E161" s="40"/>
      <c r="F161" s="223" t="s">
        <v>242</v>
      </c>
      <c r="G161" s="40"/>
      <c r="H161" s="40"/>
      <c r="I161" s="219"/>
      <c r="J161" s="40"/>
      <c r="K161" s="40"/>
      <c r="L161" s="44"/>
      <c r="M161" s="220"/>
      <c r="N161" s="221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143</v>
      </c>
      <c r="AU161" s="17" t="s">
        <v>139</v>
      </c>
    </row>
    <row r="162" s="13" customFormat="1">
      <c r="A162" s="13"/>
      <c r="B162" s="224"/>
      <c r="C162" s="225"/>
      <c r="D162" s="217" t="s">
        <v>145</v>
      </c>
      <c r="E162" s="226" t="s">
        <v>19</v>
      </c>
      <c r="F162" s="227" t="s">
        <v>243</v>
      </c>
      <c r="G162" s="225"/>
      <c r="H162" s="228">
        <v>60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145</v>
      </c>
      <c r="AU162" s="234" t="s">
        <v>139</v>
      </c>
      <c r="AV162" s="13" t="s">
        <v>139</v>
      </c>
      <c r="AW162" s="13" t="s">
        <v>32</v>
      </c>
      <c r="AX162" s="13" t="s">
        <v>80</v>
      </c>
      <c r="AY162" s="234" t="s">
        <v>130</v>
      </c>
    </row>
    <row r="163" s="2" customFormat="1" ht="21.75" customHeight="1">
      <c r="A163" s="38"/>
      <c r="B163" s="39"/>
      <c r="C163" s="204" t="s">
        <v>244</v>
      </c>
      <c r="D163" s="204" t="s">
        <v>133</v>
      </c>
      <c r="E163" s="205" t="s">
        <v>245</v>
      </c>
      <c r="F163" s="206" t="s">
        <v>246</v>
      </c>
      <c r="G163" s="207" t="s">
        <v>229</v>
      </c>
      <c r="H163" s="208">
        <v>3</v>
      </c>
      <c r="I163" s="209"/>
      <c r="J163" s="210">
        <f>ROUND(I163*H163,2)</f>
        <v>0</v>
      </c>
      <c r="K163" s="206" t="s">
        <v>137</v>
      </c>
      <c r="L163" s="44"/>
      <c r="M163" s="211" t="s">
        <v>19</v>
      </c>
      <c r="N163" s="212" t="s">
        <v>44</v>
      </c>
      <c r="O163" s="84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138</v>
      </c>
      <c r="AT163" s="215" t="s">
        <v>133</v>
      </c>
      <c r="AU163" s="215" t="s">
        <v>139</v>
      </c>
      <c r="AY163" s="17" t="s">
        <v>130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139</v>
      </c>
      <c r="BK163" s="216">
        <f>ROUND(I163*H163,2)</f>
        <v>0</v>
      </c>
      <c r="BL163" s="17" t="s">
        <v>138</v>
      </c>
      <c r="BM163" s="215" t="s">
        <v>247</v>
      </c>
    </row>
    <row r="164" s="2" customFormat="1">
      <c r="A164" s="38"/>
      <c r="B164" s="39"/>
      <c r="C164" s="40"/>
      <c r="D164" s="217" t="s">
        <v>141</v>
      </c>
      <c r="E164" s="40"/>
      <c r="F164" s="218" t="s">
        <v>248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141</v>
      </c>
      <c r="AU164" s="17" t="s">
        <v>139</v>
      </c>
    </row>
    <row r="165" s="2" customFormat="1">
      <c r="A165" s="38"/>
      <c r="B165" s="39"/>
      <c r="C165" s="40"/>
      <c r="D165" s="222" t="s">
        <v>143</v>
      </c>
      <c r="E165" s="40"/>
      <c r="F165" s="223" t="s">
        <v>249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143</v>
      </c>
      <c r="AU165" s="17" t="s">
        <v>139</v>
      </c>
    </row>
    <row r="166" s="12" customFormat="1" ht="22.8" customHeight="1">
      <c r="A166" s="12"/>
      <c r="B166" s="188"/>
      <c r="C166" s="189"/>
      <c r="D166" s="190" t="s">
        <v>71</v>
      </c>
      <c r="E166" s="202" t="s">
        <v>250</v>
      </c>
      <c r="F166" s="202" t="s">
        <v>251</v>
      </c>
      <c r="G166" s="189"/>
      <c r="H166" s="189"/>
      <c r="I166" s="192"/>
      <c r="J166" s="203">
        <f>BK166</f>
        <v>0</v>
      </c>
      <c r="K166" s="189"/>
      <c r="L166" s="194"/>
      <c r="M166" s="195"/>
      <c r="N166" s="196"/>
      <c r="O166" s="196"/>
      <c r="P166" s="197">
        <f>SUM(P167:P169)</f>
        <v>0</v>
      </c>
      <c r="Q166" s="196"/>
      <c r="R166" s="197">
        <f>SUM(R167:R169)</f>
        <v>0</v>
      </c>
      <c r="S166" s="196"/>
      <c r="T166" s="198">
        <f>SUM(T167:T169)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9" t="s">
        <v>80</v>
      </c>
      <c r="AT166" s="200" t="s">
        <v>71</v>
      </c>
      <c r="AU166" s="200" t="s">
        <v>80</v>
      </c>
      <c r="AY166" s="199" t="s">
        <v>130</v>
      </c>
      <c r="BK166" s="201">
        <f>SUM(BK167:BK169)</f>
        <v>0</v>
      </c>
    </row>
    <row r="167" s="2" customFormat="1" ht="16.5" customHeight="1">
      <c r="A167" s="38"/>
      <c r="B167" s="39"/>
      <c r="C167" s="204" t="s">
        <v>252</v>
      </c>
      <c r="D167" s="204" t="s">
        <v>133</v>
      </c>
      <c r="E167" s="205" t="s">
        <v>253</v>
      </c>
      <c r="F167" s="206" t="s">
        <v>254</v>
      </c>
      <c r="G167" s="207" t="s">
        <v>229</v>
      </c>
      <c r="H167" s="208">
        <v>4</v>
      </c>
      <c r="I167" s="209"/>
      <c r="J167" s="210">
        <f>ROUND(I167*H167,2)</f>
        <v>0</v>
      </c>
      <c r="K167" s="206" t="s">
        <v>137</v>
      </c>
      <c r="L167" s="44"/>
      <c r="M167" s="211" t="s">
        <v>19</v>
      </c>
      <c r="N167" s="212" t="s">
        <v>44</v>
      </c>
      <c r="O167" s="84"/>
      <c r="P167" s="213">
        <f>O167*H167</f>
        <v>0</v>
      </c>
      <c r="Q167" s="213">
        <v>0</v>
      </c>
      <c r="R167" s="213">
        <f>Q167*H167</f>
        <v>0</v>
      </c>
      <c r="S167" s="213">
        <v>0</v>
      </c>
      <c r="T167" s="21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138</v>
      </c>
      <c r="AT167" s="215" t="s">
        <v>133</v>
      </c>
      <c r="AU167" s="215" t="s">
        <v>139</v>
      </c>
      <c r="AY167" s="17" t="s">
        <v>130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139</v>
      </c>
      <c r="BK167" s="216">
        <f>ROUND(I167*H167,2)</f>
        <v>0</v>
      </c>
      <c r="BL167" s="17" t="s">
        <v>138</v>
      </c>
      <c r="BM167" s="215" t="s">
        <v>255</v>
      </c>
    </row>
    <row r="168" s="2" customFormat="1">
      <c r="A168" s="38"/>
      <c r="B168" s="39"/>
      <c r="C168" s="40"/>
      <c r="D168" s="217" t="s">
        <v>141</v>
      </c>
      <c r="E168" s="40"/>
      <c r="F168" s="218" t="s">
        <v>256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141</v>
      </c>
      <c r="AU168" s="17" t="s">
        <v>139</v>
      </c>
    </row>
    <row r="169" s="2" customFormat="1">
      <c r="A169" s="38"/>
      <c r="B169" s="39"/>
      <c r="C169" s="40"/>
      <c r="D169" s="222" t="s">
        <v>143</v>
      </c>
      <c r="E169" s="40"/>
      <c r="F169" s="223" t="s">
        <v>257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143</v>
      </c>
      <c r="AU169" s="17" t="s">
        <v>139</v>
      </c>
    </row>
    <row r="170" s="12" customFormat="1" ht="25.92" customHeight="1">
      <c r="A170" s="12"/>
      <c r="B170" s="188"/>
      <c r="C170" s="189"/>
      <c r="D170" s="190" t="s">
        <v>71</v>
      </c>
      <c r="E170" s="191" t="s">
        <v>258</v>
      </c>
      <c r="F170" s="191" t="s">
        <v>259</v>
      </c>
      <c r="G170" s="189"/>
      <c r="H170" s="189"/>
      <c r="I170" s="192"/>
      <c r="J170" s="193">
        <f>BK170</f>
        <v>0</v>
      </c>
      <c r="K170" s="189"/>
      <c r="L170" s="194"/>
      <c r="M170" s="195"/>
      <c r="N170" s="196"/>
      <c r="O170" s="196"/>
      <c r="P170" s="197">
        <f>P171+P193+P209+P219+P235+P255+P261+P274+P316+P337+P365+P408+P428</f>
        <v>0</v>
      </c>
      <c r="Q170" s="196"/>
      <c r="R170" s="197">
        <f>R171+R193+R209+R219+R235+R255+R261+R274+R316+R337+R365+R408+R428</f>
        <v>1.823983978</v>
      </c>
      <c r="S170" s="196"/>
      <c r="T170" s="198">
        <f>T171+T193+T209+T219+T235+T255+T261+T274+T316+T337+T365+T408+T428</f>
        <v>0.86634179999999994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9" t="s">
        <v>139</v>
      </c>
      <c r="AT170" s="200" t="s">
        <v>71</v>
      </c>
      <c r="AU170" s="200" t="s">
        <v>72</v>
      </c>
      <c r="AY170" s="199" t="s">
        <v>130</v>
      </c>
      <c r="BK170" s="201">
        <f>BK171+BK193+BK209+BK219+BK235+BK255+BK261+BK274+BK316+BK337+BK365+BK408+BK428</f>
        <v>0</v>
      </c>
    </row>
    <row r="171" s="12" customFormat="1" ht="22.8" customHeight="1">
      <c r="A171" s="12"/>
      <c r="B171" s="188"/>
      <c r="C171" s="189"/>
      <c r="D171" s="190" t="s">
        <v>71</v>
      </c>
      <c r="E171" s="202" t="s">
        <v>260</v>
      </c>
      <c r="F171" s="202" t="s">
        <v>261</v>
      </c>
      <c r="G171" s="189"/>
      <c r="H171" s="189"/>
      <c r="I171" s="192"/>
      <c r="J171" s="203">
        <f>BK171</f>
        <v>0</v>
      </c>
      <c r="K171" s="189"/>
      <c r="L171" s="194"/>
      <c r="M171" s="195"/>
      <c r="N171" s="196"/>
      <c r="O171" s="196"/>
      <c r="P171" s="197">
        <f>SUM(P172:P192)</f>
        <v>0</v>
      </c>
      <c r="Q171" s="196"/>
      <c r="R171" s="197">
        <f>SUM(R172:R192)</f>
        <v>0.0059999999999999993</v>
      </c>
      <c r="S171" s="196"/>
      <c r="T171" s="198">
        <f>SUM(T172:T192)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99" t="s">
        <v>139</v>
      </c>
      <c r="AT171" s="200" t="s">
        <v>71</v>
      </c>
      <c r="AU171" s="200" t="s">
        <v>80</v>
      </c>
      <c r="AY171" s="199" t="s">
        <v>130</v>
      </c>
      <c r="BK171" s="201">
        <f>SUM(BK172:BK192)</f>
        <v>0</v>
      </c>
    </row>
    <row r="172" s="2" customFormat="1" ht="16.5" customHeight="1">
      <c r="A172" s="38"/>
      <c r="B172" s="39"/>
      <c r="C172" s="204" t="s">
        <v>262</v>
      </c>
      <c r="D172" s="204" t="s">
        <v>133</v>
      </c>
      <c r="E172" s="205" t="s">
        <v>263</v>
      </c>
      <c r="F172" s="206" t="s">
        <v>264</v>
      </c>
      <c r="G172" s="207" t="s">
        <v>175</v>
      </c>
      <c r="H172" s="208">
        <v>6</v>
      </c>
      <c r="I172" s="209"/>
      <c r="J172" s="210">
        <f>ROUND(I172*H172,2)</f>
        <v>0</v>
      </c>
      <c r="K172" s="206" t="s">
        <v>137</v>
      </c>
      <c r="L172" s="44"/>
      <c r="M172" s="211" t="s">
        <v>19</v>
      </c>
      <c r="N172" s="212" t="s">
        <v>44</v>
      </c>
      <c r="O172" s="84"/>
      <c r="P172" s="213">
        <f>O172*H172</f>
        <v>0</v>
      </c>
      <c r="Q172" s="213">
        <v>0.00049569999999999996</v>
      </c>
      <c r="R172" s="213">
        <f>Q172*H172</f>
        <v>0.0029741999999999998</v>
      </c>
      <c r="S172" s="213">
        <v>0</v>
      </c>
      <c r="T172" s="21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252</v>
      </c>
      <c r="AT172" s="215" t="s">
        <v>133</v>
      </c>
      <c r="AU172" s="215" t="s">
        <v>139</v>
      </c>
      <c r="AY172" s="17" t="s">
        <v>130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139</v>
      </c>
      <c r="BK172" s="216">
        <f>ROUND(I172*H172,2)</f>
        <v>0</v>
      </c>
      <c r="BL172" s="17" t="s">
        <v>252</v>
      </c>
      <c r="BM172" s="215" t="s">
        <v>265</v>
      </c>
    </row>
    <row r="173" s="2" customFormat="1">
      <c r="A173" s="38"/>
      <c r="B173" s="39"/>
      <c r="C173" s="40"/>
      <c r="D173" s="217" t="s">
        <v>141</v>
      </c>
      <c r="E173" s="40"/>
      <c r="F173" s="218" t="s">
        <v>266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141</v>
      </c>
      <c r="AU173" s="17" t="s">
        <v>139</v>
      </c>
    </row>
    <row r="174" s="2" customFormat="1">
      <c r="A174" s="38"/>
      <c r="B174" s="39"/>
      <c r="C174" s="40"/>
      <c r="D174" s="222" t="s">
        <v>143</v>
      </c>
      <c r="E174" s="40"/>
      <c r="F174" s="223" t="s">
        <v>267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143</v>
      </c>
      <c r="AU174" s="17" t="s">
        <v>139</v>
      </c>
    </row>
    <row r="175" s="2" customFormat="1" ht="16.5" customHeight="1">
      <c r="A175" s="38"/>
      <c r="B175" s="39"/>
      <c r="C175" s="204" t="s">
        <v>268</v>
      </c>
      <c r="D175" s="204" t="s">
        <v>133</v>
      </c>
      <c r="E175" s="205" t="s">
        <v>269</v>
      </c>
      <c r="F175" s="206" t="s">
        <v>270</v>
      </c>
      <c r="G175" s="207" t="s">
        <v>175</v>
      </c>
      <c r="H175" s="208">
        <v>1</v>
      </c>
      <c r="I175" s="209"/>
      <c r="J175" s="210">
        <f>ROUND(I175*H175,2)</f>
        <v>0</v>
      </c>
      <c r="K175" s="206" t="s">
        <v>137</v>
      </c>
      <c r="L175" s="44"/>
      <c r="M175" s="211" t="s">
        <v>19</v>
      </c>
      <c r="N175" s="212" t="s">
        <v>44</v>
      </c>
      <c r="O175" s="84"/>
      <c r="P175" s="213">
        <f>O175*H175</f>
        <v>0</v>
      </c>
      <c r="Q175" s="213">
        <v>0.0015257999999999999</v>
      </c>
      <c r="R175" s="213">
        <f>Q175*H175</f>
        <v>0.0015257999999999999</v>
      </c>
      <c r="S175" s="213">
        <v>0</v>
      </c>
      <c r="T175" s="21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5" t="s">
        <v>252</v>
      </c>
      <c r="AT175" s="215" t="s">
        <v>133</v>
      </c>
      <c r="AU175" s="215" t="s">
        <v>139</v>
      </c>
      <c r="AY175" s="17" t="s">
        <v>130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139</v>
      </c>
      <c r="BK175" s="216">
        <f>ROUND(I175*H175,2)</f>
        <v>0</v>
      </c>
      <c r="BL175" s="17" t="s">
        <v>252</v>
      </c>
      <c r="BM175" s="215" t="s">
        <v>271</v>
      </c>
    </row>
    <row r="176" s="2" customFormat="1">
      <c r="A176" s="38"/>
      <c r="B176" s="39"/>
      <c r="C176" s="40"/>
      <c r="D176" s="217" t="s">
        <v>141</v>
      </c>
      <c r="E176" s="40"/>
      <c r="F176" s="218" t="s">
        <v>272</v>
      </c>
      <c r="G176" s="40"/>
      <c r="H176" s="40"/>
      <c r="I176" s="219"/>
      <c r="J176" s="40"/>
      <c r="K176" s="40"/>
      <c r="L176" s="44"/>
      <c r="M176" s="220"/>
      <c r="N176" s="221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141</v>
      </c>
      <c r="AU176" s="17" t="s">
        <v>139</v>
      </c>
    </row>
    <row r="177" s="2" customFormat="1">
      <c r="A177" s="38"/>
      <c r="B177" s="39"/>
      <c r="C177" s="40"/>
      <c r="D177" s="222" t="s">
        <v>143</v>
      </c>
      <c r="E177" s="40"/>
      <c r="F177" s="223" t="s">
        <v>273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143</v>
      </c>
      <c r="AU177" s="17" t="s">
        <v>139</v>
      </c>
    </row>
    <row r="178" s="2" customFormat="1" ht="16.5" customHeight="1">
      <c r="A178" s="38"/>
      <c r="B178" s="39"/>
      <c r="C178" s="204" t="s">
        <v>274</v>
      </c>
      <c r="D178" s="204" t="s">
        <v>133</v>
      </c>
      <c r="E178" s="205" t="s">
        <v>275</v>
      </c>
      <c r="F178" s="206" t="s">
        <v>276</v>
      </c>
      <c r="G178" s="207" t="s">
        <v>182</v>
      </c>
      <c r="H178" s="208">
        <v>4</v>
      </c>
      <c r="I178" s="209"/>
      <c r="J178" s="210">
        <f>ROUND(I178*H178,2)</f>
        <v>0</v>
      </c>
      <c r="K178" s="206" t="s">
        <v>137</v>
      </c>
      <c r="L178" s="44"/>
      <c r="M178" s="211" t="s">
        <v>19</v>
      </c>
      <c r="N178" s="212" t="s">
        <v>44</v>
      </c>
      <c r="O178" s="84"/>
      <c r="P178" s="213">
        <f>O178*H178</f>
        <v>0</v>
      </c>
      <c r="Q178" s="213">
        <v>0</v>
      </c>
      <c r="R178" s="213">
        <f>Q178*H178</f>
        <v>0</v>
      </c>
      <c r="S178" s="213">
        <v>0</v>
      </c>
      <c r="T178" s="21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252</v>
      </c>
      <c r="AT178" s="215" t="s">
        <v>133</v>
      </c>
      <c r="AU178" s="215" t="s">
        <v>139</v>
      </c>
      <c r="AY178" s="17" t="s">
        <v>130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139</v>
      </c>
      <c r="BK178" s="216">
        <f>ROUND(I178*H178,2)</f>
        <v>0</v>
      </c>
      <c r="BL178" s="17" t="s">
        <v>252</v>
      </c>
      <c r="BM178" s="215" t="s">
        <v>277</v>
      </c>
    </row>
    <row r="179" s="2" customFormat="1">
      <c r="A179" s="38"/>
      <c r="B179" s="39"/>
      <c r="C179" s="40"/>
      <c r="D179" s="217" t="s">
        <v>141</v>
      </c>
      <c r="E179" s="40"/>
      <c r="F179" s="218" t="s">
        <v>278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141</v>
      </c>
      <c r="AU179" s="17" t="s">
        <v>139</v>
      </c>
    </row>
    <row r="180" s="2" customFormat="1">
      <c r="A180" s="38"/>
      <c r="B180" s="39"/>
      <c r="C180" s="40"/>
      <c r="D180" s="222" t="s">
        <v>143</v>
      </c>
      <c r="E180" s="40"/>
      <c r="F180" s="223" t="s">
        <v>279</v>
      </c>
      <c r="G180" s="40"/>
      <c r="H180" s="40"/>
      <c r="I180" s="219"/>
      <c r="J180" s="40"/>
      <c r="K180" s="40"/>
      <c r="L180" s="44"/>
      <c r="M180" s="220"/>
      <c r="N180" s="221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143</v>
      </c>
      <c r="AU180" s="17" t="s">
        <v>139</v>
      </c>
    </row>
    <row r="181" s="2" customFormat="1" ht="16.5" customHeight="1">
      <c r="A181" s="38"/>
      <c r="B181" s="39"/>
      <c r="C181" s="204" t="s">
        <v>280</v>
      </c>
      <c r="D181" s="204" t="s">
        <v>133</v>
      </c>
      <c r="E181" s="205" t="s">
        <v>281</v>
      </c>
      <c r="F181" s="206" t="s">
        <v>282</v>
      </c>
      <c r="G181" s="207" t="s">
        <v>182</v>
      </c>
      <c r="H181" s="208">
        <v>1</v>
      </c>
      <c r="I181" s="209"/>
      <c r="J181" s="210">
        <f>ROUND(I181*H181,2)</f>
        <v>0</v>
      </c>
      <c r="K181" s="206" t="s">
        <v>137</v>
      </c>
      <c r="L181" s="44"/>
      <c r="M181" s="211" t="s">
        <v>19</v>
      </c>
      <c r="N181" s="212" t="s">
        <v>44</v>
      </c>
      <c r="O181" s="84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252</v>
      </c>
      <c r="AT181" s="215" t="s">
        <v>133</v>
      </c>
      <c r="AU181" s="215" t="s">
        <v>139</v>
      </c>
      <c r="AY181" s="17" t="s">
        <v>130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139</v>
      </c>
      <c r="BK181" s="216">
        <f>ROUND(I181*H181,2)</f>
        <v>0</v>
      </c>
      <c r="BL181" s="17" t="s">
        <v>252</v>
      </c>
      <c r="BM181" s="215" t="s">
        <v>283</v>
      </c>
    </row>
    <row r="182" s="2" customFormat="1">
      <c r="A182" s="38"/>
      <c r="B182" s="39"/>
      <c r="C182" s="40"/>
      <c r="D182" s="217" t="s">
        <v>141</v>
      </c>
      <c r="E182" s="40"/>
      <c r="F182" s="218" t="s">
        <v>284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141</v>
      </c>
      <c r="AU182" s="17" t="s">
        <v>139</v>
      </c>
    </row>
    <row r="183" s="2" customFormat="1">
      <c r="A183" s="38"/>
      <c r="B183" s="39"/>
      <c r="C183" s="40"/>
      <c r="D183" s="222" t="s">
        <v>143</v>
      </c>
      <c r="E183" s="40"/>
      <c r="F183" s="223" t="s">
        <v>285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143</v>
      </c>
      <c r="AU183" s="17" t="s">
        <v>139</v>
      </c>
    </row>
    <row r="184" s="2" customFormat="1" ht="16.5" customHeight="1">
      <c r="A184" s="38"/>
      <c r="B184" s="39"/>
      <c r="C184" s="204" t="s">
        <v>7</v>
      </c>
      <c r="D184" s="204" t="s">
        <v>133</v>
      </c>
      <c r="E184" s="205" t="s">
        <v>286</v>
      </c>
      <c r="F184" s="206" t="s">
        <v>287</v>
      </c>
      <c r="G184" s="207" t="s">
        <v>182</v>
      </c>
      <c r="H184" s="208">
        <v>3</v>
      </c>
      <c r="I184" s="209"/>
      <c r="J184" s="210">
        <f>ROUND(I184*H184,2)</f>
        <v>0</v>
      </c>
      <c r="K184" s="206" t="s">
        <v>137</v>
      </c>
      <c r="L184" s="44"/>
      <c r="M184" s="211" t="s">
        <v>19</v>
      </c>
      <c r="N184" s="212" t="s">
        <v>44</v>
      </c>
      <c r="O184" s="84"/>
      <c r="P184" s="213">
        <f>O184*H184</f>
        <v>0</v>
      </c>
      <c r="Q184" s="213">
        <v>0.00050000000000000001</v>
      </c>
      <c r="R184" s="213">
        <f>Q184*H184</f>
        <v>0.0015</v>
      </c>
      <c r="S184" s="213">
        <v>0</v>
      </c>
      <c r="T184" s="21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5" t="s">
        <v>252</v>
      </c>
      <c r="AT184" s="215" t="s">
        <v>133</v>
      </c>
      <c r="AU184" s="215" t="s">
        <v>139</v>
      </c>
      <c r="AY184" s="17" t="s">
        <v>130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139</v>
      </c>
      <c r="BK184" s="216">
        <f>ROUND(I184*H184,2)</f>
        <v>0</v>
      </c>
      <c r="BL184" s="17" t="s">
        <v>252</v>
      </c>
      <c r="BM184" s="215" t="s">
        <v>288</v>
      </c>
    </row>
    <row r="185" s="2" customFormat="1">
      <c r="A185" s="38"/>
      <c r="B185" s="39"/>
      <c r="C185" s="40"/>
      <c r="D185" s="217" t="s">
        <v>141</v>
      </c>
      <c r="E185" s="40"/>
      <c r="F185" s="218" t="s">
        <v>287</v>
      </c>
      <c r="G185" s="40"/>
      <c r="H185" s="40"/>
      <c r="I185" s="219"/>
      <c r="J185" s="40"/>
      <c r="K185" s="40"/>
      <c r="L185" s="44"/>
      <c r="M185" s="220"/>
      <c r="N185" s="221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141</v>
      </c>
      <c r="AU185" s="17" t="s">
        <v>139</v>
      </c>
    </row>
    <row r="186" s="2" customFormat="1">
      <c r="A186" s="38"/>
      <c r="B186" s="39"/>
      <c r="C186" s="40"/>
      <c r="D186" s="222" t="s">
        <v>143</v>
      </c>
      <c r="E186" s="40"/>
      <c r="F186" s="223" t="s">
        <v>289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143</v>
      </c>
      <c r="AU186" s="17" t="s">
        <v>139</v>
      </c>
    </row>
    <row r="187" s="2" customFormat="1" ht="16.5" customHeight="1">
      <c r="A187" s="38"/>
      <c r="B187" s="39"/>
      <c r="C187" s="204" t="s">
        <v>290</v>
      </c>
      <c r="D187" s="204" t="s">
        <v>133</v>
      </c>
      <c r="E187" s="205" t="s">
        <v>291</v>
      </c>
      <c r="F187" s="206" t="s">
        <v>292</v>
      </c>
      <c r="G187" s="207" t="s">
        <v>175</v>
      </c>
      <c r="H187" s="208">
        <v>7</v>
      </c>
      <c r="I187" s="209"/>
      <c r="J187" s="210">
        <f>ROUND(I187*H187,2)</f>
        <v>0</v>
      </c>
      <c r="K187" s="206" t="s">
        <v>137</v>
      </c>
      <c r="L187" s="44"/>
      <c r="M187" s="211" t="s">
        <v>19</v>
      </c>
      <c r="N187" s="212" t="s">
        <v>44</v>
      </c>
      <c r="O187" s="84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15" t="s">
        <v>252</v>
      </c>
      <c r="AT187" s="215" t="s">
        <v>133</v>
      </c>
      <c r="AU187" s="215" t="s">
        <v>139</v>
      </c>
      <c r="AY187" s="17" t="s">
        <v>130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7" t="s">
        <v>139</v>
      </c>
      <c r="BK187" s="216">
        <f>ROUND(I187*H187,2)</f>
        <v>0</v>
      </c>
      <c r="BL187" s="17" t="s">
        <v>252</v>
      </c>
      <c r="BM187" s="215" t="s">
        <v>293</v>
      </c>
    </row>
    <row r="188" s="2" customFormat="1">
      <c r="A188" s="38"/>
      <c r="B188" s="39"/>
      <c r="C188" s="40"/>
      <c r="D188" s="217" t="s">
        <v>141</v>
      </c>
      <c r="E188" s="40"/>
      <c r="F188" s="218" t="s">
        <v>294</v>
      </c>
      <c r="G188" s="40"/>
      <c r="H188" s="40"/>
      <c r="I188" s="219"/>
      <c r="J188" s="40"/>
      <c r="K188" s="40"/>
      <c r="L188" s="44"/>
      <c r="M188" s="220"/>
      <c r="N188" s="221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141</v>
      </c>
      <c r="AU188" s="17" t="s">
        <v>139</v>
      </c>
    </row>
    <row r="189" s="2" customFormat="1">
      <c r="A189" s="38"/>
      <c r="B189" s="39"/>
      <c r="C189" s="40"/>
      <c r="D189" s="222" t="s">
        <v>143</v>
      </c>
      <c r="E189" s="40"/>
      <c r="F189" s="223" t="s">
        <v>295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143</v>
      </c>
      <c r="AU189" s="17" t="s">
        <v>139</v>
      </c>
    </row>
    <row r="190" s="2" customFormat="1" ht="16.5" customHeight="1">
      <c r="A190" s="38"/>
      <c r="B190" s="39"/>
      <c r="C190" s="204" t="s">
        <v>296</v>
      </c>
      <c r="D190" s="204" t="s">
        <v>133</v>
      </c>
      <c r="E190" s="205" t="s">
        <v>297</v>
      </c>
      <c r="F190" s="206" t="s">
        <v>298</v>
      </c>
      <c r="G190" s="207" t="s">
        <v>229</v>
      </c>
      <c r="H190" s="208">
        <v>0.10000000000000001</v>
      </c>
      <c r="I190" s="209"/>
      <c r="J190" s="210">
        <f>ROUND(I190*H190,2)</f>
        <v>0</v>
      </c>
      <c r="K190" s="206" t="s">
        <v>137</v>
      </c>
      <c r="L190" s="44"/>
      <c r="M190" s="211" t="s">
        <v>19</v>
      </c>
      <c r="N190" s="212" t="s">
        <v>44</v>
      </c>
      <c r="O190" s="84"/>
      <c r="P190" s="213">
        <f>O190*H190</f>
        <v>0</v>
      </c>
      <c r="Q190" s="213">
        <v>0</v>
      </c>
      <c r="R190" s="213">
        <f>Q190*H190</f>
        <v>0</v>
      </c>
      <c r="S190" s="213">
        <v>0</v>
      </c>
      <c r="T190" s="21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5" t="s">
        <v>252</v>
      </c>
      <c r="AT190" s="215" t="s">
        <v>133</v>
      </c>
      <c r="AU190" s="215" t="s">
        <v>139</v>
      </c>
      <c r="AY190" s="17" t="s">
        <v>130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139</v>
      </c>
      <c r="BK190" s="216">
        <f>ROUND(I190*H190,2)</f>
        <v>0</v>
      </c>
      <c r="BL190" s="17" t="s">
        <v>252</v>
      </c>
      <c r="BM190" s="215" t="s">
        <v>299</v>
      </c>
    </row>
    <row r="191" s="2" customFormat="1">
      <c r="A191" s="38"/>
      <c r="B191" s="39"/>
      <c r="C191" s="40"/>
      <c r="D191" s="217" t="s">
        <v>141</v>
      </c>
      <c r="E191" s="40"/>
      <c r="F191" s="218" t="s">
        <v>300</v>
      </c>
      <c r="G191" s="40"/>
      <c r="H191" s="40"/>
      <c r="I191" s="219"/>
      <c r="J191" s="40"/>
      <c r="K191" s="40"/>
      <c r="L191" s="44"/>
      <c r="M191" s="220"/>
      <c r="N191" s="221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141</v>
      </c>
      <c r="AU191" s="17" t="s">
        <v>139</v>
      </c>
    </row>
    <row r="192" s="2" customFormat="1">
      <c r="A192" s="38"/>
      <c r="B192" s="39"/>
      <c r="C192" s="40"/>
      <c r="D192" s="222" t="s">
        <v>143</v>
      </c>
      <c r="E192" s="40"/>
      <c r="F192" s="223" t="s">
        <v>301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143</v>
      </c>
      <c r="AU192" s="17" t="s">
        <v>139</v>
      </c>
    </row>
    <row r="193" s="12" customFormat="1" ht="22.8" customHeight="1">
      <c r="A193" s="12"/>
      <c r="B193" s="188"/>
      <c r="C193" s="189"/>
      <c r="D193" s="190" t="s">
        <v>71</v>
      </c>
      <c r="E193" s="202" t="s">
        <v>302</v>
      </c>
      <c r="F193" s="202" t="s">
        <v>303</v>
      </c>
      <c r="G193" s="189"/>
      <c r="H193" s="189"/>
      <c r="I193" s="192"/>
      <c r="J193" s="203">
        <f>BK193</f>
        <v>0</v>
      </c>
      <c r="K193" s="189"/>
      <c r="L193" s="194"/>
      <c r="M193" s="195"/>
      <c r="N193" s="196"/>
      <c r="O193" s="196"/>
      <c r="P193" s="197">
        <f>SUM(P194:P208)</f>
        <v>0</v>
      </c>
      <c r="Q193" s="196"/>
      <c r="R193" s="197">
        <f>SUM(R194:R208)</f>
        <v>0.021346470000000003</v>
      </c>
      <c r="S193" s="196"/>
      <c r="T193" s="198">
        <f>SUM(T194:T208)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99" t="s">
        <v>139</v>
      </c>
      <c r="AT193" s="200" t="s">
        <v>71</v>
      </c>
      <c r="AU193" s="200" t="s">
        <v>80</v>
      </c>
      <c r="AY193" s="199" t="s">
        <v>130</v>
      </c>
      <c r="BK193" s="201">
        <f>SUM(BK194:BK208)</f>
        <v>0</v>
      </c>
    </row>
    <row r="194" s="2" customFormat="1" ht="16.5" customHeight="1">
      <c r="A194" s="38"/>
      <c r="B194" s="39"/>
      <c r="C194" s="204" t="s">
        <v>304</v>
      </c>
      <c r="D194" s="204" t="s">
        <v>133</v>
      </c>
      <c r="E194" s="205" t="s">
        <v>305</v>
      </c>
      <c r="F194" s="206" t="s">
        <v>306</v>
      </c>
      <c r="G194" s="207" t="s">
        <v>175</v>
      </c>
      <c r="H194" s="208">
        <v>20</v>
      </c>
      <c r="I194" s="209"/>
      <c r="J194" s="210">
        <f>ROUND(I194*H194,2)</f>
        <v>0</v>
      </c>
      <c r="K194" s="206" t="s">
        <v>137</v>
      </c>
      <c r="L194" s="44"/>
      <c r="M194" s="211" t="s">
        <v>19</v>
      </c>
      <c r="N194" s="212" t="s">
        <v>44</v>
      </c>
      <c r="O194" s="84"/>
      <c r="P194" s="213">
        <f>O194*H194</f>
        <v>0</v>
      </c>
      <c r="Q194" s="213">
        <v>0.00080000000000000004</v>
      </c>
      <c r="R194" s="213">
        <f>Q194*H194</f>
        <v>0.016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252</v>
      </c>
      <c r="AT194" s="215" t="s">
        <v>133</v>
      </c>
      <c r="AU194" s="215" t="s">
        <v>139</v>
      </c>
      <c r="AY194" s="17" t="s">
        <v>130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139</v>
      </c>
      <c r="BK194" s="216">
        <f>ROUND(I194*H194,2)</f>
        <v>0</v>
      </c>
      <c r="BL194" s="17" t="s">
        <v>252</v>
      </c>
      <c r="BM194" s="215" t="s">
        <v>307</v>
      </c>
    </row>
    <row r="195" s="2" customFormat="1">
      <c r="A195" s="38"/>
      <c r="B195" s="39"/>
      <c r="C195" s="40"/>
      <c r="D195" s="217" t="s">
        <v>141</v>
      </c>
      <c r="E195" s="40"/>
      <c r="F195" s="218" t="s">
        <v>308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141</v>
      </c>
      <c r="AU195" s="17" t="s">
        <v>139</v>
      </c>
    </row>
    <row r="196" s="2" customFormat="1">
      <c r="A196" s="38"/>
      <c r="B196" s="39"/>
      <c r="C196" s="40"/>
      <c r="D196" s="222" t="s">
        <v>143</v>
      </c>
      <c r="E196" s="40"/>
      <c r="F196" s="223" t="s">
        <v>309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143</v>
      </c>
      <c r="AU196" s="17" t="s">
        <v>139</v>
      </c>
    </row>
    <row r="197" s="2" customFormat="1" ht="21.75" customHeight="1">
      <c r="A197" s="38"/>
      <c r="B197" s="39"/>
      <c r="C197" s="204" t="s">
        <v>310</v>
      </c>
      <c r="D197" s="204" t="s">
        <v>133</v>
      </c>
      <c r="E197" s="205" t="s">
        <v>311</v>
      </c>
      <c r="F197" s="206" t="s">
        <v>312</v>
      </c>
      <c r="G197" s="207" t="s">
        <v>175</v>
      </c>
      <c r="H197" s="208">
        <v>20</v>
      </c>
      <c r="I197" s="209"/>
      <c r="J197" s="210">
        <f>ROUND(I197*H197,2)</f>
        <v>0</v>
      </c>
      <c r="K197" s="206" t="s">
        <v>137</v>
      </c>
      <c r="L197" s="44"/>
      <c r="M197" s="211" t="s">
        <v>19</v>
      </c>
      <c r="N197" s="212" t="s">
        <v>44</v>
      </c>
      <c r="O197" s="84"/>
      <c r="P197" s="213">
        <f>O197*H197</f>
        <v>0</v>
      </c>
      <c r="Q197" s="213">
        <v>7.7600000000000002E-05</v>
      </c>
      <c r="R197" s="213">
        <f>Q197*H197</f>
        <v>0.001552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252</v>
      </c>
      <c r="AT197" s="215" t="s">
        <v>133</v>
      </c>
      <c r="AU197" s="215" t="s">
        <v>139</v>
      </c>
      <c r="AY197" s="17" t="s">
        <v>130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139</v>
      </c>
      <c r="BK197" s="216">
        <f>ROUND(I197*H197,2)</f>
        <v>0</v>
      </c>
      <c r="BL197" s="17" t="s">
        <v>252</v>
      </c>
      <c r="BM197" s="215" t="s">
        <v>313</v>
      </c>
    </row>
    <row r="198" s="2" customFormat="1">
      <c r="A198" s="38"/>
      <c r="B198" s="39"/>
      <c r="C198" s="40"/>
      <c r="D198" s="217" t="s">
        <v>141</v>
      </c>
      <c r="E198" s="40"/>
      <c r="F198" s="218" t="s">
        <v>314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141</v>
      </c>
      <c r="AU198" s="17" t="s">
        <v>139</v>
      </c>
    </row>
    <row r="199" s="2" customFormat="1">
      <c r="A199" s="38"/>
      <c r="B199" s="39"/>
      <c r="C199" s="40"/>
      <c r="D199" s="222" t="s">
        <v>143</v>
      </c>
      <c r="E199" s="40"/>
      <c r="F199" s="223" t="s">
        <v>315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143</v>
      </c>
      <c r="AU199" s="17" t="s">
        <v>139</v>
      </c>
    </row>
    <row r="200" s="2" customFormat="1" ht="16.5" customHeight="1">
      <c r="A200" s="38"/>
      <c r="B200" s="39"/>
      <c r="C200" s="204" t="s">
        <v>316</v>
      </c>
      <c r="D200" s="204" t="s">
        <v>133</v>
      </c>
      <c r="E200" s="205" t="s">
        <v>317</v>
      </c>
      <c r="F200" s="206" t="s">
        <v>318</v>
      </c>
      <c r="G200" s="207" t="s">
        <v>182</v>
      </c>
      <c r="H200" s="208">
        <v>9</v>
      </c>
      <c r="I200" s="209"/>
      <c r="J200" s="210">
        <f>ROUND(I200*H200,2)</f>
        <v>0</v>
      </c>
      <c r="K200" s="206" t="s">
        <v>137</v>
      </c>
      <c r="L200" s="44"/>
      <c r="M200" s="211" t="s">
        <v>19</v>
      </c>
      <c r="N200" s="212" t="s">
        <v>44</v>
      </c>
      <c r="O200" s="84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252</v>
      </c>
      <c r="AT200" s="215" t="s">
        <v>133</v>
      </c>
      <c r="AU200" s="215" t="s">
        <v>139</v>
      </c>
      <c r="AY200" s="17" t="s">
        <v>130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139</v>
      </c>
      <c r="BK200" s="216">
        <f>ROUND(I200*H200,2)</f>
        <v>0</v>
      </c>
      <c r="BL200" s="17" t="s">
        <v>252</v>
      </c>
      <c r="BM200" s="215" t="s">
        <v>319</v>
      </c>
    </row>
    <row r="201" s="2" customFormat="1">
      <c r="A201" s="38"/>
      <c r="B201" s="39"/>
      <c r="C201" s="40"/>
      <c r="D201" s="217" t="s">
        <v>141</v>
      </c>
      <c r="E201" s="40"/>
      <c r="F201" s="218" t="s">
        <v>320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141</v>
      </c>
      <c r="AU201" s="17" t="s">
        <v>139</v>
      </c>
    </row>
    <row r="202" s="2" customFormat="1">
      <c r="A202" s="38"/>
      <c r="B202" s="39"/>
      <c r="C202" s="40"/>
      <c r="D202" s="222" t="s">
        <v>143</v>
      </c>
      <c r="E202" s="40"/>
      <c r="F202" s="223" t="s">
        <v>321</v>
      </c>
      <c r="G202" s="40"/>
      <c r="H202" s="40"/>
      <c r="I202" s="219"/>
      <c r="J202" s="40"/>
      <c r="K202" s="40"/>
      <c r="L202" s="44"/>
      <c r="M202" s="220"/>
      <c r="N202" s="221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143</v>
      </c>
      <c r="AU202" s="17" t="s">
        <v>139</v>
      </c>
    </row>
    <row r="203" s="2" customFormat="1" ht="16.5" customHeight="1">
      <c r="A203" s="38"/>
      <c r="B203" s="39"/>
      <c r="C203" s="204" t="s">
        <v>322</v>
      </c>
      <c r="D203" s="204" t="s">
        <v>133</v>
      </c>
      <c r="E203" s="205" t="s">
        <v>323</v>
      </c>
      <c r="F203" s="206" t="s">
        <v>324</v>
      </c>
      <c r="G203" s="207" t="s">
        <v>175</v>
      </c>
      <c r="H203" s="208">
        <v>20</v>
      </c>
      <c r="I203" s="209"/>
      <c r="J203" s="210">
        <f>ROUND(I203*H203,2)</f>
        <v>0</v>
      </c>
      <c r="K203" s="206" t="s">
        <v>137</v>
      </c>
      <c r="L203" s="44"/>
      <c r="M203" s="211" t="s">
        <v>19</v>
      </c>
      <c r="N203" s="212" t="s">
        <v>44</v>
      </c>
      <c r="O203" s="84"/>
      <c r="P203" s="213">
        <f>O203*H203</f>
        <v>0</v>
      </c>
      <c r="Q203" s="213">
        <v>0.00018972349999999999</v>
      </c>
      <c r="R203" s="213">
        <f>Q203*H203</f>
        <v>0.0037944699999999999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252</v>
      </c>
      <c r="AT203" s="215" t="s">
        <v>133</v>
      </c>
      <c r="AU203" s="215" t="s">
        <v>139</v>
      </c>
      <c r="AY203" s="17" t="s">
        <v>130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139</v>
      </c>
      <c r="BK203" s="216">
        <f>ROUND(I203*H203,2)</f>
        <v>0</v>
      </c>
      <c r="BL203" s="17" t="s">
        <v>252</v>
      </c>
      <c r="BM203" s="215" t="s">
        <v>325</v>
      </c>
    </row>
    <row r="204" s="2" customFormat="1">
      <c r="A204" s="38"/>
      <c r="B204" s="39"/>
      <c r="C204" s="40"/>
      <c r="D204" s="217" t="s">
        <v>141</v>
      </c>
      <c r="E204" s="40"/>
      <c r="F204" s="218" t="s">
        <v>326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141</v>
      </c>
      <c r="AU204" s="17" t="s">
        <v>139</v>
      </c>
    </row>
    <row r="205" s="2" customFormat="1">
      <c r="A205" s="38"/>
      <c r="B205" s="39"/>
      <c r="C205" s="40"/>
      <c r="D205" s="222" t="s">
        <v>143</v>
      </c>
      <c r="E205" s="40"/>
      <c r="F205" s="223" t="s">
        <v>327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143</v>
      </c>
      <c r="AU205" s="17" t="s">
        <v>139</v>
      </c>
    </row>
    <row r="206" s="2" customFormat="1" ht="16.5" customHeight="1">
      <c r="A206" s="38"/>
      <c r="B206" s="39"/>
      <c r="C206" s="204" t="s">
        <v>328</v>
      </c>
      <c r="D206" s="204" t="s">
        <v>133</v>
      </c>
      <c r="E206" s="205" t="s">
        <v>329</v>
      </c>
      <c r="F206" s="206" t="s">
        <v>330</v>
      </c>
      <c r="G206" s="207" t="s">
        <v>229</v>
      </c>
      <c r="H206" s="208">
        <v>0.10000000000000001</v>
      </c>
      <c r="I206" s="209"/>
      <c r="J206" s="210">
        <f>ROUND(I206*H206,2)</f>
        <v>0</v>
      </c>
      <c r="K206" s="206" t="s">
        <v>137</v>
      </c>
      <c r="L206" s="44"/>
      <c r="M206" s="211" t="s">
        <v>19</v>
      </c>
      <c r="N206" s="212" t="s">
        <v>44</v>
      </c>
      <c r="O206" s="84"/>
      <c r="P206" s="213">
        <f>O206*H206</f>
        <v>0</v>
      </c>
      <c r="Q206" s="213">
        <v>0</v>
      </c>
      <c r="R206" s="213">
        <f>Q206*H206</f>
        <v>0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252</v>
      </c>
      <c r="AT206" s="215" t="s">
        <v>133</v>
      </c>
      <c r="AU206" s="215" t="s">
        <v>139</v>
      </c>
      <c r="AY206" s="17" t="s">
        <v>130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139</v>
      </c>
      <c r="BK206" s="216">
        <f>ROUND(I206*H206,2)</f>
        <v>0</v>
      </c>
      <c r="BL206" s="17" t="s">
        <v>252</v>
      </c>
      <c r="BM206" s="215" t="s">
        <v>331</v>
      </c>
    </row>
    <row r="207" s="2" customFormat="1">
      <c r="A207" s="38"/>
      <c r="B207" s="39"/>
      <c r="C207" s="40"/>
      <c r="D207" s="217" t="s">
        <v>141</v>
      </c>
      <c r="E207" s="40"/>
      <c r="F207" s="218" t="s">
        <v>332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141</v>
      </c>
      <c r="AU207" s="17" t="s">
        <v>139</v>
      </c>
    </row>
    <row r="208" s="2" customFormat="1">
      <c r="A208" s="38"/>
      <c r="B208" s="39"/>
      <c r="C208" s="40"/>
      <c r="D208" s="222" t="s">
        <v>143</v>
      </c>
      <c r="E208" s="40"/>
      <c r="F208" s="223" t="s">
        <v>333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143</v>
      </c>
      <c r="AU208" s="17" t="s">
        <v>139</v>
      </c>
    </row>
    <row r="209" s="12" customFormat="1" ht="22.8" customHeight="1">
      <c r="A209" s="12"/>
      <c r="B209" s="188"/>
      <c r="C209" s="189"/>
      <c r="D209" s="190" t="s">
        <v>71</v>
      </c>
      <c r="E209" s="202" t="s">
        <v>334</v>
      </c>
      <c r="F209" s="202" t="s">
        <v>335</v>
      </c>
      <c r="G209" s="189"/>
      <c r="H209" s="189"/>
      <c r="I209" s="192"/>
      <c r="J209" s="203">
        <f>BK209</f>
        <v>0</v>
      </c>
      <c r="K209" s="189"/>
      <c r="L209" s="194"/>
      <c r="M209" s="195"/>
      <c r="N209" s="196"/>
      <c r="O209" s="196"/>
      <c r="P209" s="197">
        <f>SUM(P210:P218)</f>
        <v>0</v>
      </c>
      <c r="Q209" s="196"/>
      <c r="R209" s="197">
        <f>SUM(R210:R218)</f>
        <v>0.0033099999999999996</v>
      </c>
      <c r="S209" s="196"/>
      <c r="T209" s="198">
        <f>SUM(T210:T218)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99" t="s">
        <v>139</v>
      </c>
      <c r="AT209" s="200" t="s">
        <v>71</v>
      </c>
      <c r="AU209" s="200" t="s">
        <v>80</v>
      </c>
      <c r="AY209" s="199" t="s">
        <v>130</v>
      </c>
      <c r="BK209" s="201">
        <f>SUM(BK210:BK218)</f>
        <v>0</v>
      </c>
    </row>
    <row r="210" s="2" customFormat="1" ht="16.5" customHeight="1">
      <c r="A210" s="38"/>
      <c r="B210" s="39"/>
      <c r="C210" s="204" t="s">
        <v>336</v>
      </c>
      <c r="D210" s="204" t="s">
        <v>133</v>
      </c>
      <c r="E210" s="205" t="s">
        <v>337</v>
      </c>
      <c r="F210" s="206" t="s">
        <v>338</v>
      </c>
      <c r="G210" s="207" t="s">
        <v>175</v>
      </c>
      <c r="H210" s="208">
        <v>3</v>
      </c>
      <c r="I210" s="209"/>
      <c r="J210" s="210">
        <f>ROUND(I210*H210,2)</f>
        <v>0</v>
      </c>
      <c r="K210" s="206" t="s">
        <v>137</v>
      </c>
      <c r="L210" s="44"/>
      <c r="M210" s="211" t="s">
        <v>19</v>
      </c>
      <c r="N210" s="212" t="s">
        <v>44</v>
      </c>
      <c r="O210" s="84"/>
      <c r="P210" s="213">
        <f>O210*H210</f>
        <v>0</v>
      </c>
      <c r="Q210" s="213">
        <v>0.00069999999999999999</v>
      </c>
      <c r="R210" s="213">
        <f>Q210*H210</f>
        <v>0.0020999999999999999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252</v>
      </c>
      <c r="AT210" s="215" t="s">
        <v>133</v>
      </c>
      <c r="AU210" s="215" t="s">
        <v>139</v>
      </c>
      <c r="AY210" s="17" t="s">
        <v>130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139</v>
      </c>
      <c r="BK210" s="216">
        <f>ROUND(I210*H210,2)</f>
        <v>0</v>
      </c>
      <c r="BL210" s="17" t="s">
        <v>252</v>
      </c>
      <c r="BM210" s="215" t="s">
        <v>339</v>
      </c>
    </row>
    <row r="211" s="2" customFormat="1">
      <c r="A211" s="38"/>
      <c r="B211" s="39"/>
      <c r="C211" s="40"/>
      <c r="D211" s="217" t="s">
        <v>141</v>
      </c>
      <c r="E211" s="40"/>
      <c r="F211" s="218" t="s">
        <v>340</v>
      </c>
      <c r="G211" s="40"/>
      <c r="H211" s="40"/>
      <c r="I211" s="219"/>
      <c r="J211" s="40"/>
      <c r="K211" s="40"/>
      <c r="L211" s="44"/>
      <c r="M211" s="220"/>
      <c r="N211" s="221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141</v>
      </c>
      <c r="AU211" s="17" t="s">
        <v>139</v>
      </c>
    </row>
    <row r="212" s="2" customFormat="1">
      <c r="A212" s="38"/>
      <c r="B212" s="39"/>
      <c r="C212" s="40"/>
      <c r="D212" s="222" t="s">
        <v>143</v>
      </c>
      <c r="E212" s="40"/>
      <c r="F212" s="223" t="s">
        <v>341</v>
      </c>
      <c r="G212" s="40"/>
      <c r="H212" s="40"/>
      <c r="I212" s="219"/>
      <c r="J212" s="40"/>
      <c r="K212" s="40"/>
      <c r="L212" s="44"/>
      <c r="M212" s="220"/>
      <c r="N212" s="221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143</v>
      </c>
      <c r="AU212" s="17" t="s">
        <v>139</v>
      </c>
    </row>
    <row r="213" s="2" customFormat="1" ht="16.5" customHeight="1">
      <c r="A213" s="38"/>
      <c r="B213" s="39"/>
      <c r="C213" s="204" t="s">
        <v>342</v>
      </c>
      <c r="D213" s="204" t="s">
        <v>133</v>
      </c>
      <c r="E213" s="205" t="s">
        <v>343</v>
      </c>
      <c r="F213" s="206" t="s">
        <v>344</v>
      </c>
      <c r="G213" s="207" t="s">
        <v>345</v>
      </c>
      <c r="H213" s="208">
        <v>1</v>
      </c>
      <c r="I213" s="209"/>
      <c r="J213" s="210">
        <f>ROUND(I213*H213,2)</f>
        <v>0</v>
      </c>
      <c r="K213" s="206" t="s">
        <v>137</v>
      </c>
      <c r="L213" s="44"/>
      <c r="M213" s="211" t="s">
        <v>19</v>
      </c>
      <c r="N213" s="212" t="s">
        <v>44</v>
      </c>
      <c r="O213" s="84"/>
      <c r="P213" s="213">
        <f>O213*H213</f>
        <v>0</v>
      </c>
      <c r="Q213" s="213">
        <v>0.00044999999999999999</v>
      </c>
      <c r="R213" s="213">
        <f>Q213*H213</f>
        <v>0.00044999999999999999</v>
      </c>
      <c r="S213" s="213">
        <v>0</v>
      </c>
      <c r="T213" s="21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15" t="s">
        <v>252</v>
      </c>
      <c r="AT213" s="215" t="s">
        <v>133</v>
      </c>
      <c r="AU213" s="215" t="s">
        <v>139</v>
      </c>
      <c r="AY213" s="17" t="s">
        <v>130</v>
      </c>
      <c r="BE213" s="216">
        <f>IF(N213="základní",J213,0)</f>
        <v>0</v>
      </c>
      <c r="BF213" s="216">
        <f>IF(N213="snížená",J213,0)</f>
        <v>0</v>
      </c>
      <c r="BG213" s="216">
        <f>IF(N213="zákl. přenesená",J213,0)</f>
        <v>0</v>
      </c>
      <c r="BH213" s="216">
        <f>IF(N213="sníž. přenesená",J213,0)</f>
        <v>0</v>
      </c>
      <c r="BI213" s="216">
        <f>IF(N213="nulová",J213,0)</f>
        <v>0</v>
      </c>
      <c r="BJ213" s="17" t="s">
        <v>139</v>
      </c>
      <c r="BK213" s="216">
        <f>ROUND(I213*H213,2)</f>
        <v>0</v>
      </c>
      <c r="BL213" s="17" t="s">
        <v>252</v>
      </c>
      <c r="BM213" s="215" t="s">
        <v>346</v>
      </c>
    </row>
    <row r="214" s="2" customFormat="1">
      <c r="A214" s="38"/>
      <c r="B214" s="39"/>
      <c r="C214" s="40"/>
      <c r="D214" s="217" t="s">
        <v>141</v>
      </c>
      <c r="E214" s="40"/>
      <c r="F214" s="218" t="s">
        <v>347</v>
      </c>
      <c r="G214" s="40"/>
      <c r="H214" s="40"/>
      <c r="I214" s="219"/>
      <c r="J214" s="40"/>
      <c r="K214" s="40"/>
      <c r="L214" s="44"/>
      <c r="M214" s="220"/>
      <c r="N214" s="221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141</v>
      </c>
      <c r="AU214" s="17" t="s">
        <v>139</v>
      </c>
    </row>
    <row r="215" s="2" customFormat="1">
      <c r="A215" s="38"/>
      <c r="B215" s="39"/>
      <c r="C215" s="40"/>
      <c r="D215" s="222" t="s">
        <v>143</v>
      </c>
      <c r="E215" s="40"/>
      <c r="F215" s="223" t="s">
        <v>348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143</v>
      </c>
      <c r="AU215" s="17" t="s">
        <v>139</v>
      </c>
    </row>
    <row r="216" s="2" customFormat="1" ht="16.5" customHeight="1">
      <c r="A216" s="38"/>
      <c r="B216" s="39"/>
      <c r="C216" s="204" t="s">
        <v>349</v>
      </c>
      <c r="D216" s="204" t="s">
        <v>133</v>
      </c>
      <c r="E216" s="205" t="s">
        <v>350</v>
      </c>
      <c r="F216" s="206" t="s">
        <v>351</v>
      </c>
      <c r="G216" s="207" t="s">
        <v>182</v>
      </c>
      <c r="H216" s="208">
        <v>2</v>
      </c>
      <c r="I216" s="209"/>
      <c r="J216" s="210">
        <f>ROUND(I216*H216,2)</f>
        <v>0</v>
      </c>
      <c r="K216" s="206" t="s">
        <v>137</v>
      </c>
      <c r="L216" s="44"/>
      <c r="M216" s="211" t="s">
        <v>19</v>
      </c>
      <c r="N216" s="212" t="s">
        <v>44</v>
      </c>
      <c r="O216" s="84"/>
      <c r="P216" s="213">
        <f>O216*H216</f>
        <v>0</v>
      </c>
      <c r="Q216" s="213">
        <v>0.00038000000000000002</v>
      </c>
      <c r="R216" s="213">
        <f>Q216*H216</f>
        <v>0.00076000000000000004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252</v>
      </c>
      <c r="AT216" s="215" t="s">
        <v>133</v>
      </c>
      <c r="AU216" s="215" t="s">
        <v>139</v>
      </c>
      <c r="AY216" s="17" t="s">
        <v>130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139</v>
      </c>
      <c r="BK216" s="216">
        <f>ROUND(I216*H216,2)</f>
        <v>0</v>
      </c>
      <c r="BL216" s="17" t="s">
        <v>252</v>
      </c>
      <c r="BM216" s="215" t="s">
        <v>352</v>
      </c>
    </row>
    <row r="217" s="2" customFormat="1">
      <c r="A217" s="38"/>
      <c r="B217" s="39"/>
      <c r="C217" s="40"/>
      <c r="D217" s="217" t="s">
        <v>141</v>
      </c>
      <c r="E217" s="40"/>
      <c r="F217" s="218" t="s">
        <v>353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141</v>
      </c>
      <c r="AU217" s="17" t="s">
        <v>139</v>
      </c>
    </row>
    <row r="218" s="2" customFormat="1">
      <c r="A218" s="38"/>
      <c r="B218" s="39"/>
      <c r="C218" s="40"/>
      <c r="D218" s="222" t="s">
        <v>143</v>
      </c>
      <c r="E218" s="40"/>
      <c r="F218" s="223" t="s">
        <v>354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143</v>
      </c>
      <c r="AU218" s="17" t="s">
        <v>139</v>
      </c>
    </row>
    <row r="219" s="12" customFormat="1" ht="22.8" customHeight="1">
      <c r="A219" s="12"/>
      <c r="B219" s="188"/>
      <c r="C219" s="189"/>
      <c r="D219" s="190" t="s">
        <v>71</v>
      </c>
      <c r="E219" s="202" t="s">
        <v>355</v>
      </c>
      <c r="F219" s="202" t="s">
        <v>356</v>
      </c>
      <c r="G219" s="189"/>
      <c r="H219" s="189"/>
      <c r="I219" s="192"/>
      <c r="J219" s="203">
        <f>BK219</f>
        <v>0</v>
      </c>
      <c r="K219" s="189"/>
      <c r="L219" s="194"/>
      <c r="M219" s="195"/>
      <c r="N219" s="196"/>
      <c r="O219" s="196"/>
      <c r="P219" s="197">
        <f>SUM(P220:P234)</f>
        <v>0</v>
      </c>
      <c r="Q219" s="196"/>
      <c r="R219" s="197">
        <f>SUM(R220:R234)</f>
        <v>0.069540000000000005</v>
      </c>
      <c r="S219" s="196"/>
      <c r="T219" s="198">
        <f>SUM(T220:T234)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99" t="s">
        <v>139</v>
      </c>
      <c r="AT219" s="200" t="s">
        <v>71</v>
      </c>
      <c r="AU219" s="200" t="s">
        <v>80</v>
      </c>
      <c r="AY219" s="199" t="s">
        <v>130</v>
      </c>
      <c r="BK219" s="201">
        <f>SUM(BK220:BK234)</f>
        <v>0</v>
      </c>
    </row>
    <row r="220" s="2" customFormat="1" ht="16.5" customHeight="1">
      <c r="A220" s="38"/>
      <c r="B220" s="39"/>
      <c r="C220" s="204" t="s">
        <v>357</v>
      </c>
      <c r="D220" s="204" t="s">
        <v>133</v>
      </c>
      <c r="E220" s="205" t="s">
        <v>358</v>
      </c>
      <c r="F220" s="206" t="s">
        <v>359</v>
      </c>
      <c r="G220" s="207" t="s">
        <v>345</v>
      </c>
      <c r="H220" s="208">
        <v>1</v>
      </c>
      <c r="I220" s="209"/>
      <c r="J220" s="210">
        <f>ROUND(I220*H220,2)</f>
        <v>0</v>
      </c>
      <c r="K220" s="206" t="s">
        <v>137</v>
      </c>
      <c r="L220" s="44"/>
      <c r="M220" s="211" t="s">
        <v>19</v>
      </c>
      <c r="N220" s="212" t="s">
        <v>44</v>
      </c>
      <c r="O220" s="84"/>
      <c r="P220" s="213">
        <f>O220*H220</f>
        <v>0</v>
      </c>
      <c r="Q220" s="213">
        <v>0.029440000000000001</v>
      </c>
      <c r="R220" s="213">
        <f>Q220*H220</f>
        <v>0.029440000000000001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252</v>
      </c>
      <c r="AT220" s="215" t="s">
        <v>133</v>
      </c>
      <c r="AU220" s="215" t="s">
        <v>139</v>
      </c>
      <c r="AY220" s="17" t="s">
        <v>130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139</v>
      </c>
      <c r="BK220" s="216">
        <f>ROUND(I220*H220,2)</f>
        <v>0</v>
      </c>
      <c r="BL220" s="17" t="s">
        <v>252</v>
      </c>
      <c r="BM220" s="215" t="s">
        <v>360</v>
      </c>
    </row>
    <row r="221" s="2" customFormat="1">
      <c r="A221" s="38"/>
      <c r="B221" s="39"/>
      <c r="C221" s="40"/>
      <c r="D221" s="217" t="s">
        <v>141</v>
      </c>
      <c r="E221" s="40"/>
      <c r="F221" s="218" t="s">
        <v>361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141</v>
      </c>
      <c r="AU221" s="17" t="s">
        <v>139</v>
      </c>
    </row>
    <row r="222" s="2" customFormat="1">
      <c r="A222" s="38"/>
      <c r="B222" s="39"/>
      <c r="C222" s="40"/>
      <c r="D222" s="222" t="s">
        <v>143</v>
      </c>
      <c r="E222" s="40"/>
      <c r="F222" s="223" t="s">
        <v>362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143</v>
      </c>
      <c r="AU222" s="17" t="s">
        <v>139</v>
      </c>
    </row>
    <row r="223" s="2" customFormat="1" ht="16.5" customHeight="1">
      <c r="A223" s="38"/>
      <c r="B223" s="39"/>
      <c r="C223" s="204" t="s">
        <v>363</v>
      </c>
      <c r="D223" s="204" t="s">
        <v>133</v>
      </c>
      <c r="E223" s="205" t="s">
        <v>364</v>
      </c>
      <c r="F223" s="206" t="s">
        <v>365</v>
      </c>
      <c r="G223" s="207" t="s">
        <v>345</v>
      </c>
      <c r="H223" s="208">
        <v>1</v>
      </c>
      <c r="I223" s="209"/>
      <c r="J223" s="210">
        <f>ROUND(I223*H223,2)</f>
        <v>0</v>
      </c>
      <c r="K223" s="206" t="s">
        <v>137</v>
      </c>
      <c r="L223" s="44"/>
      <c r="M223" s="211" t="s">
        <v>19</v>
      </c>
      <c r="N223" s="212" t="s">
        <v>44</v>
      </c>
      <c r="O223" s="84"/>
      <c r="P223" s="213">
        <f>O223*H223</f>
        <v>0</v>
      </c>
      <c r="Q223" s="213">
        <v>0.01823</v>
      </c>
      <c r="R223" s="213">
        <f>Q223*H223</f>
        <v>0.01823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252</v>
      </c>
      <c r="AT223" s="215" t="s">
        <v>133</v>
      </c>
      <c r="AU223" s="215" t="s">
        <v>139</v>
      </c>
      <c r="AY223" s="17" t="s">
        <v>130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139</v>
      </c>
      <c r="BK223" s="216">
        <f>ROUND(I223*H223,2)</f>
        <v>0</v>
      </c>
      <c r="BL223" s="17" t="s">
        <v>252</v>
      </c>
      <c r="BM223" s="215" t="s">
        <v>366</v>
      </c>
    </row>
    <row r="224" s="2" customFormat="1">
      <c r="A224" s="38"/>
      <c r="B224" s="39"/>
      <c r="C224" s="40"/>
      <c r="D224" s="217" t="s">
        <v>141</v>
      </c>
      <c r="E224" s="40"/>
      <c r="F224" s="218" t="s">
        <v>367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141</v>
      </c>
      <c r="AU224" s="17" t="s">
        <v>139</v>
      </c>
    </row>
    <row r="225" s="2" customFormat="1">
      <c r="A225" s="38"/>
      <c r="B225" s="39"/>
      <c r="C225" s="40"/>
      <c r="D225" s="222" t="s">
        <v>143</v>
      </c>
      <c r="E225" s="40"/>
      <c r="F225" s="223" t="s">
        <v>368</v>
      </c>
      <c r="G225" s="40"/>
      <c r="H225" s="40"/>
      <c r="I225" s="219"/>
      <c r="J225" s="40"/>
      <c r="K225" s="40"/>
      <c r="L225" s="44"/>
      <c r="M225" s="220"/>
      <c r="N225" s="221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143</v>
      </c>
      <c r="AU225" s="17" t="s">
        <v>139</v>
      </c>
    </row>
    <row r="226" s="2" customFormat="1" ht="16.5" customHeight="1">
      <c r="A226" s="38"/>
      <c r="B226" s="39"/>
      <c r="C226" s="204" t="s">
        <v>369</v>
      </c>
      <c r="D226" s="204" t="s">
        <v>133</v>
      </c>
      <c r="E226" s="205" t="s">
        <v>370</v>
      </c>
      <c r="F226" s="206" t="s">
        <v>371</v>
      </c>
      <c r="G226" s="207" t="s">
        <v>345</v>
      </c>
      <c r="H226" s="208">
        <v>1</v>
      </c>
      <c r="I226" s="209"/>
      <c r="J226" s="210">
        <f>ROUND(I226*H226,2)</f>
        <v>0</v>
      </c>
      <c r="K226" s="206" t="s">
        <v>137</v>
      </c>
      <c r="L226" s="44"/>
      <c r="M226" s="211" t="s">
        <v>19</v>
      </c>
      <c r="N226" s="212" t="s">
        <v>44</v>
      </c>
      <c r="O226" s="84"/>
      <c r="P226" s="213">
        <f>O226*H226</f>
        <v>0</v>
      </c>
      <c r="Q226" s="213">
        <v>0.018069999999999999</v>
      </c>
      <c r="R226" s="213">
        <f>Q226*H226</f>
        <v>0.018069999999999999</v>
      </c>
      <c r="S226" s="213">
        <v>0</v>
      </c>
      <c r="T226" s="21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252</v>
      </c>
      <c r="AT226" s="215" t="s">
        <v>133</v>
      </c>
      <c r="AU226" s="215" t="s">
        <v>139</v>
      </c>
      <c r="AY226" s="17" t="s">
        <v>130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139</v>
      </c>
      <c r="BK226" s="216">
        <f>ROUND(I226*H226,2)</f>
        <v>0</v>
      </c>
      <c r="BL226" s="17" t="s">
        <v>252</v>
      </c>
      <c r="BM226" s="215" t="s">
        <v>372</v>
      </c>
    </row>
    <row r="227" s="2" customFormat="1">
      <c r="A227" s="38"/>
      <c r="B227" s="39"/>
      <c r="C227" s="40"/>
      <c r="D227" s="217" t="s">
        <v>141</v>
      </c>
      <c r="E227" s="40"/>
      <c r="F227" s="218" t="s">
        <v>373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141</v>
      </c>
      <c r="AU227" s="17" t="s">
        <v>139</v>
      </c>
    </row>
    <row r="228" s="2" customFormat="1">
      <c r="A228" s="38"/>
      <c r="B228" s="39"/>
      <c r="C228" s="40"/>
      <c r="D228" s="222" t="s">
        <v>143</v>
      </c>
      <c r="E228" s="40"/>
      <c r="F228" s="223" t="s">
        <v>374</v>
      </c>
      <c r="G228" s="40"/>
      <c r="H228" s="40"/>
      <c r="I228" s="219"/>
      <c r="J228" s="40"/>
      <c r="K228" s="40"/>
      <c r="L228" s="44"/>
      <c r="M228" s="220"/>
      <c r="N228" s="221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143</v>
      </c>
      <c r="AU228" s="17" t="s">
        <v>139</v>
      </c>
    </row>
    <row r="229" s="2" customFormat="1" ht="16.5" customHeight="1">
      <c r="A229" s="38"/>
      <c r="B229" s="39"/>
      <c r="C229" s="204" t="s">
        <v>375</v>
      </c>
      <c r="D229" s="204" t="s">
        <v>133</v>
      </c>
      <c r="E229" s="205" t="s">
        <v>376</v>
      </c>
      <c r="F229" s="206" t="s">
        <v>377</v>
      </c>
      <c r="G229" s="207" t="s">
        <v>345</v>
      </c>
      <c r="H229" s="208">
        <v>1</v>
      </c>
      <c r="I229" s="209"/>
      <c r="J229" s="210">
        <f>ROUND(I229*H229,2)</f>
        <v>0</v>
      </c>
      <c r="K229" s="206" t="s">
        <v>137</v>
      </c>
      <c r="L229" s="44"/>
      <c r="M229" s="211" t="s">
        <v>19</v>
      </c>
      <c r="N229" s="212" t="s">
        <v>44</v>
      </c>
      <c r="O229" s="84"/>
      <c r="P229" s="213">
        <f>O229*H229</f>
        <v>0</v>
      </c>
      <c r="Q229" s="213">
        <v>0.0018400000000000001</v>
      </c>
      <c r="R229" s="213">
        <f>Q229*H229</f>
        <v>0.0018400000000000001</v>
      </c>
      <c r="S229" s="213">
        <v>0</v>
      </c>
      <c r="T229" s="21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5" t="s">
        <v>252</v>
      </c>
      <c r="AT229" s="215" t="s">
        <v>133</v>
      </c>
      <c r="AU229" s="215" t="s">
        <v>139</v>
      </c>
      <c r="AY229" s="17" t="s">
        <v>130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139</v>
      </c>
      <c r="BK229" s="216">
        <f>ROUND(I229*H229,2)</f>
        <v>0</v>
      </c>
      <c r="BL229" s="17" t="s">
        <v>252</v>
      </c>
      <c r="BM229" s="215" t="s">
        <v>378</v>
      </c>
    </row>
    <row r="230" s="2" customFormat="1">
      <c r="A230" s="38"/>
      <c r="B230" s="39"/>
      <c r="C230" s="40"/>
      <c r="D230" s="217" t="s">
        <v>141</v>
      </c>
      <c r="E230" s="40"/>
      <c r="F230" s="218" t="s">
        <v>379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141</v>
      </c>
      <c r="AU230" s="17" t="s">
        <v>139</v>
      </c>
    </row>
    <row r="231" s="2" customFormat="1">
      <c r="A231" s="38"/>
      <c r="B231" s="39"/>
      <c r="C231" s="40"/>
      <c r="D231" s="222" t="s">
        <v>143</v>
      </c>
      <c r="E231" s="40"/>
      <c r="F231" s="223" t="s">
        <v>380</v>
      </c>
      <c r="G231" s="40"/>
      <c r="H231" s="40"/>
      <c r="I231" s="219"/>
      <c r="J231" s="40"/>
      <c r="K231" s="40"/>
      <c r="L231" s="44"/>
      <c r="M231" s="220"/>
      <c r="N231" s="221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143</v>
      </c>
      <c r="AU231" s="17" t="s">
        <v>139</v>
      </c>
    </row>
    <row r="232" s="2" customFormat="1" ht="16.5" customHeight="1">
      <c r="A232" s="38"/>
      <c r="B232" s="39"/>
      <c r="C232" s="204" t="s">
        <v>381</v>
      </c>
      <c r="D232" s="204" t="s">
        <v>133</v>
      </c>
      <c r="E232" s="205" t="s">
        <v>382</v>
      </c>
      <c r="F232" s="206" t="s">
        <v>383</v>
      </c>
      <c r="G232" s="207" t="s">
        <v>345</v>
      </c>
      <c r="H232" s="208">
        <v>1</v>
      </c>
      <c r="I232" s="209"/>
      <c r="J232" s="210">
        <f>ROUND(I232*H232,2)</f>
        <v>0</v>
      </c>
      <c r="K232" s="206" t="s">
        <v>137</v>
      </c>
      <c r="L232" s="44"/>
      <c r="M232" s="211" t="s">
        <v>19</v>
      </c>
      <c r="N232" s="212" t="s">
        <v>44</v>
      </c>
      <c r="O232" s="84"/>
      <c r="P232" s="213">
        <f>O232*H232</f>
        <v>0</v>
      </c>
      <c r="Q232" s="213">
        <v>0.0019599999999999999</v>
      </c>
      <c r="R232" s="213">
        <f>Q232*H232</f>
        <v>0.0019599999999999999</v>
      </c>
      <c r="S232" s="213">
        <v>0</v>
      </c>
      <c r="T232" s="21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5" t="s">
        <v>252</v>
      </c>
      <c r="AT232" s="215" t="s">
        <v>133</v>
      </c>
      <c r="AU232" s="215" t="s">
        <v>139</v>
      </c>
      <c r="AY232" s="17" t="s">
        <v>130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139</v>
      </c>
      <c r="BK232" s="216">
        <f>ROUND(I232*H232,2)</f>
        <v>0</v>
      </c>
      <c r="BL232" s="17" t="s">
        <v>252</v>
      </c>
      <c r="BM232" s="215" t="s">
        <v>384</v>
      </c>
    </row>
    <row r="233" s="2" customFormat="1">
      <c r="A233" s="38"/>
      <c r="B233" s="39"/>
      <c r="C233" s="40"/>
      <c r="D233" s="217" t="s">
        <v>141</v>
      </c>
      <c r="E233" s="40"/>
      <c r="F233" s="218" t="s">
        <v>385</v>
      </c>
      <c r="G233" s="40"/>
      <c r="H233" s="40"/>
      <c r="I233" s="219"/>
      <c r="J233" s="40"/>
      <c r="K233" s="40"/>
      <c r="L233" s="44"/>
      <c r="M233" s="220"/>
      <c r="N233" s="221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141</v>
      </c>
      <c r="AU233" s="17" t="s">
        <v>139</v>
      </c>
    </row>
    <row r="234" s="2" customFormat="1">
      <c r="A234" s="38"/>
      <c r="B234" s="39"/>
      <c r="C234" s="40"/>
      <c r="D234" s="222" t="s">
        <v>143</v>
      </c>
      <c r="E234" s="40"/>
      <c r="F234" s="223" t="s">
        <v>386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143</v>
      </c>
      <c r="AU234" s="17" t="s">
        <v>139</v>
      </c>
    </row>
    <row r="235" s="12" customFormat="1" ht="22.8" customHeight="1">
      <c r="A235" s="12"/>
      <c r="B235" s="188"/>
      <c r="C235" s="189"/>
      <c r="D235" s="190" t="s">
        <v>71</v>
      </c>
      <c r="E235" s="202" t="s">
        <v>387</v>
      </c>
      <c r="F235" s="202" t="s">
        <v>388</v>
      </c>
      <c r="G235" s="189"/>
      <c r="H235" s="189"/>
      <c r="I235" s="192"/>
      <c r="J235" s="203">
        <f>BK235</f>
        <v>0</v>
      </c>
      <c r="K235" s="189"/>
      <c r="L235" s="194"/>
      <c r="M235" s="195"/>
      <c r="N235" s="196"/>
      <c r="O235" s="196"/>
      <c r="P235" s="197">
        <f>SUM(P236:P254)</f>
        <v>0</v>
      </c>
      <c r="Q235" s="196"/>
      <c r="R235" s="197">
        <f>SUM(R236:R254)</f>
        <v>0.039199999999999999</v>
      </c>
      <c r="S235" s="196"/>
      <c r="T235" s="198">
        <f>SUM(T236:T254)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99" t="s">
        <v>139</v>
      </c>
      <c r="AT235" s="200" t="s">
        <v>71</v>
      </c>
      <c r="AU235" s="200" t="s">
        <v>80</v>
      </c>
      <c r="AY235" s="199" t="s">
        <v>130</v>
      </c>
      <c r="BK235" s="201">
        <f>SUM(BK236:BK254)</f>
        <v>0</v>
      </c>
    </row>
    <row r="236" s="2" customFormat="1" ht="16.5" customHeight="1">
      <c r="A236" s="38"/>
      <c r="B236" s="39"/>
      <c r="C236" s="204" t="s">
        <v>389</v>
      </c>
      <c r="D236" s="204" t="s">
        <v>133</v>
      </c>
      <c r="E236" s="205" t="s">
        <v>390</v>
      </c>
      <c r="F236" s="206" t="s">
        <v>391</v>
      </c>
      <c r="G236" s="207" t="s">
        <v>345</v>
      </c>
      <c r="H236" s="208">
        <v>1</v>
      </c>
      <c r="I236" s="209"/>
      <c r="J236" s="210">
        <f>ROUND(I236*H236,2)</f>
        <v>0</v>
      </c>
      <c r="K236" s="206" t="s">
        <v>137</v>
      </c>
      <c r="L236" s="44"/>
      <c r="M236" s="211" t="s">
        <v>19</v>
      </c>
      <c r="N236" s="212" t="s">
        <v>44</v>
      </c>
      <c r="O236" s="84"/>
      <c r="P236" s="213">
        <f>O236*H236</f>
        <v>0</v>
      </c>
      <c r="Q236" s="213">
        <v>0.019349999999999999</v>
      </c>
      <c r="R236" s="213">
        <f>Q236*H236</f>
        <v>0.019349999999999999</v>
      </c>
      <c r="S236" s="213">
        <v>0</v>
      </c>
      <c r="T236" s="214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5" t="s">
        <v>252</v>
      </c>
      <c r="AT236" s="215" t="s">
        <v>133</v>
      </c>
      <c r="AU236" s="215" t="s">
        <v>139</v>
      </c>
      <c r="AY236" s="17" t="s">
        <v>130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139</v>
      </c>
      <c r="BK236" s="216">
        <f>ROUND(I236*H236,2)</f>
        <v>0</v>
      </c>
      <c r="BL236" s="17" t="s">
        <v>252</v>
      </c>
      <c r="BM236" s="215" t="s">
        <v>392</v>
      </c>
    </row>
    <row r="237" s="2" customFormat="1">
      <c r="A237" s="38"/>
      <c r="B237" s="39"/>
      <c r="C237" s="40"/>
      <c r="D237" s="217" t="s">
        <v>141</v>
      </c>
      <c r="E237" s="40"/>
      <c r="F237" s="218" t="s">
        <v>393</v>
      </c>
      <c r="G237" s="40"/>
      <c r="H237" s="40"/>
      <c r="I237" s="219"/>
      <c r="J237" s="40"/>
      <c r="K237" s="40"/>
      <c r="L237" s="44"/>
      <c r="M237" s="220"/>
      <c r="N237" s="221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141</v>
      </c>
      <c r="AU237" s="17" t="s">
        <v>139</v>
      </c>
    </row>
    <row r="238" s="2" customFormat="1">
      <c r="A238" s="38"/>
      <c r="B238" s="39"/>
      <c r="C238" s="40"/>
      <c r="D238" s="222" t="s">
        <v>143</v>
      </c>
      <c r="E238" s="40"/>
      <c r="F238" s="223" t="s">
        <v>394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143</v>
      </c>
      <c r="AU238" s="17" t="s">
        <v>139</v>
      </c>
    </row>
    <row r="239" s="2" customFormat="1" ht="16.5" customHeight="1">
      <c r="A239" s="38"/>
      <c r="B239" s="39"/>
      <c r="C239" s="204" t="s">
        <v>395</v>
      </c>
      <c r="D239" s="204" t="s">
        <v>133</v>
      </c>
      <c r="E239" s="205" t="s">
        <v>396</v>
      </c>
      <c r="F239" s="206" t="s">
        <v>397</v>
      </c>
      <c r="G239" s="207" t="s">
        <v>345</v>
      </c>
      <c r="H239" s="208">
        <v>1</v>
      </c>
      <c r="I239" s="209"/>
      <c r="J239" s="210">
        <f>ROUND(I239*H239,2)</f>
        <v>0</v>
      </c>
      <c r="K239" s="206" t="s">
        <v>137</v>
      </c>
      <c r="L239" s="44"/>
      <c r="M239" s="211" t="s">
        <v>19</v>
      </c>
      <c r="N239" s="212" t="s">
        <v>44</v>
      </c>
      <c r="O239" s="84"/>
      <c r="P239" s="213">
        <f>O239*H239</f>
        <v>0</v>
      </c>
      <c r="Q239" s="213">
        <v>0</v>
      </c>
      <c r="R239" s="213">
        <f>Q239*H239</f>
        <v>0</v>
      </c>
      <c r="S239" s="213">
        <v>0</v>
      </c>
      <c r="T239" s="21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5" t="s">
        <v>252</v>
      </c>
      <c r="AT239" s="215" t="s">
        <v>133</v>
      </c>
      <c r="AU239" s="215" t="s">
        <v>139</v>
      </c>
      <c r="AY239" s="17" t="s">
        <v>130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139</v>
      </c>
      <c r="BK239" s="216">
        <f>ROUND(I239*H239,2)</f>
        <v>0</v>
      </c>
      <c r="BL239" s="17" t="s">
        <v>252</v>
      </c>
      <c r="BM239" s="215" t="s">
        <v>398</v>
      </c>
    </row>
    <row r="240" s="2" customFormat="1">
      <c r="A240" s="38"/>
      <c r="B240" s="39"/>
      <c r="C240" s="40"/>
      <c r="D240" s="217" t="s">
        <v>141</v>
      </c>
      <c r="E240" s="40"/>
      <c r="F240" s="218" t="s">
        <v>399</v>
      </c>
      <c r="G240" s="40"/>
      <c r="H240" s="40"/>
      <c r="I240" s="219"/>
      <c r="J240" s="40"/>
      <c r="K240" s="40"/>
      <c r="L240" s="44"/>
      <c r="M240" s="220"/>
      <c r="N240" s="221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141</v>
      </c>
      <c r="AU240" s="17" t="s">
        <v>139</v>
      </c>
    </row>
    <row r="241" s="2" customFormat="1">
      <c r="A241" s="38"/>
      <c r="B241" s="39"/>
      <c r="C241" s="40"/>
      <c r="D241" s="222" t="s">
        <v>143</v>
      </c>
      <c r="E241" s="40"/>
      <c r="F241" s="223" t="s">
        <v>400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143</v>
      </c>
      <c r="AU241" s="17" t="s">
        <v>139</v>
      </c>
    </row>
    <row r="242" s="2" customFormat="1" ht="21.75" customHeight="1">
      <c r="A242" s="38"/>
      <c r="B242" s="39"/>
      <c r="C242" s="235" t="s">
        <v>401</v>
      </c>
      <c r="D242" s="235" t="s">
        <v>187</v>
      </c>
      <c r="E242" s="236" t="s">
        <v>402</v>
      </c>
      <c r="F242" s="237" t="s">
        <v>403</v>
      </c>
      <c r="G242" s="238" t="s">
        <v>182</v>
      </c>
      <c r="H242" s="239">
        <v>1</v>
      </c>
      <c r="I242" s="240"/>
      <c r="J242" s="241">
        <f>ROUND(I242*H242,2)</f>
        <v>0</v>
      </c>
      <c r="K242" s="237" t="s">
        <v>137</v>
      </c>
      <c r="L242" s="242"/>
      <c r="M242" s="243" t="s">
        <v>19</v>
      </c>
      <c r="N242" s="244" t="s">
        <v>44</v>
      </c>
      <c r="O242" s="84"/>
      <c r="P242" s="213">
        <f>O242*H242</f>
        <v>0</v>
      </c>
      <c r="Q242" s="213">
        <v>0.018700000000000001</v>
      </c>
      <c r="R242" s="213">
        <f>Q242*H242</f>
        <v>0.018700000000000001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357</v>
      </c>
      <c r="AT242" s="215" t="s">
        <v>187</v>
      </c>
      <c r="AU242" s="215" t="s">
        <v>139</v>
      </c>
      <c r="AY242" s="17" t="s">
        <v>130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139</v>
      </c>
      <c r="BK242" s="216">
        <f>ROUND(I242*H242,2)</f>
        <v>0</v>
      </c>
      <c r="BL242" s="17" t="s">
        <v>252</v>
      </c>
      <c r="BM242" s="215" t="s">
        <v>404</v>
      </c>
    </row>
    <row r="243" s="2" customFormat="1">
      <c r="A243" s="38"/>
      <c r="B243" s="39"/>
      <c r="C243" s="40"/>
      <c r="D243" s="217" t="s">
        <v>141</v>
      </c>
      <c r="E243" s="40"/>
      <c r="F243" s="218" t="s">
        <v>403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141</v>
      </c>
      <c r="AU243" s="17" t="s">
        <v>139</v>
      </c>
    </row>
    <row r="244" s="2" customFormat="1" ht="16.5" customHeight="1">
      <c r="A244" s="38"/>
      <c r="B244" s="39"/>
      <c r="C244" s="204" t="s">
        <v>405</v>
      </c>
      <c r="D244" s="204" t="s">
        <v>133</v>
      </c>
      <c r="E244" s="205" t="s">
        <v>406</v>
      </c>
      <c r="F244" s="206" t="s">
        <v>407</v>
      </c>
      <c r="G244" s="207" t="s">
        <v>345</v>
      </c>
      <c r="H244" s="208">
        <v>1</v>
      </c>
      <c r="I244" s="209"/>
      <c r="J244" s="210">
        <f>ROUND(I244*H244,2)</f>
        <v>0</v>
      </c>
      <c r="K244" s="206" t="s">
        <v>137</v>
      </c>
      <c r="L244" s="44"/>
      <c r="M244" s="211" t="s">
        <v>19</v>
      </c>
      <c r="N244" s="212" t="s">
        <v>44</v>
      </c>
      <c r="O244" s="84"/>
      <c r="P244" s="213">
        <f>O244*H244</f>
        <v>0</v>
      </c>
      <c r="Q244" s="213">
        <v>0.00014999999999999999</v>
      </c>
      <c r="R244" s="213">
        <f>Q244*H244</f>
        <v>0.00014999999999999999</v>
      </c>
      <c r="S244" s="213">
        <v>0</v>
      </c>
      <c r="T244" s="21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5" t="s">
        <v>252</v>
      </c>
      <c r="AT244" s="215" t="s">
        <v>133</v>
      </c>
      <c r="AU244" s="215" t="s">
        <v>139</v>
      </c>
      <c r="AY244" s="17" t="s">
        <v>130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7" t="s">
        <v>139</v>
      </c>
      <c r="BK244" s="216">
        <f>ROUND(I244*H244,2)</f>
        <v>0</v>
      </c>
      <c r="BL244" s="17" t="s">
        <v>252</v>
      </c>
      <c r="BM244" s="215" t="s">
        <v>408</v>
      </c>
    </row>
    <row r="245" s="2" customFormat="1">
      <c r="A245" s="38"/>
      <c r="B245" s="39"/>
      <c r="C245" s="40"/>
      <c r="D245" s="217" t="s">
        <v>141</v>
      </c>
      <c r="E245" s="40"/>
      <c r="F245" s="218" t="s">
        <v>407</v>
      </c>
      <c r="G245" s="40"/>
      <c r="H245" s="40"/>
      <c r="I245" s="219"/>
      <c r="J245" s="40"/>
      <c r="K245" s="40"/>
      <c r="L245" s="44"/>
      <c r="M245" s="220"/>
      <c r="N245" s="221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141</v>
      </c>
      <c r="AU245" s="17" t="s">
        <v>139</v>
      </c>
    </row>
    <row r="246" s="2" customFormat="1">
      <c r="A246" s="38"/>
      <c r="B246" s="39"/>
      <c r="C246" s="40"/>
      <c r="D246" s="222" t="s">
        <v>143</v>
      </c>
      <c r="E246" s="40"/>
      <c r="F246" s="223" t="s">
        <v>409</v>
      </c>
      <c r="G246" s="40"/>
      <c r="H246" s="40"/>
      <c r="I246" s="219"/>
      <c r="J246" s="40"/>
      <c r="K246" s="40"/>
      <c r="L246" s="44"/>
      <c r="M246" s="220"/>
      <c r="N246" s="221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143</v>
      </c>
      <c r="AU246" s="17" t="s">
        <v>139</v>
      </c>
    </row>
    <row r="247" s="2" customFormat="1" ht="16.5" customHeight="1">
      <c r="A247" s="38"/>
      <c r="B247" s="39"/>
      <c r="C247" s="204" t="s">
        <v>410</v>
      </c>
      <c r="D247" s="204" t="s">
        <v>133</v>
      </c>
      <c r="E247" s="205" t="s">
        <v>411</v>
      </c>
      <c r="F247" s="206" t="s">
        <v>412</v>
      </c>
      <c r="G247" s="207" t="s">
        <v>345</v>
      </c>
      <c r="H247" s="208">
        <v>1</v>
      </c>
      <c r="I247" s="209"/>
      <c r="J247" s="210">
        <f>ROUND(I247*H247,2)</f>
        <v>0</v>
      </c>
      <c r="K247" s="206" t="s">
        <v>137</v>
      </c>
      <c r="L247" s="44"/>
      <c r="M247" s="211" t="s">
        <v>19</v>
      </c>
      <c r="N247" s="212" t="s">
        <v>44</v>
      </c>
      <c r="O247" s="84"/>
      <c r="P247" s="213">
        <f>O247*H247</f>
        <v>0</v>
      </c>
      <c r="Q247" s="213">
        <v>0</v>
      </c>
      <c r="R247" s="213">
        <f>Q247*H247</f>
        <v>0</v>
      </c>
      <c r="S247" s="213">
        <v>0</v>
      </c>
      <c r="T247" s="21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5" t="s">
        <v>252</v>
      </c>
      <c r="AT247" s="215" t="s">
        <v>133</v>
      </c>
      <c r="AU247" s="215" t="s">
        <v>139</v>
      </c>
      <c r="AY247" s="17" t="s">
        <v>130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7" t="s">
        <v>139</v>
      </c>
      <c r="BK247" s="216">
        <f>ROUND(I247*H247,2)</f>
        <v>0</v>
      </c>
      <c r="BL247" s="17" t="s">
        <v>252</v>
      </c>
      <c r="BM247" s="215" t="s">
        <v>413</v>
      </c>
    </row>
    <row r="248" s="2" customFormat="1">
      <c r="A248" s="38"/>
      <c r="B248" s="39"/>
      <c r="C248" s="40"/>
      <c r="D248" s="217" t="s">
        <v>141</v>
      </c>
      <c r="E248" s="40"/>
      <c r="F248" s="218" t="s">
        <v>412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141</v>
      </c>
      <c r="AU248" s="17" t="s">
        <v>139</v>
      </c>
    </row>
    <row r="249" s="2" customFormat="1">
      <c r="A249" s="38"/>
      <c r="B249" s="39"/>
      <c r="C249" s="40"/>
      <c r="D249" s="222" t="s">
        <v>143</v>
      </c>
      <c r="E249" s="40"/>
      <c r="F249" s="223" t="s">
        <v>414</v>
      </c>
      <c r="G249" s="40"/>
      <c r="H249" s="40"/>
      <c r="I249" s="219"/>
      <c r="J249" s="40"/>
      <c r="K249" s="40"/>
      <c r="L249" s="44"/>
      <c r="M249" s="220"/>
      <c r="N249" s="221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143</v>
      </c>
      <c r="AU249" s="17" t="s">
        <v>139</v>
      </c>
    </row>
    <row r="250" s="2" customFormat="1" ht="16.5" customHeight="1">
      <c r="A250" s="38"/>
      <c r="B250" s="39"/>
      <c r="C250" s="235" t="s">
        <v>415</v>
      </c>
      <c r="D250" s="235" t="s">
        <v>187</v>
      </c>
      <c r="E250" s="236" t="s">
        <v>416</v>
      </c>
      <c r="F250" s="237" t="s">
        <v>417</v>
      </c>
      <c r="G250" s="238" t="s">
        <v>182</v>
      </c>
      <c r="H250" s="239">
        <v>1</v>
      </c>
      <c r="I250" s="240"/>
      <c r="J250" s="241">
        <f>ROUND(I250*H250,2)</f>
        <v>0</v>
      </c>
      <c r="K250" s="237" t="s">
        <v>137</v>
      </c>
      <c r="L250" s="242"/>
      <c r="M250" s="243" t="s">
        <v>19</v>
      </c>
      <c r="N250" s="244" t="s">
        <v>44</v>
      </c>
      <c r="O250" s="84"/>
      <c r="P250" s="213">
        <f>O250*H250</f>
        <v>0</v>
      </c>
      <c r="Q250" s="213">
        <v>0.001</v>
      </c>
      <c r="R250" s="213">
        <f>Q250*H250</f>
        <v>0.001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357</v>
      </c>
      <c r="AT250" s="215" t="s">
        <v>187</v>
      </c>
      <c r="AU250" s="215" t="s">
        <v>139</v>
      </c>
      <c r="AY250" s="17" t="s">
        <v>130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139</v>
      </c>
      <c r="BK250" s="216">
        <f>ROUND(I250*H250,2)</f>
        <v>0</v>
      </c>
      <c r="BL250" s="17" t="s">
        <v>252</v>
      </c>
      <c r="BM250" s="215" t="s">
        <v>418</v>
      </c>
    </row>
    <row r="251" s="2" customFormat="1">
      <c r="A251" s="38"/>
      <c r="B251" s="39"/>
      <c r="C251" s="40"/>
      <c r="D251" s="217" t="s">
        <v>141</v>
      </c>
      <c r="E251" s="40"/>
      <c r="F251" s="218" t="s">
        <v>417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141</v>
      </c>
      <c r="AU251" s="17" t="s">
        <v>139</v>
      </c>
    </row>
    <row r="252" s="2" customFormat="1" ht="16.5" customHeight="1">
      <c r="A252" s="38"/>
      <c r="B252" s="39"/>
      <c r="C252" s="204" t="s">
        <v>419</v>
      </c>
      <c r="D252" s="204" t="s">
        <v>133</v>
      </c>
      <c r="E252" s="205" t="s">
        <v>420</v>
      </c>
      <c r="F252" s="206" t="s">
        <v>421</v>
      </c>
      <c r="G252" s="207" t="s">
        <v>229</v>
      </c>
      <c r="H252" s="208">
        <v>0.039</v>
      </c>
      <c r="I252" s="209"/>
      <c r="J252" s="210">
        <f>ROUND(I252*H252,2)</f>
        <v>0</v>
      </c>
      <c r="K252" s="206" t="s">
        <v>137</v>
      </c>
      <c r="L252" s="44"/>
      <c r="M252" s="211" t="s">
        <v>19</v>
      </c>
      <c r="N252" s="212" t="s">
        <v>44</v>
      </c>
      <c r="O252" s="84"/>
      <c r="P252" s="213">
        <f>O252*H252</f>
        <v>0</v>
      </c>
      <c r="Q252" s="213">
        <v>0</v>
      </c>
      <c r="R252" s="213">
        <f>Q252*H252</f>
        <v>0</v>
      </c>
      <c r="S252" s="213">
        <v>0</v>
      </c>
      <c r="T252" s="21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15" t="s">
        <v>252</v>
      </c>
      <c r="AT252" s="215" t="s">
        <v>133</v>
      </c>
      <c r="AU252" s="215" t="s">
        <v>139</v>
      </c>
      <c r="AY252" s="17" t="s">
        <v>130</v>
      </c>
      <c r="BE252" s="216">
        <f>IF(N252="základní",J252,0)</f>
        <v>0</v>
      </c>
      <c r="BF252" s="216">
        <f>IF(N252="snížená",J252,0)</f>
        <v>0</v>
      </c>
      <c r="BG252" s="216">
        <f>IF(N252="zákl. přenesená",J252,0)</f>
        <v>0</v>
      </c>
      <c r="BH252" s="216">
        <f>IF(N252="sníž. přenesená",J252,0)</f>
        <v>0</v>
      </c>
      <c r="BI252" s="216">
        <f>IF(N252="nulová",J252,0)</f>
        <v>0</v>
      </c>
      <c r="BJ252" s="17" t="s">
        <v>139</v>
      </c>
      <c r="BK252" s="216">
        <f>ROUND(I252*H252,2)</f>
        <v>0</v>
      </c>
      <c r="BL252" s="17" t="s">
        <v>252</v>
      </c>
      <c r="BM252" s="215" t="s">
        <v>422</v>
      </c>
    </row>
    <row r="253" s="2" customFormat="1">
      <c r="A253" s="38"/>
      <c r="B253" s="39"/>
      <c r="C253" s="40"/>
      <c r="D253" s="217" t="s">
        <v>141</v>
      </c>
      <c r="E253" s="40"/>
      <c r="F253" s="218" t="s">
        <v>423</v>
      </c>
      <c r="G253" s="40"/>
      <c r="H253" s="40"/>
      <c r="I253" s="219"/>
      <c r="J253" s="40"/>
      <c r="K253" s="40"/>
      <c r="L253" s="44"/>
      <c r="M253" s="220"/>
      <c r="N253" s="221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141</v>
      </c>
      <c r="AU253" s="17" t="s">
        <v>139</v>
      </c>
    </row>
    <row r="254" s="2" customFormat="1">
      <c r="A254" s="38"/>
      <c r="B254" s="39"/>
      <c r="C254" s="40"/>
      <c r="D254" s="222" t="s">
        <v>143</v>
      </c>
      <c r="E254" s="40"/>
      <c r="F254" s="223" t="s">
        <v>424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143</v>
      </c>
      <c r="AU254" s="17" t="s">
        <v>139</v>
      </c>
    </row>
    <row r="255" s="12" customFormat="1" ht="22.8" customHeight="1">
      <c r="A255" s="12"/>
      <c r="B255" s="188"/>
      <c r="C255" s="189"/>
      <c r="D255" s="190" t="s">
        <v>71</v>
      </c>
      <c r="E255" s="202" t="s">
        <v>425</v>
      </c>
      <c r="F255" s="202" t="s">
        <v>426</v>
      </c>
      <c r="G255" s="189"/>
      <c r="H255" s="189"/>
      <c r="I255" s="192"/>
      <c r="J255" s="203">
        <f>BK255</f>
        <v>0</v>
      </c>
      <c r="K255" s="189"/>
      <c r="L255" s="194"/>
      <c r="M255" s="195"/>
      <c r="N255" s="196"/>
      <c r="O255" s="196"/>
      <c r="P255" s="197">
        <f>SUM(P256:P260)</f>
        <v>0</v>
      </c>
      <c r="Q255" s="196"/>
      <c r="R255" s="197">
        <f>SUM(R256:R260)</f>
        <v>0.0015399999999999999</v>
      </c>
      <c r="S255" s="196"/>
      <c r="T255" s="198">
        <f>SUM(T256:T260)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99" t="s">
        <v>139</v>
      </c>
      <c r="AT255" s="200" t="s">
        <v>71</v>
      </c>
      <c r="AU255" s="200" t="s">
        <v>80</v>
      </c>
      <c r="AY255" s="199" t="s">
        <v>130</v>
      </c>
      <c r="BK255" s="201">
        <f>SUM(BK256:BK260)</f>
        <v>0</v>
      </c>
    </row>
    <row r="256" s="2" customFormat="1" ht="16.5" customHeight="1">
      <c r="A256" s="38"/>
      <c r="B256" s="39"/>
      <c r="C256" s="204" t="s">
        <v>427</v>
      </c>
      <c r="D256" s="204" t="s">
        <v>133</v>
      </c>
      <c r="E256" s="205" t="s">
        <v>428</v>
      </c>
      <c r="F256" s="206" t="s">
        <v>429</v>
      </c>
      <c r="G256" s="207" t="s">
        <v>182</v>
      </c>
      <c r="H256" s="208">
        <v>2</v>
      </c>
      <c r="I256" s="209"/>
      <c r="J256" s="210">
        <f>ROUND(I256*H256,2)</f>
        <v>0</v>
      </c>
      <c r="K256" s="206" t="s">
        <v>137</v>
      </c>
      <c r="L256" s="44"/>
      <c r="M256" s="211" t="s">
        <v>19</v>
      </c>
      <c r="N256" s="212" t="s">
        <v>44</v>
      </c>
      <c r="O256" s="84"/>
      <c r="P256" s="213">
        <f>O256*H256</f>
        <v>0</v>
      </c>
      <c r="Q256" s="213">
        <v>0</v>
      </c>
      <c r="R256" s="213">
        <f>Q256*H256</f>
        <v>0</v>
      </c>
      <c r="S256" s="213">
        <v>0</v>
      </c>
      <c r="T256" s="21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5" t="s">
        <v>252</v>
      </c>
      <c r="AT256" s="215" t="s">
        <v>133</v>
      </c>
      <c r="AU256" s="215" t="s">
        <v>139</v>
      </c>
      <c r="AY256" s="17" t="s">
        <v>130</v>
      </c>
      <c r="BE256" s="216">
        <f>IF(N256="základní",J256,0)</f>
        <v>0</v>
      </c>
      <c r="BF256" s="216">
        <f>IF(N256="snížená",J256,0)</f>
        <v>0</v>
      </c>
      <c r="BG256" s="216">
        <f>IF(N256="zákl. přenesená",J256,0)</f>
        <v>0</v>
      </c>
      <c r="BH256" s="216">
        <f>IF(N256="sníž. přenesená",J256,0)</f>
        <v>0</v>
      </c>
      <c r="BI256" s="216">
        <f>IF(N256="nulová",J256,0)</f>
        <v>0</v>
      </c>
      <c r="BJ256" s="17" t="s">
        <v>139</v>
      </c>
      <c r="BK256" s="216">
        <f>ROUND(I256*H256,2)</f>
        <v>0</v>
      </c>
      <c r="BL256" s="17" t="s">
        <v>252</v>
      </c>
      <c r="BM256" s="215" t="s">
        <v>430</v>
      </c>
    </row>
    <row r="257" s="2" customFormat="1">
      <c r="A257" s="38"/>
      <c r="B257" s="39"/>
      <c r="C257" s="40"/>
      <c r="D257" s="217" t="s">
        <v>141</v>
      </c>
      <c r="E257" s="40"/>
      <c r="F257" s="218" t="s">
        <v>431</v>
      </c>
      <c r="G257" s="40"/>
      <c r="H257" s="40"/>
      <c r="I257" s="219"/>
      <c r="J257" s="40"/>
      <c r="K257" s="40"/>
      <c r="L257" s="44"/>
      <c r="M257" s="220"/>
      <c r="N257" s="221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141</v>
      </c>
      <c r="AU257" s="17" t="s">
        <v>139</v>
      </c>
    </row>
    <row r="258" s="2" customFormat="1">
      <c r="A258" s="38"/>
      <c r="B258" s="39"/>
      <c r="C258" s="40"/>
      <c r="D258" s="222" t="s">
        <v>143</v>
      </c>
      <c r="E258" s="40"/>
      <c r="F258" s="223" t="s">
        <v>432</v>
      </c>
      <c r="G258" s="40"/>
      <c r="H258" s="40"/>
      <c r="I258" s="219"/>
      <c r="J258" s="40"/>
      <c r="K258" s="40"/>
      <c r="L258" s="44"/>
      <c r="M258" s="220"/>
      <c r="N258" s="221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143</v>
      </c>
      <c r="AU258" s="17" t="s">
        <v>139</v>
      </c>
    </row>
    <row r="259" s="2" customFormat="1" ht="16.5" customHeight="1">
      <c r="A259" s="38"/>
      <c r="B259" s="39"/>
      <c r="C259" s="235" t="s">
        <v>433</v>
      </c>
      <c r="D259" s="235" t="s">
        <v>187</v>
      </c>
      <c r="E259" s="236" t="s">
        <v>434</v>
      </c>
      <c r="F259" s="237" t="s">
        <v>435</v>
      </c>
      <c r="G259" s="238" t="s">
        <v>182</v>
      </c>
      <c r="H259" s="239">
        <v>2</v>
      </c>
      <c r="I259" s="240"/>
      <c r="J259" s="241">
        <f>ROUND(I259*H259,2)</f>
        <v>0</v>
      </c>
      <c r="K259" s="237" t="s">
        <v>137</v>
      </c>
      <c r="L259" s="242"/>
      <c r="M259" s="243" t="s">
        <v>19</v>
      </c>
      <c r="N259" s="244" t="s">
        <v>44</v>
      </c>
      <c r="O259" s="84"/>
      <c r="P259" s="213">
        <f>O259*H259</f>
        <v>0</v>
      </c>
      <c r="Q259" s="213">
        <v>0.00076999999999999996</v>
      </c>
      <c r="R259" s="213">
        <f>Q259*H259</f>
        <v>0.0015399999999999999</v>
      </c>
      <c r="S259" s="213">
        <v>0</v>
      </c>
      <c r="T259" s="21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5" t="s">
        <v>357</v>
      </c>
      <c r="AT259" s="215" t="s">
        <v>187</v>
      </c>
      <c r="AU259" s="215" t="s">
        <v>139</v>
      </c>
      <c r="AY259" s="17" t="s">
        <v>130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139</v>
      </c>
      <c r="BK259" s="216">
        <f>ROUND(I259*H259,2)</f>
        <v>0</v>
      </c>
      <c r="BL259" s="17" t="s">
        <v>252</v>
      </c>
      <c r="BM259" s="215" t="s">
        <v>436</v>
      </c>
    </row>
    <row r="260" s="2" customFormat="1">
      <c r="A260" s="38"/>
      <c r="B260" s="39"/>
      <c r="C260" s="40"/>
      <c r="D260" s="217" t="s">
        <v>141</v>
      </c>
      <c r="E260" s="40"/>
      <c r="F260" s="218" t="s">
        <v>435</v>
      </c>
      <c r="G260" s="40"/>
      <c r="H260" s="40"/>
      <c r="I260" s="219"/>
      <c r="J260" s="40"/>
      <c r="K260" s="40"/>
      <c r="L260" s="44"/>
      <c r="M260" s="220"/>
      <c r="N260" s="221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141</v>
      </c>
      <c r="AU260" s="17" t="s">
        <v>139</v>
      </c>
    </row>
    <row r="261" s="12" customFormat="1" ht="22.8" customHeight="1">
      <c r="A261" s="12"/>
      <c r="B261" s="188"/>
      <c r="C261" s="189"/>
      <c r="D261" s="190" t="s">
        <v>71</v>
      </c>
      <c r="E261" s="202" t="s">
        <v>437</v>
      </c>
      <c r="F261" s="202" t="s">
        <v>438</v>
      </c>
      <c r="G261" s="189"/>
      <c r="H261" s="189"/>
      <c r="I261" s="192"/>
      <c r="J261" s="203">
        <f>BK261</f>
        <v>0</v>
      </c>
      <c r="K261" s="189"/>
      <c r="L261" s="194"/>
      <c r="M261" s="195"/>
      <c r="N261" s="196"/>
      <c r="O261" s="196"/>
      <c r="P261" s="197">
        <f>SUM(P262:P273)</f>
        <v>0</v>
      </c>
      <c r="Q261" s="196"/>
      <c r="R261" s="197">
        <f>SUM(R262:R273)</f>
        <v>0.061610640000000001</v>
      </c>
      <c r="S261" s="196"/>
      <c r="T261" s="198">
        <f>SUM(T262:T273)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99" t="s">
        <v>139</v>
      </c>
      <c r="AT261" s="200" t="s">
        <v>71</v>
      </c>
      <c r="AU261" s="200" t="s">
        <v>80</v>
      </c>
      <c r="AY261" s="199" t="s">
        <v>130</v>
      </c>
      <c r="BK261" s="201">
        <f>SUM(BK262:BK273)</f>
        <v>0</v>
      </c>
    </row>
    <row r="262" s="2" customFormat="1" ht="16.5" customHeight="1">
      <c r="A262" s="38"/>
      <c r="B262" s="39"/>
      <c r="C262" s="204" t="s">
        <v>439</v>
      </c>
      <c r="D262" s="204" t="s">
        <v>133</v>
      </c>
      <c r="E262" s="205" t="s">
        <v>440</v>
      </c>
      <c r="F262" s="206" t="s">
        <v>441</v>
      </c>
      <c r="G262" s="207" t="s">
        <v>136</v>
      </c>
      <c r="H262" s="208">
        <v>4.8360000000000003</v>
      </c>
      <c r="I262" s="209"/>
      <c r="J262" s="210">
        <f>ROUND(I262*H262,2)</f>
        <v>0</v>
      </c>
      <c r="K262" s="206" t="s">
        <v>137</v>
      </c>
      <c r="L262" s="44"/>
      <c r="M262" s="211" t="s">
        <v>19</v>
      </c>
      <c r="N262" s="212" t="s">
        <v>44</v>
      </c>
      <c r="O262" s="84"/>
      <c r="P262" s="213">
        <f>O262*H262</f>
        <v>0</v>
      </c>
      <c r="Q262" s="213">
        <v>0.0126</v>
      </c>
      <c r="R262" s="213">
        <f>Q262*H262</f>
        <v>0.060933600000000004</v>
      </c>
      <c r="S262" s="213">
        <v>0</v>
      </c>
      <c r="T262" s="21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5" t="s">
        <v>252</v>
      </c>
      <c r="AT262" s="215" t="s">
        <v>133</v>
      </c>
      <c r="AU262" s="215" t="s">
        <v>139</v>
      </c>
      <c r="AY262" s="17" t="s">
        <v>130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139</v>
      </c>
      <c r="BK262" s="216">
        <f>ROUND(I262*H262,2)</f>
        <v>0</v>
      </c>
      <c r="BL262" s="17" t="s">
        <v>252</v>
      </c>
      <c r="BM262" s="215" t="s">
        <v>442</v>
      </c>
    </row>
    <row r="263" s="2" customFormat="1">
      <c r="A263" s="38"/>
      <c r="B263" s="39"/>
      <c r="C263" s="40"/>
      <c r="D263" s="217" t="s">
        <v>141</v>
      </c>
      <c r="E263" s="40"/>
      <c r="F263" s="218" t="s">
        <v>443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141</v>
      </c>
      <c r="AU263" s="17" t="s">
        <v>139</v>
      </c>
    </row>
    <row r="264" s="2" customFormat="1">
      <c r="A264" s="38"/>
      <c r="B264" s="39"/>
      <c r="C264" s="40"/>
      <c r="D264" s="222" t="s">
        <v>143</v>
      </c>
      <c r="E264" s="40"/>
      <c r="F264" s="223" t="s">
        <v>444</v>
      </c>
      <c r="G264" s="40"/>
      <c r="H264" s="40"/>
      <c r="I264" s="219"/>
      <c r="J264" s="40"/>
      <c r="K264" s="40"/>
      <c r="L264" s="44"/>
      <c r="M264" s="220"/>
      <c r="N264" s="221"/>
      <c r="O264" s="84"/>
      <c r="P264" s="84"/>
      <c r="Q264" s="84"/>
      <c r="R264" s="84"/>
      <c r="S264" s="84"/>
      <c r="T264" s="85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143</v>
      </c>
      <c r="AU264" s="17" t="s">
        <v>139</v>
      </c>
    </row>
    <row r="265" s="13" customFormat="1">
      <c r="A265" s="13"/>
      <c r="B265" s="224"/>
      <c r="C265" s="225"/>
      <c r="D265" s="217" t="s">
        <v>145</v>
      </c>
      <c r="E265" s="226" t="s">
        <v>19</v>
      </c>
      <c r="F265" s="227" t="s">
        <v>445</v>
      </c>
      <c r="G265" s="225"/>
      <c r="H265" s="228">
        <v>4.8360000000000003</v>
      </c>
      <c r="I265" s="229"/>
      <c r="J265" s="225"/>
      <c r="K265" s="225"/>
      <c r="L265" s="230"/>
      <c r="M265" s="231"/>
      <c r="N265" s="232"/>
      <c r="O265" s="232"/>
      <c r="P265" s="232"/>
      <c r="Q265" s="232"/>
      <c r="R265" s="232"/>
      <c r="S265" s="232"/>
      <c r="T265" s="23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4" t="s">
        <v>145</v>
      </c>
      <c r="AU265" s="234" t="s">
        <v>139</v>
      </c>
      <c r="AV265" s="13" t="s">
        <v>139</v>
      </c>
      <c r="AW265" s="13" t="s">
        <v>32</v>
      </c>
      <c r="AX265" s="13" t="s">
        <v>80</v>
      </c>
      <c r="AY265" s="234" t="s">
        <v>130</v>
      </c>
    </row>
    <row r="266" s="2" customFormat="1" ht="16.5" customHeight="1">
      <c r="A266" s="38"/>
      <c r="B266" s="39"/>
      <c r="C266" s="204" t="s">
        <v>446</v>
      </c>
      <c r="D266" s="204" t="s">
        <v>133</v>
      </c>
      <c r="E266" s="205" t="s">
        <v>447</v>
      </c>
      <c r="F266" s="206" t="s">
        <v>448</v>
      </c>
      <c r="G266" s="207" t="s">
        <v>136</v>
      </c>
      <c r="H266" s="208">
        <v>4.8360000000000003</v>
      </c>
      <c r="I266" s="209"/>
      <c r="J266" s="210">
        <f>ROUND(I266*H266,2)</f>
        <v>0</v>
      </c>
      <c r="K266" s="206" t="s">
        <v>137</v>
      </c>
      <c r="L266" s="44"/>
      <c r="M266" s="211" t="s">
        <v>19</v>
      </c>
      <c r="N266" s="212" t="s">
        <v>44</v>
      </c>
      <c r="O266" s="84"/>
      <c r="P266" s="213">
        <f>O266*H266</f>
        <v>0</v>
      </c>
      <c r="Q266" s="213">
        <v>0</v>
      </c>
      <c r="R266" s="213">
        <f>Q266*H266</f>
        <v>0</v>
      </c>
      <c r="S266" s="213">
        <v>0</v>
      </c>
      <c r="T266" s="21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15" t="s">
        <v>252</v>
      </c>
      <c r="AT266" s="215" t="s">
        <v>133</v>
      </c>
      <c r="AU266" s="215" t="s">
        <v>139</v>
      </c>
      <c r="AY266" s="17" t="s">
        <v>130</v>
      </c>
      <c r="BE266" s="216">
        <f>IF(N266="základní",J266,0)</f>
        <v>0</v>
      </c>
      <c r="BF266" s="216">
        <f>IF(N266="snížená",J266,0)</f>
        <v>0</v>
      </c>
      <c r="BG266" s="216">
        <f>IF(N266="zákl. přenesená",J266,0)</f>
        <v>0</v>
      </c>
      <c r="BH266" s="216">
        <f>IF(N266="sníž. přenesená",J266,0)</f>
        <v>0</v>
      </c>
      <c r="BI266" s="216">
        <f>IF(N266="nulová",J266,0)</f>
        <v>0</v>
      </c>
      <c r="BJ266" s="17" t="s">
        <v>139</v>
      </c>
      <c r="BK266" s="216">
        <f>ROUND(I266*H266,2)</f>
        <v>0</v>
      </c>
      <c r="BL266" s="17" t="s">
        <v>252</v>
      </c>
      <c r="BM266" s="215" t="s">
        <v>449</v>
      </c>
    </row>
    <row r="267" s="2" customFormat="1">
      <c r="A267" s="38"/>
      <c r="B267" s="39"/>
      <c r="C267" s="40"/>
      <c r="D267" s="217" t="s">
        <v>141</v>
      </c>
      <c r="E267" s="40"/>
      <c r="F267" s="218" t="s">
        <v>450</v>
      </c>
      <c r="G267" s="40"/>
      <c r="H267" s="40"/>
      <c r="I267" s="219"/>
      <c r="J267" s="40"/>
      <c r="K267" s="40"/>
      <c r="L267" s="44"/>
      <c r="M267" s="220"/>
      <c r="N267" s="221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141</v>
      </c>
      <c r="AU267" s="17" t="s">
        <v>139</v>
      </c>
    </row>
    <row r="268" s="2" customFormat="1">
      <c r="A268" s="38"/>
      <c r="B268" s="39"/>
      <c r="C268" s="40"/>
      <c r="D268" s="222" t="s">
        <v>143</v>
      </c>
      <c r="E268" s="40"/>
      <c r="F268" s="223" t="s">
        <v>451</v>
      </c>
      <c r="G268" s="40"/>
      <c r="H268" s="40"/>
      <c r="I268" s="219"/>
      <c r="J268" s="40"/>
      <c r="K268" s="40"/>
      <c r="L268" s="44"/>
      <c r="M268" s="220"/>
      <c r="N268" s="221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143</v>
      </c>
      <c r="AU268" s="17" t="s">
        <v>139</v>
      </c>
    </row>
    <row r="269" s="2" customFormat="1" ht="16.5" customHeight="1">
      <c r="A269" s="38"/>
      <c r="B269" s="39"/>
      <c r="C269" s="235" t="s">
        <v>452</v>
      </c>
      <c r="D269" s="235" t="s">
        <v>187</v>
      </c>
      <c r="E269" s="236" t="s">
        <v>453</v>
      </c>
      <c r="F269" s="237" t="s">
        <v>454</v>
      </c>
      <c r="G269" s="238" t="s">
        <v>136</v>
      </c>
      <c r="H269" s="239">
        <v>4.8360000000000003</v>
      </c>
      <c r="I269" s="240"/>
      <c r="J269" s="241">
        <f>ROUND(I269*H269,2)</f>
        <v>0</v>
      </c>
      <c r="K269" s="237" t="s">
        <v>137</v>
      </c>
      <c r="L269" s="242"/>
      <c r="M269" s="243" t="s">
        <v>19</v>
      </c>
      <c r="N269" s="244" t="s">
        <v>44</v>
      </c>
      <c r="O269" s="84"/>
      <c r="P269" s="213">
        <f>O269*H269</f>
        <v>0</v>
      </c>
      <c r="Q269" s="213">
        <v>0.00013999999999999999</v>
      </c>
      <c r="R269" s="213">
        <f>Q269*H269</f>
        <v>0.00067703999999999996</v>
      </c>
      <c r="S269" s="213">
        <v>0</v>
      </c>
      <c r="T269" s="21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5" t="s">
        <v>357</v>
      </c>
      <c r="AT269" s="215" t="s">
        <v>187</v>
      </c>
      <c r="AU269" s="215" t="s">
        <v>139</v>
      </c>
      <c r="AY269" s="17" t="s">
        <v>130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139</v>
      </c>
      <c r="BK269" s="216">
        <f>ROUND(I269*H269,2)</f>
        <v>0</v>
      </c>
      <c r="BL269" s="17" t="s">
        <v>252</v>
      </c>
      <c r="BM269" s="215" t="s">
        <v>455</v>
      </c>
    </row>
    <row r="270" s="2" customFormat="1">
      <c r="A270" s="38"/>
      <c r="B270" s="39"/>
      <c r="C270" s="40"/>
      <c r="D270" s="217" t="s">
        <v>141</v>
      </c>
      <c r="E270" s="40"/>
      <c r="F270" s="218" t="s">
        <v>454</v>
      </c>
      <c r="G270" s="40"/>
      <c r="H270" s="40"/>
      <c r="I270" s="219"/>
      <c r="J270" s="40"/>
      <c r="K270" s="40"/>
      <c r="L270" s="44"/>
      <c r="M270" s="220"/>
      <c r="N270" s="221"/>
      <c r="O270" s="84"/>
      <c r="P270" s="84"/>
      <c r="Q270" s="84"/>
      <c r="R270" s="84"/>
      <c r="S270" s="84"/>
      <c r="T270" s="85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141</v>
      </c>
      <c r="AU270" s="17" t="s">
        <v>139</v>
      </c>
    </row>
    <row r="271" s="2" customFormat="1" ht="16.5" customHeight="1">
      <c r="A271" s="38"/>
      <c r="B271" s="39"/>
      <c r="C271" s="204" t="s">
        <v>456</v>
      </c>
      <c r="D271" s="204" t="s">
        <v>133</v>
      </c>
      <c r="E271" s="205" t="s">
        <v>457</v>
      </c>
      <c r="F271" s="206" t="s">
        <v>458</v>
      </c>
      <c r="G271" s="207" t="s">
        <v>229</v>
      </c>
      <c r="H271" s="208">
        <v>0.10000000000000001</v>
      </c>
      <c r="I271" s="209"/>
      <c r="J271" s="210">
        <f>ROUND(I271*H271,2)</f>
        <v>0</v>
      </c>
      <c r="K271" s="206" t="s">
        <v>137</v>
      </c>
      <c r="L271" s="44"/>
      <c r="M271" s="211" t="s">
        <v>19</v>
      </c>
      <c r="N271" s="212" t="s">
        <v>44</v>
      </c>
      <c r="O271" s="84"/>
      <c r="P271" s="213">
        <f>O271*H271</f>
        <v>0</v>
      </c>
      <c r="Q271" s="213">
        <v>0</v>
      </c>
      <c r="R271" s="213">
        <f>Q271*H271</f>
        <v>0</v>
      </c>
      <c r="S271" s="213">
        <v>0</v>
      </c>
      <c r="T271" s="21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15" t="s">
        <v>252</v>
      </c>
      <c r="AT271" s="215" t="s">
        <v>133</v>
      </c>
      <c r="AU271" s="215" t="s">
        <v>139</v>
      </c>
      <c r="AY271" s="17" t="s">
        <v>130</v>
      </c>
      <c r="BE271" s="216">
        <f>IF(N271="základní",J271,0)</f>
        <v>0</v>
      </c>
      <c r="BF271" s="216">
        <f>IF(N271="snížená",J271,0)</f>
        <v>0</v>
      </c>
      <c r="BG271" s="216">
        <f>IF(N271="zákl. přenesená",J271,0)</f>
        <v>0</v>
      </c>
      <c r="BH271" s="216">
        <f>IF(N271="sníž. přenesená",J271,0)</f>
        <v>0</v>
      </c>
      <c r="BI271" s="216">
        <f>IF(N271="nulová",J271,0)</f>
        <v>0</v>
      </c>
      <c r="BJ271" s="17" t="s">
        <v>139</v>
      </c>
      <c r="BK271" s="216">
        <f>ROUND(I271*H271,2)</f>
        <v>0</v>
      </c>
      <c r="BL271" s="17" t="s">
        <v>252</v>
      </c>
      <c r="BM271" s="215" t="s">
        <v>459</v>
      </c>
    </row>
    <row r="272" s="2" customFormat="1">
      <c r="A272" s="38"/>
      <c r="B272" s="39"/>
      <c r="C272" s="40"/>
      <c r="D272" s="217" t="s">
        <v>141</v>
      </c>
      <c r="E272" s="40"/>
      <c r="F272" s="218" t="s">
        <v>460</v>
      </c>
      <c r="G272" s="40"/>
      <c r="H272" s="40"/>
      <c r="I272" s="219"/>
      <c r="J272" s="40"/>
      <c r="K272" s="40"/>
      <c r="L272" s="44"/>
      <c r="M272" s="220"/>
      <c r="N272" s="221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141</v>
      </c>
      <c r="AU272" s="17" t="s">
        <v>139</v>
      </c>
    </row>
    <row r="273" s="2" customFormat="1">
      <c r="A273" s="38"/>
      <c r="B273" s="39"/>
      <c r="C273" s="40"/>
      <c r="D273" s="222" t="s">
        <v>143</v>
      </c>
      <c r="E273" s="40"/>
      <c r="F273" s="223" t="s">
        <v>461</v>
      </c>
      <c r="G273" s="40"/>
      <c r="H273" s="40"/>
      <c r="I273" s="219"/>
      <c r="J273" s="40"/>
      <c r="K273" s="40"/>
      <c r="L273" s="44"/>
      <c r="M273" s="220"/>
      <c r="N273" s="221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143</v>
      </c>
      <c r="AU273" s="17" t="s">
        <v>139</v>
      </c>
    </row>
    <row r="274" s="12" customFormat="1" ht="22.8" customHeight="1">
      <c r="A274" s="12"/>
      <c r="B274" s="188"/>
      <c r="C274" s="189"/>
      <c r="D274" s="190" t="s">
        <v>71</v>
      </c>
      <c r="E274" s="202" t="s">
        <v>462</v>
      </c>
      <c r="F274" s="202" t="s">
        <v>463</v>
      </c>
      <c r="G274" s="189"/>
      <c r="H274" s="189"/>
      <c r="I274" s="192"/>
      <c r="J274" s="203">
        <f>BK274</f>
        <v>0</v>
      </c>
      <c r="K274" s="189"/>
      <c r="L274" s="194"/>
      <c r="M274" s="195"/>
      <c r="N274" s="196"/>
      <c r="O274" s="196"/>
      <c r="P274" s="197">
        <f>SUM(P275:P315)</f>
        <v>0</v>
      </c>
      <c r="Q274" s="196"/>
      <c r="R274" s="197">
        <f>SUM(R275:R315)</f>
        <v>0.10345</v>
      </c>
      <c r="S274" s="196"/>
      <c r="T274" s="198">
        <f>SUM(T275:T315)</f>
        <v>0.46740000000000004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99" t="s">
        <v>139</v>
      </c>
      <c r="AT274" s="200" t="s">
        <v>71</v>
      </c>
      <c r="AU274" s="200" t="s">
        <v>80</v>
      </c>
      <c r="AY274" s="199" t="s">
        <v>130</v>
      </c>
      <c r="BK274" s="201">
        <f>SUM(BK275:BK315)</f>
        <v>0</v>
      </c>
    </row>
    <row r="275" s="2" customFormat="1" ht="16.5" customHeight="1">
      <c r="A275" s="38"/>
      <c r="B275" s="39"/>
      <c r="C275" s="204" t="s">
        <v>464</v>
      </c>
      <c r="D275" s="204" t="s">
        <v>133</v>
      </c>
      <c r="E275" s="205" t="s">
        <v>465</v>
      </c>
      <c r="F275" s="206" t="s">
        <v>466</v>
      </c>
      <c r="G275" s="207" t="s">
        <v>182</v>
      </c>
      <c r="H275" s="208">
        <v>3</v>
      </c>
      <c r="I275" s="209"/>
      <c r="J275" s="210">
        <f>ROUND(I275*H275,2)</f>
        <v>0</v>
      </c>
      <c r="K275" s="206" t="s">
        <v>137</v>
      </c>
      <c r="L275" s="44"/>
      <c r="M275" s="211" t="s">
        <v>19</v>
      </c>
      <c r="N275" s="212" t="s">
        <v>44</v>
      </c>
      <c r="O275" s="84"/>
      <c r="P275" s="213">
        <f>O275*H275</f>
        <v>0</v>
      </c>
      <c r="Q275" s="213">
        <v>0</v>
      </c>
      <c r="R275" s="213">
        <f>Q275*H275</f>
        <v>0</v>
      </c>
      <c r="S275" s="213">
        <v>0</v>
      </c>
      <c r="T275" s="21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5" t="s">
        <v>252</v>
      </c>
      <c r="AT275" s="215" t="s">
        <v>133</v>
      </c>
      <c r="AU275" s="215" t="s">
        <v>139</v>
      </c>
      <c r="AY275" s="17" t="s">
        <v>130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139</v>
      </c>
      <c r="BK275" s="216">
        <f>ROUND(I275*H275,2)</f>
        <v>0</v>
      </c>
      <c r="BL275" s="17" t="s">
        <v>252</v>
      </c>
      <c r="BM275" s="215" t="s">
        <v>467</v>
      </c>
    </row>
    <row r="276" s="2" customFormat="1">
      <c r="A276" s="38"/>
      <c r="B276" s="39"/>
      <c r="C276" s="40"/>
      <c r="D276" s="217" t="s">
        <v>141</v>
      </c>
      <c r="E276" s="40"/>
      <c r="F276" s="218" t="s">
        <v>468</v>
      </c>
      <c r="G276" s="40"/>
      <c r="H276" s="40"/>
      <c r="I276" s="219"/>
      <c r="J276" s="40"/>
      <c r="K276" s="40"/>
      <c r="L276" s="44"/>
      <c r="M276" s="220"/>
      <c r="N276" s="221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141</v>
      </c>
      <c r="AU276" s="17" t="s">
        <v>139</v>
      </c>
    </row>
    <row r="277" s="2" customFormat="1">
      <c r="A277" s="38"/>
      <c r="B277" s="39"/>
      <c r="C277" s="40"/>
      <c r="D277" s="222" t="s">
        <v>143</v>
      </c>
      <c r="E277" s="40"/>
      <c r="F277" s="223" t="s">
        <v>469</v>
      </c>
      <c r="G277" s="40"/>
      <c r="H277" s="40"/>
      <c r="I277" s="219"/>
      <c r="J277" s="40"/>
      <c r="K277" s="40"/>
      <c r="L277" s="44"/>
      <c r="M277" s="220"/>
      <c r="N277" s="221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143</v>
      </c>
      <c r="AU277" s="17" t="s">
        <v>139</v>
      </c>
    </row>
    <row r="278" s="2" customFormat="1" ht="16.5" customHeight="1">
      <c r="A278" s="38"/>
      <c r="B278" s="39"/>
      <c r="C278" s="235" t="s">
        <v>470</v>
      </c>
      <c r="D278" s="235" t="s">
        <v>187</v>
      </c>
      <c r="E278" s="236" t="s">
        <v>471</v>
      </c>
      <c r="F278" s="237" t="s">
        <v>472</v>
      </c>
      <c r="G278" s="238" t="s">
        <v>182</v>
      </c>
      <c r="H278" s="239">
        <v>3</v>
      </c>
      <c r="I278" s="240"/>
      <c r="J278" s="241">
        <f>ROUND(I278*H278,2)</f>
        <v>0</v>
      </c>
      <c r="K278" s="237" t="s">
        <v>137</v>
      </c>
      <c r="L278" s="242"/>
      <c r="M278" s="243" t="s">
        <v>19</v>
      </c>
      <c r="N278" s="244" t="s">
        <v>44</v>
      </c>
      <c r="O278" s="84"/>
      <c r="P278" s="213">
        <f>O278*H278</f>
        <v>0</v>
      </c>
      <c r="Q278" s="213">
        <v>0.00014999999999999999</v>
      </c>
      <c r="R278" s="213">
        <f>Q278*H278</f>
        <v>0.00044999999999999999</v>
      </c>
      <c r="S278" s="213">
        <v>0</v>
      </c>
      <c r="T278" s="21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5" t="s">
        <v>357</v>
      </c>
      <c r="AT278" s="215" t="s">
        <v>187</v>
      </c>
      <c r="AU278" s="215" t="s">
        <v>139</v>
      </c>
      <c r="AY278" s="17" t="s">
        <v>130</v>
      </c>
      <c r="BE278" s="216">
        <f>IF(N278="základní",J278,0)</f>
        <v>0</v>
      </c>
      <c r="BF278" s="216">
        <f>IF(N278="snížená",J278,0)</f>
        <v>0</v>
      </c>
      <c r="BG278" s="216">
        <f>IF(N278="zákl. přenesená",J278,0)</f>
        <v>0</v>
      </c>
      <c r="BH278" s="216">
        <f>IF(N278="sníž. přenesená",J278,0)</f>
        <v>0</v>
      </c>
      <c r="BI278" s="216">
        <f>IF(N278="nulová",J278,0)</f>
        <v>0</v>
      </c>
      <c r="BJ278" s="17" t="s">
        <v>139</v>
      </c>
      <c r="BK278" s="216">
        <f>ROUND(I278*H278,2)</f>
        <v>0</v>
      </c>
      <c r="BL278" s="17" t="s">
        <v>252</v>
      </c>
      <c r="BM278" s="215" t="s">
        <v>473</v>
      </c>
    </row>
    <row r="279" s="2" customFormat="1">
      <c r="A279" s="38"/>
      <c r="B279" s="39"/>
      <c r="C279" s="40"/>
      <c r="D279" s="217" t="s">
        <v>141</v>
      </c>
      <c r="E279" s="40"/>
      <c r="F279" s="218" t="s">
        <v>472</v>
      </c>
      <c r="G279" s="40"/>
      <c r="H279" s="40"/>
      <c r="I279" s="219"/>
      <c r="J279" s="40"/>
      <c r="K279" s="40"/>
      <c r="L279" s="44"/>
      <c r="M279" s="220"/>
      <c r="N279" s="221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141</v>
      </c>
      <c r="AU279" s="17" t="s">
        <v>139</v>
      </c>
    </row>
    <row r="280" s="2" customFormat="1" ht="16.5" customHeight="1">
      <c r="A280" s="38"/>
      <c r="B280" s="39"/>
      <c r="C280" s="204" t="s">
        <v>474</v>
      </c>
      <c r="D280" s="204" t="s">
        <v>133</v>
      </c>
      <c r="E280" s="205" t="s">
        <v>475</v>
      </c>
      <c r="F280" s="206" t="s">
        <v>476</v>
      </c>
      <c r="G280" s="207" t="s">
        <v>182</v>
      </c>
      <c r="H280" s="208">
        <v>3</v>
      </c>
      <c r="I280" s="209"/>
      <c r="J280" s="210">
        <f>ROUND(I280*H280,2)</f>
        <v>0</v>
      </c>
      <c r="K280" s="206" t="s">
        <v>137</v>
      </c>
      <c r="L280" s="44"/>
      <c r="M280" s="211" t="s">
        <v>19</v>
      </c>
      <c r="N280" s="212" t="s">
        <v>44</v>
      </c>
      <c r="O280" s="84"/>
      <c r="P280" s="213">
        <f>O280*H280</f>
        <v>0</v>
      </c>
      <c r="Q280" s="213">
        <v>0</v>
      </c>
      <c r="R280" s="213">
        <f>Q280*H280</f>
        <v>0</v>
      </c>
      <c r="S280" s="213">
        <v>0</v>
      </c>
      <c r="T280" s="214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5" t="s">
        <v>252</v>
      </c>
      <c r="AT280" s="215" t="s">
        <v>133</v>
      </c>
      <c r="AU280" s="215" t="s">
        <v>139</v>
      </c>
      <c r="AY280" s="17" t="s">
        <v>130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139</v>
      </c>
      <c r="BK280" s="216">
        <f>ROUND(I280*H280,2)</f>
        <v>0</v>
      </c>
      <c r="BL280" s="17" t="s">
        <v>252</v>
      </c>
      <c r="BM280" s="215" t="s">
        <v>477</v>
      </c>
    </row>
    <row r="281" s="2" customFormat="1">
      <c r="A281" s="38"/>
      <c r="B281" s="39"/>
      <c r="C281" s="40"/>
      <c r="D281" s="217" t="s">
        <v>141</v>
      </c>
      <c r="E281" s="40"/>
      <c r="F281" s="218" t="s">
        <v>478</v>
      </c>
      <c r="G281" s="40"/>
      <c r="H281" s="40"/>
      <c r="I281" s="219"/>
      <c r="J281" s="40"/>
      <c r="K281" s="40"/>
      <c r="L281" s="44"/>
      <c r="M281" s="220"/>
      <c r="N281" s="221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141</v>
      </c>
      <c r="AU281" s="17" t="s">
        <v>139</v>
      </c>
    </row>
    <row r="282" s="2" customFormat="1">
      <c r="A282" s="38"/>
      <c r="B282" s="39"/>
      <c r="C282" s="40"/>
      <c r="D282" s="222" t="s">
        <v>143</v>
      </c>
      <c r="E282" s="40"/>
      <c r="F282" s="223" t="s">
        <v>479</v>
      </c>
      <c r="G282" s="40"/>
      <c r="H282" s="40"/>
      <c r="I282" s="219"/>
      <c r="J282" s="40"/>
      <c r="K282" s="40"/>
      <c r="L282" s="44"/>
      <c r="M282" s="220"/>
      <c r="N282" s="221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143</v>
      </c>
      <c r="AU282" s="17" t="s">
        <v>139</v>
      </c>
    </row>
    <row r="283" s="2" customFormat="1" ht="16.5" customHeight="1">
      <c r="A283" s="38"/>
      <c r="B283" s="39"/>
      <c r="C283" s="235" t="s">
        <v>480</v>
      </c>
      <c r="D283" s="235" t="s">
        <v>187</v>
      </c>
      <c r="E283" s="236" t="s">
        <v>481</v>
      </c>
      <c r="F283" s="237" t="s">
        <v>482</v>
      </c>
      <c r="G283" s="238" t="s">
        <v>182</v>
      </c>
      <c r="H283" s="239">
        <v>3</v>
      </c>
      <c r="I283" s="240"/>
      <c r="J283" s="241">
        <f>ROUND(I283*H283,2)</f>
        <v>0</v>
      </c>
      <c r="K283" s="237" t="s">
        <v>137</v>
      </c>
      <c r="L283" s="242"/>
      <c r="M283" s="243" t="s">
        <v>19</v>
      </c>
      <c r="N283" s="244" t="s">
        <v>44</v>
      </c>
      <c r="O283" s="84"/>
      <c r="P283" s="213">
        <f>O283*H283</f>
        <v>0</v>
      </c>
      <c r="Q283" s="213">
        <v>0.0022000000000000001</v>
      </c>
      <c r="R283" s="213">
        <f>Q283*H283</f>
        <v>0.0066</v>
      </c>
      <c r="S283" s="213">
        <v>0</v>
      </c>
      <c r="T283" s="21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15" t="s">
        <v>357</v>
      </c>
      <c r="AT283" s="215" t="s">
        <v>187</v>
      </c>
      <c r="AU283" s="215" t="s">
        <v>139</v>
      </c>
      <c r="AY283" s="17" t="s">
        <v>130</v>
      </c>
      <c r="BE283" s="216">
        <f>IF(N283="základní",J283,0)</f>
        <v>0</v>
      </c>
      <c r="BF283" s="216">
        <f>IF(N283="snížená",J283,0)</f>
        <v>0</v>
      </c>
      <c r="BG283" s="216">
        <f>IF(N283="zákl. přenesená",J283,0)</f>
        <v>0</v>
      </c>
      <c r="BH283" s="216">
        <f>IF(N283="sníž. přenesená",J283,0)</f>
        <v>0</v>
      </c>
      <c r="BI283" s="216">
        <f>IF(N283="nulová",J283,0)</f>
        <v>0</v>
      </c>
      <c r="BJ283" s="17" t="s">
        <v>139</v>
      </c>
      <c r="BK283" s="216">
        <f>ROUND(I283*H283,2)</f>
        <v>0</v>
      </c>
      <c r="BL283" s="17" t="s">
        <v>252</v>
      </c>
      <c r="BM283" s="215" t="s">
        <v>483</v>
      </c>
    </row>
    <row r="284" s="2" customFormat="1">
      <c r="A284" s="38"/>
      <c r="B284" s="39"/>
      <c r="C284" s="40"/>
      <c r="D284" s="217" t="s">
        <v>141</v>
      </c>
      <c r="E284" s="40"/>
      <c r="F284" s="218" t="s">
        <v>482</v>
      </c>
      <c r="G284" s="40"/>
      <c r="H284" s="40"/>
      <c r="I284" s="219"/>
      <c r="J284" s="40"/>
      <c r="K284" s="40"/>
      <c r="L284" s="44"/>
      <c r="M284" s="220"/>
      <c r="N284" s="221"/>
      <c r="O284" s="84"/>
      <c r="P284" s="84"/>
      <c r="Q284" s="84"/>
      <c r="R284" s="84"/>
      <c r="S284" s="84"/>
      <c r="T284" s="85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141</v>
      </c>
      <c r="AU284" s="17" t="s">
        <v>139</v>
      </c>
    </row>
    <row r="285" s="2" customFormat="1" ht="16.5" customHeight="1">
      <c r="A285" s="38"/>
      <c r="B285" s="39"/>
      <c r="C285" s="204" t="s">
        <v>484</v>
      </c>
      <c r="D285" s="204" t="s">
        <v>133</v>
      </c>
      <c r="E285" s="205" t="s">
        <v>485</v>
      </c>
      <c r="F285" s="206" t="s">
        <v>486</v>
      </c>
      <c r="G285" s="207" t="s">
        <v>182</v>
      </c>
      <c r="H285" s="208">
        <v>2</v>
      </c>
      <c r="I285" s="209"/>
      <c r="J285" s="210">
        <f>ROUND(I285*H285,2)</f>
        <v>0</v>
      </c>
      <c r="K285" s="206" t="s">
        <v>137</v>
      </c>
      <c r="L285" s="44"/>
      <c r="M285" s="211" t="s">
        <v>19</v>
      </c>
      <c r="N285" s="212" t="s">
        <v>44</v>
      </c>
      <c r="O285" s="84"/>
      <c r="P285" s="213">
        <f>O285*H285</f>
        <v>0</v>
      </c>
      <c r="Q285" s="213">
        <v>0</v>
      </c>
      <c r="R285" s="213">
        <f>Q285*H285</f>
        <v>0</v>
      </c>
      <c r="S285" s="213">
        <v>0</v>
      </c>
      <c r="T285" s="214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5" t="s">
        <v>252</v>
      </c>
      <c r="AT285" s="215" t="s">
        <v>133</v>
      </c>
      <c r="AU285" s="215" t="s">
        <v>139</v>
      </c>
      <c r="AY285" s="17" t="s">
        <v>130</v>
      </c>
      <c r="BE285" s="216">
        <f>IF(N285="základní",J285,0)</f>
        <v>0</v>
      </c>
      <c r="BF285" s="216">
        <f>IF(N285="snížená",J285,0)</f>
        <v>0</v>
      </c>
      <c r="BG285" s="216">
        <f>IF(N285="zákl. přenesená",J285,0)</f>
        <v>0</v>
      </c>
      <c r="BH285" s="216">
        <f>IF(N285="sníž. přenesená",J285,0)</f>
        <v>0</v>
      </c>
      <c r="BI285" s="216">
        <f>IF(N285="nulová",J285,0)</f>
        <v>0</v>
      </c>
      <c r="BJ285" s="17" t="s">
        <v>139</v>
      </c>
      <c r="BK285" s="216">
        <f>ROUND(I285*H285,2)</f>
        <v>0</v>
      </c>
      <c r="BL285" s="17" t="s">
        <v>252</v>
      </c>
      <c r="BM285" s="215" t="s">
        <v>487</v>
      </c>
    </row>
    <row r="286" s="2" customFormat="1">
      <c r="A286" s="38"/>
      <c r="B286" s="39"/>
      <c r="C286" s="40"/>
      <c r="D286" s="217" t="s">
        <v>141</v>
      </c>
      <c r="E286" s="40"/>
      <c r="F286" s="218" t="s">
        <v>488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141</v>
      </c>
      <c r="AU286" s="17" t="s">
        <v>139</v>
      </c>
    </row>
    <row r="287" s="2" customFormat="1">
      <c r="A287" s="38"/>
      <c r="B287" s="39"/>
      <c r="C287" s="40"/>
      <c r="D287" s="222" t="s">
        <v>143</v>
      </c>
      <c r="E287" s="40"/>
      <c r="F287" s="223" t="s">
        <v>489</v>
      </c>
      <c r="G287" s="40"/>
      <c r="H287" s="40"/>
      <c r="I287" s="219"/>
      <c r="J287" s="40"/>
      <c r="K287" s="40"/>
      <c r="L287" s="44"/>
      <c r="M287" s="220"/>
      <c r="N287" s="221"/>
      <c r="O287" s="84"/>
      <c r="P287" s="84"/>
      <c r="Q287" s="84"/>
      <c r="R287" s="84"/>
      <c r="S287" s="84"/>
      <c r="T287" s="85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143</v>
      </c>
      <c r="AU287" s="17" t="s">
        <v>139</v>
      </c>
    </row>
    <row r="288" s="2" customFormat="1" ht="16.5" customHeight="1">
      <c r="A288" s="38"/>
      <c r="B288" s="39"/>
      <c r="C288" s="235" t="s">
        <v>490</v>
      </c>
      <c r="D288" s="235" t="s">
        <v>187</v>
      </c>
      <c r="E288" s="236" t="s">
        <v>491</v>
      </c>
      <c r="F288" s="237" t="s">
        <v>492</v>
      </c>
      <c r="G288" s="238" t="s">
        <v>182</v>
      </c>
      <c r="H288" s="239">
        <v>2</v>
      </c>
      <c r="I288" s="240"/>
      <c r="J288" s="241">
        <f>ROUND(I288*H288,2)</f>
        <v>0</v>
      </c>
      <c r="K288" s="237" t="s">
        <v>137</v>
      </c>
      <c r="L288" s="242"/>
      <c r="M288" s="243" t="s">
        <v>19</v>
      </c>
      <c r="N288" s="244" t="s">
        <v>44</v>
      </c>
      <c r="O288" s="84"/>
      <c r="P288" s="213">
        <f>O288*H288</f>
        <v>0</v>
      </c>
      <c r="Q288" s="213">
        <v>0.0022000000000000001</v>
      </c>
      <c r="R288" s="213">
        <f>Q288*H288</f>
        <v>0.0044000000000000003</v>
      </c>
      <c r="S288" s="213">
        <v>0</v>
      </c>
      <c r="T288" s="21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15" t="s">
        <v>357</v>
      </c>
      <c r="AT288" s="215" t="s">
        <v>187</v>
      </c>
      <c r="AU288" s="215" t="s">
        <v>139</v>
      </c>
      <c r="AY288" s="17" t="s">
        <v>130</v>
      </c>
      <c r="BE288" s="216">
        <f>IF(N288="základní",J288,0)</f>
        <v>0</v>
      </c>
      <c r="BF288" s="216">
        <f>IF(N288="snížená",J288,0)</f>
        <v>0</v>
      </c>
      <c r="BG288" s="216">
        <f>IF(N288="zákl. přenesená",J288,0)</f>
        <v>0</v>
      </c>
      <c r="BH288" s="216">
        <f>IF(N288="sníž. přenesená",J288,0)</f>
        <v>0</v>
      </c>
      <c r="BI288" s="216">
        <f>IF(N288="nulová",J288,0)</f>
        <v>0</v>
      </c>
      <c r="BJ288" s="17" t="s">
        <v>139</v>
      </c>
      <c r="BK288" s="216">
        <f>ROUND(I288*H288,2)</f>
        <v>0</v>
      </c>
      <c r="BL288" s="17" t="s">
        <v>252</v>
      </c>
      <c r="BM288" s="215" t="s">
        <v>493</v>
      </c>
    </row>
    <row r="289" s="2" customFormat="1">
      <c r="A289" s="38"/>
      <c r="B289" s="39"/>
      <c r="C289" s="40"/>
      <c r="D289" s="217" t="s">
        <v>141</v>
      </c>
      <c r="E289" s="40"/>
      <c r="F289" s="218" t="s">
        <v>492</v>
      </c>
      <c r="G289" s="40"/>
      <c r="H289" s="40"/>
      <c r="I289" s="219"/>
      <c r="J289" s="40"/>
      <c r="K289" s="40"/>
      <c r="L289" s="44"/>
      <c r="M289" s="220"/>
      <c r="N289" s="221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141</v>
      </c>
      <c r="AU289" s="17" t="s">
        <v>139</v>
      </c>
    </row>
    <row r="290" s="2" customFormat="1" ht="16.5" customHeight="1">
      <c r="A290" s="38"/>
      <c r="B290" s="39"/>
      <c r="C290" s="204" t="s">
        <v>494</v>
      </c>
      <c r="D290" s="204" t="s">
        <v>133</v>
      </c>
      <c r="E290" s="205" t="s">
        <v>495</v>
      </c>
      <c r="F290" s="206" t="s">
        <v>496</v>
      </c>
      <c r="G290" s="207" t="s">
        <v>182</v>
      </c>
      <c r="H290" s="208">
        <v>3</v>
      </c>
      <c r="I290" s="209"/>
      <c r="J290" s="210">
        <f>ROUND(I290*H290,2)</f>
        <v>0</v>
      </c>
      <c r="K290" s="206" t="s">
        <v>137</v>
      </c>
      <c r="L290" s="44"/>
      <c r="M290" s="211" t="s">
        <v>19</v>
      </c>
      <c r="N290" s="212" t="s">
        <v>44</v>
      </c>
      <c r="O290" s="84"/>
      <c r="P290" s="213">
        <f>O290*H290</f>
        <v>0</v>
      </c>
      <c r="Q290" s="213">
        <v>0</v>
      </c>
      <c r="R290" s="213">
        <f>Q290*H290</f>
        <v>0</v>
      </c>
      <c r="S290" s="213">
        <v>0.0018</v>
      </c>
      <c r="T290" s="214">
        <f>S290*H290</f>
        <v>0.0054000000000000003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15" t="s">
        <v>252</v>
      </c>
      <c r="AT290" s="215" t="s">
        <v>133</v>
      </c>
      <c r="AU290" s="215" t="s">
        <v>139</v>
      </c>
      <c r="AY290" s="17" t="s">
        <v>130</v>
      </c>
      <c r="BE290" s="216">
        <f>IF(N290="základní",J290,0)</f>
        <v>0</v>
      </c>
      <c r="BF290" s="216">
        <f>IF(N290="snížená",J290,0)</f>
        <v>0</v>
      </c>
      <c r="BG290" s="216">
        <f>IF(N290="zákl. přenesená",J290,0)</f>
        <v>0</v>
      </c>
      <c r="BH290" s="216">
        <f>IF(N290="sníž. přenesená",J290,0)</f>
        <v>0</v>
      </c>
      <c r="BI290" s="216">
        <f>IF(N290="nulová",J290,0)</f>
        <v>0</v>
      </c>
      <c r="BJ290" s="17" t="s">
        <v>139</v>
      </c>
      <c r="BK290" s="216">
        <f>ROUND(I290*H290,2)</f>
        <v>0</v>
      </c>
      <c r="BL290" s="17" t="s">
        <v>252</v>
      </c>
      <c r="BM290" s="215" t="s">
        <v>497</v>
      </c>
    </row>
    <row r="291" s="2" customFormat="1">
      <c r="A291" s="38"/>
      <c r="B291" s="39"/>
      <c r="C291" s="40"/>
      <c r="D291" s="217" t="s">
        <v>141</v>
      </c>
      <c r="E291" s="40"/>
      <c r="F291" s="218" t="s">
        <v>496</v>
      </c>
      <c r="G291" s="40"/>
      <c r="H291" s="40"/>
      <c r="I291" s="219"/>
      <c r="J291" s="40"/>
      <c r="K291" s="40"/>
      <c r="L291" s="44"/>
      <c r="M291" s="220"/>
      <c r="N291" s="221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141</v>
      </c>
      <c r="AU291" s="17" t="s">
        <v>139</v>
      </c>
    </row>
    <row r="292" s="2" customFormat="1">
      <c r="A292" s="38"/>
      <c r="B292" s="39"/>
      <c r="C292" s="40"/>
      <c r="D292" s="222" t="s">
        <v>143</v>
      </c>
      <c r="E292" s="40"/>
      <c r="F292" s="223" t="s">
        <v>498</v>
      </c>
      <c r="G292" s="40"/>
      <c r="H292" s="40"/>
      <c r="I292" s="219"/>
      <c r="J292" s="40"/>
      <c r="K292" s="40"/>
      <c r="L292" s="44"/>
      <c r="M292" s="220"/>
      <c r="N292" s="221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143</v>
      </c>
      <c r="AU292" s="17" t="s">
        <v>139</v>
      </c>
    </row>
    <row r="293" s="2" customFormat="1" ht="16.5" customHeight="1">
      <c r="A293" s="38"/>
      <c r="B293" s="39"/>
      <c r="C293" s="204" t="s">
        <v>499</v>
      </c>
      <c r="D293" s="204" t="s">
        <v>133</v>
      </c>
      <c r="E293" s="205" t="s">
        <v>500</v>
      </c>
      <c r="F293" s="206" t="s">
        <v>501</v>
      </c>
      <c r="G293" s="207" t="s">
        <v>182</v>
      </c>
      <c r="H293" s="208">
        <v>12</v>
      </c>
      <c r="I293" s="209"/>
      <c r="J293" s="210">
        <f>ROUND(I293*H293,2)</f>
        <v>0</v>
      </c>
      <c r="K293" s="206" t="s">
        <v>137</v>
      </c>
      <c r="L293" s="44"/>
      <c r="M293" s="211" t="s">
        <v>19</v>
      </c>
      <c r="N293" s="212" t="s">
        <v>44</v>
      </c>
      <c r="O293" s="84"/>
      <c r="P293" s="213">
        <f>O293*H293</f>
        <v>0</v>
      </c>
      <c r="Q293" s="213">
        <v>0</v>
      </c>
      <c r="R293" s="213">
        <f>Q293*H293</f>
        <v>0</v>
      </c>
      <c r="S293" s="213">
        <v>0.024</v>
      </c>
      <c r="T293" s="214">
        <f>S293*H293</f>
        <v>0.28800000000000003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252</v>
      </c>
      <c r="AT293" s="215" t="s">
        <v>133</v>
      </c>
      <c r="AU293" s="215" t="s">
        <v>139</v>
      </c>
      <c r="AY293" s="17" t="s">
        <v>130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139</v>
      </c>
      <c r="BK293" s="216">
        <f>ROUND(I293*H293,2)</f>
        <v>0</v>
      </c>
      <c r="BL293" s="17" t="s">
        <v>252</v>
      </c>
      <c r="BM293" s="215" t="s">
        <v>502</v>
      </c>
    </row>
    <row r="294" s="2" customFormat="1">
      <c r="A294" s="38"/>
      <c r="B294" s="39"/>
      <c r="C294" s="40"/>
      <c r="D294" s="217" t="s">
        <v>141</v>
      </c>
      <c r="E294" s="40"/>
      <c r="F294" s="218" t="s">
        <v>503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141</v>
      </c>
      <c r="AU294" s="17" t="s">
        <v>139</v>
      </c>
    </row>
    <row r="295" s="2" customFormat="1">
      <c r="A295" s="38"/>
      <c r="B295" s="39"/>
      <c r="C295" s="40"/>
      <c r="D295" s="222" t="s">
        <v>143</v>
      </c>
      <c r="E295" s="40"/>
      <c r="F295" s="223" t="s">
        <v>504</v>
      </c>
      <c r="G295" s="40"/>
      <c r="H295" s="40"/>
      <c r="I295" s="219"/>
      <c r="J295" s="40"/>
      <c r="K295" s="40"/>
      <c r="L295" s="44"/>
      <c r="M295" s="220"/>
      <c r="N295" s="221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143</v>
      </c>
      <c r="AU295" s="17" t="s">
        <v>139</v>
      </c>
    </row>
    <row r="296" s="13" customFormat="1">
      <c r="A296" s="13"/>
      <c r="B296" s="224"/>
      <c r="C296" s="225"/>
      <c r="D296" s="217" t="s">
        <v>145</v>
      </c>
      <c r="E296" s="226" t="s">
        <v>19</v>
      </c>
      <c r="F296" s="227" t="s">
        <v>505</v>
      </c>
      <c r="G296" s="225"/>
      <c r="H296" s="228">
        <v>12</v>
      </c>
      <c r="I296" s="229"/>
      <c r="J296" s="225"/>
      <c r="K296" s="225"/>
      <c r="L296" s="230"/>
      <c r="M296" s="231"/>
      <c r="N296" s="232"/>
      <c r="O296" s="232"/>
      <c r="P296" s="232"/>
      <c r="Q296" s="232"/>
      <c r="R296" s="232"/>
      <c r="S296" s="232"/>
      <c r="T296" s="23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4" t="s">
        <v>145</v>
      </c>
      <c r="AU296" s="234" t="s">
        <v>139</v>
      </c>
      <c r="AV296" s="13" t="s">
        <v>139</v>
      </c>
      <c r="AW296" s="13" t="s">
        <v>32</v>
      </c>
      <c r="AX296" s="13" t="s">
        <v>80</v>
      </c>
      <c r="AY296" s="234" t="s">
        <v>130</v>
      </c>
    </row>
    <row r="297" s="2" customFormat="1" ht="16.5" customHeight="1">
      <c r="A297" s="38"/>
      <c r="B297" s="39"/>
      <c r="C297" s="235" t="s">
        <v>506</v>
      </c>
      <c r="D297" s="235" t="s">
        <v>187</v>
      </c>
      <c r="E297" s="236" t="s">
        <v>507</v>
      </c>
      <c r="F297" s="237" t="s">
        <v>508</v>
      </c>
      <c r="G297" s="238" t="s">
        <v>182</v>
      </c>
      <c r="H297" s="239">
        <v>1</v>
      </c>
      <c r="I297" s="240"/>
      <c r="J297" s="241">
        <f>ROUND(I297*H297,2)</f>
        <v>0</v>
      </c>
      <c r="K297" s="237" t="s">
        <v>137</v>
      </c>
      <c r="L297" s="242"/>
      <c r="M297" s="243" t="s">
        <v>19</v>
      </c>
      <c r="N297" s="244" t="s">
        <v>44</v>
      </c>
      <c r="O297" s="84"/>
      <c r="P297" s="213">
        <f>O297*H297</f>
        <v>0</v>
      </c>
      <c r="Q297" s="213">
        <v>0.017500000000000002</v>
      </c>
      <c r="R297" s="213">
        <f>Q297*H297</f>
        <v>0.017500000000000002</v>
      </c>
      <c r="S297" s="213">
        <v>0</v>
      </c>
      <c r="T297" s="21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15" t="s">
        <v>357</v>
      </c>
      <c r="AT297" s="215" t="s">
        <v>187</v>
      </c>
      <c r="AU297" s="215" t="s">
        <v>139</v>
      </c>
      <c r="AY297" s="17" t="s">
        <v>130</v>
      </c>
      <c r="BE297" s="216">
        <f>IF(N297="základní",J297,0)</f>
        <v>0</v>
      </c>
      <c r="BF297" s="216">
        <f>IF(N297="snížená",J297,0)</f>
        <v>0</v>
      </c>
      <c r="BG297" s="216">
        <f>IF(N297="zákl. přenesená",J297,0)</f>
        <v>0</v>
      </c>
      <c r="BH297" s="216">
        <f>IF(N297="sníž. přenesená",J297,0)</f>
        <v>0</v>
      </c>
      <c r="BI297" s="216">
        <f>IF(N297="nulová",J297,0)</f>
        <v>0</v>
      </c>
      <c r="BJ297" s="17" t="s">
        <v>139</v>
      </c>
      <c r="BK297" s="216">
        <f>ROUND(I297*H297,2)</f>
        <v>0</v>
      </c>
      <c r="BL297" s="17" t="s">
        <v>252</v>
      </c>
      <c r="BM297" s="215" t="s">
        <v>509</v>
      </c>
    </row>
    <row r="298" s="2" customFormat="1">
      <c r="A298" s="38"/>
      <c r="B298" s="39"/>
      <c r="C298" s="40"/>
      <c r="D298" s="217" t="s">
        <v>141</v>
      </c>
      <c r="E298" s="40"/>
      <c r="F298" s="218" t="s">
        <v>508</v>
      </c>
      <c r="G298" s="40"/>
      <c r="H298" s="40"/>
      <c r="I298" s="219"/>
      <c r="J298" s="40"/>
      <c r="K298" s="40"/>
      <c r="L298" s="44"/>
      <c r="M298" s="220"/>
      <c r="N298" s="221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141</v>
      </c>
      <c r="AU298" s="17" t="s">
        <v>139</v>
      </c>
    </row>
    <row r="299" s="2" customFormat="1">
      <c r="A299" s="38"/>
      <c r="B299" s="39"/>
      <c r="C299" s="40"/>
      <c r="D299" s="217" t="s">
        <v>510</v>
      </c>
      <c r="E299" s="40"/>
      <c r="F299" s="245" t="s">
        <v>511</v>
      </c>
      <c r="G299" s="40"/>
      <c r="H299" s="40"/>
      <c r="I299" s="219"/>
      <c r="J299" s="40"/>
      <c r="K299" s="40"/>
      <c r="L299" s="44"/>
      <c r="M299" s="220"/>
      <c r="N299" s="221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510</v>
      </c>
      <c r="AU299" s="17" t="s">
        <v>139</v>
      </c>
    </row>
    <row r="300" s="2" customFormat="1" ht="16.5" customHeight="1">
      <c r="A300" s="38"/>
      <c r="B300" s="39"/>
      <c r="C300" s="235" t="s">
        <v>512</v>
      </c>
      <c r="D300" s="235" t="s">
        <v>187</v>
      </c>
      <c r="E300" s="236" t="s">
        <v>513</v>
      </c>
      <c r="F300" s="237" t="s">
        <v>514</v>
      </c>
      <c r="G300" s="238" t="s">
        <v>182</v>
      </c>
      <c r="H300" s="239">
        <v>1</v>
      </c>
      <c r="I300" s="240"/>
      <c r="J300" s="241">
        <f>ROUND(I300*H300,2)</f>
        <v>0</v>
      </c>
      <c r="K300" s="237" t="s">
        <v>137</v>
      </c>
      <c r="L300" s="242"/>
      <c r="M300" s="243" t="s">
        <v>19</v>
      </c>
      <c r="N300" s="244" t="s">
        <v>44</v>
      </c>
      <c r="O300" s="84"/>
      <c r="P300" s="213">
        <f>O300*H300</f>
        <v>0</v>
      </c>
      <c r="Q300" s="213">
        <v>0.016</v>
      </c>
      <c r="R300" s="213">
        <f>Q300*H300</f>
        <v>0.016</v>
      </c>
      <c r="S300" s="213">
        <v>0</v>
      </c>
      <c r="T300" s="21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15" t="s">
        <v>357</v>
      </c>
      <c r="AT300" s="215" t="s">
        <v>187</v>
      </c>
      <c r="AU300" s="215" t="s">
        <v>139</v>
      </c>
      <c r="AY300" s="17" t="s">
        <v>130</v>
      </c>
      <c r="BE300" s="216">
        <f>IF(N300="základní",J300,0)</f>
        <v>0</v>
      </c>
      <c r="BF300" s="216">
        <f>IF(N300="snížená",J300,0)</f>
        <v>0</v>
      </c>
      <c r="BG300" s="216">
        <f>IF(N300="zákl. přenesená",J300,0)</f>
        <v>0</v>
      </c>
      <c r="BH300" s="216">
        <f>IF(N300="sníž. přenesená",J300,0)</f>
        <v>0</v>
      </c>
      <c r="BI300" s="216">
        <f>IF(N300="nulová",J300,0)</f>
        <v>0</v>
      </c>
      <c r="BJ300" s="17" t="s">
        <v>139</v>
      </c>
      <c r="BK300" s="216">
        <f>ROUND(I300*H300,2)</f>
        <v>0</v>
      </c>
      <c r="BL300" s="17" t="s">
        <v>252</v>
      </c>
      <c r="BM300" s="215" t="s">
        <v>515</v>
      </c>
    </row>
    <row r="301" s="2" customFormat="1">
      <c r="A301" s="38"/>
      <c r="B301" s="39"/>
      <c r="C301" s="40"/>
      <c r="D301" s="217" t="s">
        <v>141</v>
      </c>
      <c r="E301" s="40"/>
      <c r="F301" s="218" t="s">
        <v>514</v>
      </c>
      <c r="G301" s="40"/>
      <c r="H301" s="40"/>
      <c r="I301" s="219"/>
      <c r="J301" s="40"/>
      <c r="K301" s="40"/>
      <c r="L301" s="44"/>
      <c r="M301" s="220"/>
      <c r="N301" s="221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141</v>
      </c>
      <c r="AU301" s="17" t="s">
        <v>139</v>
      </c>
    </row>
    <row r="302" s="2" customFormat="1" ht="16.5" customHeight="1">
      <c r="A302" s="38"/>
      <c r="B302" s="39"/>
      <c r="C302" s="235" t="s">
        <v>516</v>
      </c>
      <c r="D302" s="235" t="s">
        <v>187</v>
      </c>
      <c r="E302" s="236" t="s">
        <v>517</v>
      </c>
      <c r="F302" s="237" t="s">
        <v>518</v>
      </c>
      <c r="G302" s="238" t="s">
        <v>182</v>
      </c>
      <c r="H302" s="239">
        <v>3</v>
      </c>
      <c r="I302" s="240"/>
      <c r="J302" s="241">
        <f>ROUND(I302*H302,2)</f>
        <v>0</v>
      </c>
      <c r="K302" s="237" t="s">
        <v>137</v>
      </c>
      <c r="L302" s="242"/>
      <c r="M302" s="243" t="s">
        <v>19</v>
      </c>
      <c r="N302" s="244" t="s">
        <v>44</v>
      </c>
      <c r="O302" s="84"/>
      <c r="P302" s="213">
        <f>O302*H302</f>
        <v>0</v>
      </c>
      <c r="Q302" s="213">
        <v>0.0195</v>
      </c>
      <c r="R302" s="213">
        <f>Q302*H302</f>
        <v>0.058499999999999996</v>
      </c>
      <c r="S302" s="213">
        <v>0</v>
      </c>
      <c r="T302" s="21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5" t="s">
        <v>357</v>
      </c>
      <c r="AT302" s="215" t="s">
        <v>187</v>
      </c>
      <c r="AU302" s="215" t="s">
        <v>139</v>
      </c>
      <c r="AY302" s="17" t="s">
        <v>130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139</v>
      </c>
      <c r="BK302" s="216">
        <f>ROUND(I302*H302,2)</f>
        <v>0</v>
      </c>
      <c r="BL302" s="17" t="s">
        <v>252</v>
      </c>
      <c r="BM302" s="215" t="s">
        <v>519</v>
      </c>
    </row>
    <row r="303" s="2" customFormat="1">
      <c r="A303" s="38"/>
      <c r="B303" s="39"/>
      <c r="C303" s="40"/>
      <c r="D303" s="217" t="s">
        <v>141</v>
      </c>
      <c r="E303" s="40"/>
      <c r="F303" s="218" t="s">
        <v>518</v>
      </c>
      <c r="G303" s="40"/>
      <c r="H303" s="40"/>
      <c r="I303" s="219"/>
      <c r="J303" s="40"/>
      <c r="K303" s="40"/>
      <c r="L303" s="44"/>
      <c r="M303" s="220"/>
      <c r="N303" s="221"/>
      <c r="O303" s="84"/>
      <c r="P303" s="84"/>
      <c r="Q303" s="84"/>
      <c r="R303" s="84"/>
      <c r="S303" s="84"/>
      <c r="T303" s="85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141</v>
      </c>
      <c r="AU303" s="17" t="s">
        <v>139</v>
      </c>
    </row>
    <row r="304" s="2" customFormat="1" ht="16.5" customHeight="1">
      <c r="A304" s="38"/>
      <c r="B304" s="39"/>
      <c r="C304" s="204" t="s">
        <v>520</v>
      </c>
      <c r="D304" s="204" t="s">
        <v>133</v>
      </c>
      <c r="E304" s="205" t="s">
        <v>521</v>
      </c>
      <c r="F304" s="206" t="s">
        <v>522</v>
      </c>
      <c r="G304" s="207" t="s">
        <v>175</v>
      </c>
      <c r="H304" s="208">
        <v>5.6299999999999999</v>
      </c>
      <c r="I304" s="209"/>
      <c r="J304" s="210">
        <f>ROUND(I304*H304,2)</f>
        <v>0</v>
      </c>
      <c r="K304" s="206" t="s">
        <v>137</v>
      </c>
      <c r="L304" s="44"/>
      <c r="M304" s="211" t="s">
        <v>19</v>
      </c>
      <c r="N304" s="212" t="s">
        <v>44</v>
      </c>
      <c r="O304" s="84"/>
      <c r="P304" s="213">
        <f>O304*H304</f>
        <v>0</v>
      </c>
      <c r="Q304" s="213">
        <v>0</v>
      </c>
      <c r="R304" s="213">
        <f>Q304*H304</f>
        <v>0</v>
      </c>
      <c r="S304" s="213">
        <v>0</v>
      </c>
      <c r="T304" s="21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15" t="s">
        <v>252</v>
      </c>
      <c r="AT304" s="215" t="s">
        <v>133</v>
      </c>
      <c r="AU304" s="215" t="s">
        <v>139</v>
      </c>
      <c r="AY304" s="17" t="s">
        <v>130</v>
      </c>
      <c r="BE304" s="216">
        <f>IF(N304="základní",J304,0)</f>
        <v>0</v>
      </c>
      <c r="BF304" s="216">
        <f>IF(N304="snížená",J304,0)</f>
        <v>0</v>
      </c>
      <c r="BG304" s="216">
        <f>IF(N304="zákl. přenesená",J304,0)</f>
        <v>0</v>
      </c>
      <c r="BH304" s="216">
        <f>IF(N304="sníž. přenesená",J304,0)</f>
        <v>0</v>
      </c>
      <c r="BI304" s="216">
        <f>IF(N304="nulová",J304,0)</f>
        <v>0</v>
      </c>
      <c r="BJ304" s="17" t="s">
        <v>139</v>
      </c>
      <c r="BK304" s="216">
        <f>ROUND(I304*H304,2)</f>
        <v>0</v>
      </c>
      <c r="BL304" s="17" t="s">
        <v>252</v>
      </c>
      <c r="BM304" s="215" t="s">
        <v>523</v>
      </c>
    </row>
    <row r="305" s="2" customFormat="1">
      <c r="A305" s="38"/>
      <c r="B305" s="39"/>
      <c r="C305" s="40"/>
      <c r="D305" s="217" t="s">
        <v>141</v>
      </c>
      <c r="E305" s="40"/>
      <c r="F305" s="218" t="s">
        <v>522</v>
      </c>
      <c r="G305" s="40"/>
      <c r="H305" s="40"/>
      <c r="I305" s="219"/>
      <c r="J305" s="40"/>
      <c r="K305" s="40"/>
      <c r="L305" s="44"/>
      <c r="M305" s="220"/>
      <c r="N305" s="221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141</v>
      </c>
      <c r="AU305" s="17" t="s">
        <v>139</v>
      </c>
    </row>
    <row r="306" s="2" customFormat="1">
      <c r="A306" s="38"/>
      <c r="B306" s="39"/>
      <c r="C306" s="40"/>
      <c r="D306" s="222" t="s">
        <v>143</v>
      </c>
      <c r="E306" s="40"/>
      <c r="F306" s="223" t="s">
        <v>524</v>
      </c>
      <c r="G306" s="40"/>
      <c r="H306" s="40"/>
      <c r="I306" s="219"/>
      <c r="J306" s="40"/>
      <c r="K306" s="40"/>
      <c r="L306" s="44"/>
      <c r="M306" s="220"/>
      <c r="N306" s="221"/>
      <c r="O306" s="84"/>
      <c r="P306" s="84"/>
      <c r="Q306" s="84"/>
      <c r="R306" s="84"/>
      <c r="S306" s="84"/>
      <c r="T306" s="85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143</v>
      </c>
      <c r="AU306" s="17" t="s">
        <v>139</v>
      </c>
    </row>
    <row r="307" s="2" customFormat="1">
      <c r="A307" s="38"/>
      <c r="B307" s="39"/>
      <c r="C307" s="40"/>
      <c r="D307" s="217" t="s">
        <v>510</v>
      </c>
      <c r="E307" s="40"/>
      <c r="F307" s="245" t="s">
        <v>525</v>
      </c>
      <c r="G307" s="40"/>
      <c r="H307" s="40"/>
      <c r="I307" s="219"/>
      <c r="J307" s="40"/>
      <c r="K307" s="40"/>
      <c r="L307" s="44"/>
      <c r="M307" s="220"/>
      <c r="N307" s="221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510</v>
      </c>
      <c r="AU307" s="17" t="s">
        <v>139</v>
      </c>
    </row>
    <row r="308" s="13" customFormat="1">
      <c r="A308" s="13"/>
      <c r="B308" s="224"/>
      <c r="C308" s="225"/>
      <c r="D308" s="217" t="s">
        <v>145</v>
      </c>
      <c r="E308" s="226" t="s">
        <v>19</v>
      </c>
      <c r="F308" s="227" t="s">
        <v>526</v>
      </c>
      <c r="G308" s="225"/>
      <c r="H308" s="228">
        <v>5.6299999999999999</v>
      </c>
      <c r="I308" s="229"/>
      <c r="J308" s="225"/>
      <c r="K308" s="225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145</v>
      </c>
      <c r="AU308" s="234" t="s">
        <v>139</v>
      </c>
      <c r="AV308" s="13" t="s">
        <v>139</v>
      </c>
      <c r="AW308" s="13" t="s">
        <v>32</v>
      </c>
      <c r="AX308" s="13" t="s">
        <v>80</v>
      </c>
      <c r="AY308" s="234" t="s">
        <v>130</v>
      </c>
    </row>
    <row r="309" s="2" customFormat="1" ht="16.5" customHeight="1">
      <c r="A309" s="38"/>
      <c r="B309" s="39"/>
      <c r="C309" s="204" t="s">
        <v>527</v>
      </c>
      <c r="D309" s="204" t="s">
        <v>133</v>
      </c>
      <c r="E309" s="205" t="s">
        <v>528</v>
      </c>
      <c r="F309" s="206" t="s">
        <v>529</v>
      </c>
      <c r="G309" s="207" t="s">
        <v>345</v>
      </c>
      <c r="H309" s="208">
        <v>1</v>
      </c>
      <c r="I309" s="209"/>
      <c r="J309" s="210">
        <f>ROUND(I309*H309,2)</f>
        <v>0</v>
      </c>
      <c r="K309" s="206" t="s">
        <v>137</v>
      </c>
      <c r="L309" s="44"/>
      <c r="M309" s="211" t="s">
        <v>19</v>
      </c>
      <c r="N309" s="212" t="s">
        <v>44</v>
      </c>
      <c r="O309" s="84"/>
      <c r="P309" s="213">
        <f>O309*H309</f>
        <v>0</v>
      </c>
      <c r="Q309" s="213">
        <v>0</v>
      </c>
      <c r="R309" s="213">
        <f>Q309*H309</f>
        <v>0</v>
      </c>
      <c r="S309" s="213">
        <v>0.17399999999999999</v>
      </c>
      <c r="T309" s="214">
        <f>S309*H309</f>
        <v>0.17399999999999999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15" t="s">
        <v>252</v>
      </c>
      <c r="AT309" s="215" t="s">
        <v>133</v>
      </c>
      <c r="AU309" s="215" t="s">
        <v>139</v>
      </c>
      <c r="AY309" s="17" t="s">
        <v>130</v>
      </c>
      <c r="BE309" s="216">
        <f>IF(N309="základní",J309,0)</f>
        <v>0</v>
      </c>
      <c r="BF309" s="216">
        <f>IF(N309="snížená",J309,0)</f>
        <v>0</v>
      </c>
      <c r="BG309" s="216">
        <f>IF(N309="zákl. přenesená",J309,0)</f>
        <v>0</v>
      </c>
      <c r="BH309" s="216">
        <f>IF(N309="sníž. přenesená",J309,0)</f>
        <v>0</v>
      </c>
      <c r="BI309" s="216">
        <f>IF(N309="nulová",J309,0)</f>
        <v>0</v>
      </c>
      <c r="BJ309" s="17" t="s">
        <v>139</v>
      </c>
      <c r="BK309" s="216">
        <f>ROUND(I309*H309,2)</f>
        <v>0</v>
      </c>
      <c r="BL309" s="17" t="s">
        <v>252</v>
      </c>
      <c r="BM309" s="215" t="s">
        <v>530</v>
      </c>
    </row>
    <row r="310" s="2" customFormat="1">
      <c r="A310" s="38"/>
      <c r="B310" s="39"/>
      <c r="C310" s="40"/>
      <c r="D310" s="217" t="s">
        <v>141</v>
      </c>
      <c r="E310" s="40"/>
      <c r="F310" s="218" t="s">
        <v>531</v>
      </c>
      <c r="G310" s="40"/>
      <c r="H310" s="40"/>
      <c r="I310" s="219"/>
      <c r="J310" s="40"/>
      <c r="K310" s="40"/>
      <c r="L310" s="44"/>
      <c r="M310" s="220"/>
      <c r="N310" s="221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141</v>
      </c>
      <c r="AU310" s="17" t="s">
        <v>139</v>
      </c>
    </row>
    <row r="311" s="2" customFormat="1">
      <c r="A311" s="38"/>
      <c r="B311" s="39"/>
      <c r="C311" s="40"/>
      <c r="D311" s="222" t="s">
        <v>143</v>
      </c>
      <c r="E311" s="40"/>
      <c r="F311" s="223" t="s">
        <v>532</v>
      </c>
      <c r="G311" s="40"/>
      <c r="H311" s="40"/>
      <c r="I311" s="219"/>
      <c r="J311" s="40"/>
      <c r="K311" s="40"/>
      <c r="L311" s="44"/>
      <c r="M311" s="220"/>
      <c r="N311" s="221"/>
      <c r="O311" s="84"/>
      <c r="P311" s="84"/>
      <c r="Q311" s="84"/>
      <c r="R311" s="84"/>
      <c r="S311" s="84"/>
      <c r="T311" s="85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143</v>
      </c>
      <c r="AU311" s="17" t="s">
        <v>139</v>
      </c>
    </row>
    <row r="312" s="2" customFormat="1">
      <c r="A312" s="38"/>
      <c r="B312" s="39"/>
      <c r="C312" s="40"/>
      <c r="D312" s="217" t="s">
        <v>510</v>
      </c>
      <c r="E312" s="40"/>
      <c r="F312" s="245" t="s">
        <v>533</v>
      </c>
      <c r="G312" s="40"/>
      <c r="H312" s="40"/>
      <c r="I312" s="219"/>
      <c r="J312" s="40"/>
      <c r="K312" s="40"/>
      <c r="L312" s="44"/>
      <c r="M312" s="220"/>
      <c r="N312" s="221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510</v>
      </c>
      <c r="AU312" s="17" t="s">
        <v>139</v>
      </c>
    </row>
    <row r="313" s="2" customFormat="1" ht="16.5" customHeight="1">
      <c r="A313" s="38"/>
      <c r="B313" s="39"/>
      <c r="C313" s="204" t="s">
        <v>534</v>
      </c>
      <c r="D313" s="204" t="s">
        <v>133</v>
      </c>
      <c r="E313" s="205" t="s">
        <v>535</v>
      </c>
      <c r="F313" s="206" t="s">
        <v>536</v>
      </c>
      <c r="G313" s="207" t="s">
        <v>229</v>
      </c>
      <c r="H313" s="208">
        <v>0.40000000000000002</v>
      </c>
      <c r="I313" s="209"/>
      <c r="J313" s="210">
        <f>ROUND(I313*H313,2)</f>
        <v>0</v>
      </c>
      <c r="K313" s="206" t="s">
        <v>137</v>
      </c>
      <c r="L313" s="44"/>
      <c r="M313" s="211" t="s">
        <v>19</v>
      </c>
      <c r="N313" s="212" t="s">
        <v>44</v>
      </c>
      <c r="O313" s="84"/>
      <c r="P313" s="213">
        <f>O313*H313</f>
        <v>0</v>
      </c>
      <c r="Q313" s="213">
        <v>0</v>
      </c>
      <c r="R313" s="213">
        <f>Q313*H313</f>
        <v>0</v>
      </c>
      <c r="S313" s="213">
        <v>0</v>
      </c>
      <c r="T313" s="21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15" t="s">
        <v>252</v>
      </c>
      <c r="AT313" s="215" t="s">
        <v>133</v>
      </c>
      <c r="AU313" s="215" t="s">
        <v>139</v>
      </c>
      <c r="AY313" s="17" t="s">
        <v>130</v>
      </c>
      <c r="BE313" s="216">
        <f>IF(N313="základní",J313,0)</f>
        <v>0</v>
      </c>
      <c r="BF313" s="216">
        <f>IF(N313="snížená",J313,0)</f>
        <v>0</v>
      </c>
      <c r="BG313" s="216">
        <f>IF(N313="zákl. přenesená",J313,0)</f>
        <v>0</v>
      </c>
      <c r="BH313" s="216">
        <f>IF(N313="sníž. přenesená",J313,0)</f>
        <v>0</v>
      </c>
      <c r="BI313" s="216">
        <f>IF(N313="nulová",J313,0)</f>
        <v>0</v>
      </c>
      <c r="BJ313" s="17" t="s">
        <v>139</v>
      </c>
      <c r="BK313" s="216">
        <f>ROUND(I313*H313,2)</f>
        <v>0</v>
      </c>
      <c r="BL313" s="17" t="s">
        <v>252</v>
      </c>
      <c r="BM313" s="215" t="s">
        <v>537</v>
      </c>
    </row>
    <row r="314" s="2" customFormat="1">
      <c r="A314" s="38"/>
      <c r="B314" s="39"/>
      <c r="C314" s="40"/>
      <c r="D314" s="217" t="s">
        <v>141</v>
      </c>
      <c r="E314" s="40"/>
      <c r="F314" s="218" t="s">
        <v>538</v>
      </c>
      <c r="G314" s="40"/>
      <c r="H314" s="40"/>
      <c r="I314" s="219"/>
      <c r="J314" s="40"/>
      <c r="K314" s="40"/>
      <c r="L314" s="44"/>
      <c r="M314" s="220"/>
      <c r="N314" s="221"/>
      <c r="O314" s="84"/>
      <c r="P314" s="84"/>
      <c r="Q314" s="84"/>
      <c r="R314" s="84"/>
      <c r="S314" s="84"/>
      <c r="T314" s="85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141</v>
      </c>
      <c r="AU314" s="17" t="s">
        <v>139</v>
      </c>
    </row>
    <row r="315" s="2" customFormat="1">
      <c r="A315" s="38"/>
      <c r="B315" s="39"/>
      <c r="C315" s="40"/>
      <c r="D315" s="222" t="s">
        <v>143</v>
      </c>
      <c r="E315" s="40"/>
      <c r="F315" s="223" t="s">
        <v>539</v>
      </c>
      <c r="G315" s="40"/>
      <c r="H315" s="40"/>
      <c r="I315" s="219"/>
      <c r="J315" s="40"/>
      <c r="K315" s="40"/>
      <c r="L315" s="44"/>
      <c r="M315" s="220"/>
      <c r="N315" s="221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143</v>
      </c>
      <c r="AU315" s="17" t="s">
        <v>139</v>
      </c>
    </row>
    <row r="316" s="12" customFormat="1" ht="22.8" customHeight="1">
      <c r="A316" s="12"/>
      <c r="B316" s="188"/>
      <c r="C316" s="189"/>
      <c r="D316" s="190" t="s">
        <v>71</v>
      </c>
      <c r="E316" s="202" t="s">
        <v>540</v>
      </c>
      <c r="F316" s="202" t="s">
        <v>541</v>
      </c>
      <c r="G316" s="189"/>
      <c r="H316" s="189"/>
      <c r="I316" s="192"/>
      <c r="J316" s="203">
        <f>BK316</f>
        <v>0</v>
      </c>
      <c r="K316" s="189"/>
      <c r="L316" s="194"/>
      <c r="M316" s="195"/>
      <c r="N316" s="196"/>
      <c r="O316" s="196"/>
      <c r="P316" s="197">
        <f>SUM(P317:P336)</f>
        <v>0</v>
      </c>
      <c r="Q316" s="196"/>
      <c r="R316" s="197">
        <f>SUM(R317:R336)</f>
        <v>0.16232840000000001</v>
      </c>
      <c r="S316" s="196"/>
      <c r="T316" s="198">
        <f>SUM(T317:T336)</f>
        <v>0.24285639999999997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199" t="s">
        <v>139</v>
      </c>
      <c r="AT316" s="200" t="s">
        <v>71</v>
      </c>
      <c r="AU316" s="200" t="s">
        <v>80</v>
      </c>
      <c r="AY316" s="199" t="s">
        <v>130</v>
      </c>
      <c r="BK316" s="201">
        <f>SUM(BK317:BK336)</f>
        <v>0</v>
      </c>
    </row>
    <row r="317" s="2" customFormat="1" ht="16.5" customHeight="1">
      <c r="A317" s="38"/>
      <c r="B317" s="39"/>
      <c r="C317" s="204" t="s">
        <v>542</v>
      </c>
      <c r="D317" s="204" t="s">
        <v>133</v>
      </c>
      <c r="E317" s="205" t="s">
        <v>543</v>
      </c>
      <c r="F317" s="206" t="s">
        <v>544</v>
      </c>
      <c r="G317" s="207" t="s">
        <v>136</v>
      </c>
      <c r="H317" s="208">
        <v>4.0300000000000002</v>
      </c>
      <c r="I317" s="209"/>
      <c r="J317" s="210">
        <f>ROUND(I317*H317,2)</f>
        <v>0</v>
      </c>
      <c r="K317" s="206" t="s">
        <v>137</v>
      </c>
      <c r="L317" s="44"/>
      <c r="M317" s="211" t="s">
        <v>19</v>
      </c>
      <c r="N317" s="212" t="s">
        <v>44</v>
      </c>
      <c r="O317" s="84"/>
      <c r="P317" s="213">
        <f>O317*H317</f>
        <v>0</v>
      </c>
      <c r="Q317" s="213">
        <v>0.00029999999999999997</v>
      </c>
      <c r="R317" s="213">
        <f>Q317*H317</f>
        <v>0.001209</v>
      </c>
      <c r="S317" s="213">
        <v>0</v>
      </c>
      <c r="T317" s="21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5" t="s">
        <v>252</v>
      </c>
      <c r="AT317" s="215" t="s">
        <v>133</v>
      </c>
      <c r="AU317" s="215" t="s">
        <v>139</v>
      </c>
      <c r="AY317" s="17" t="s">
        <v>130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139</v>
      </c>
      <c r="BK317" s="216">
        <f>ROUND(I317*H317,2)</f>
        <v>0</v>
      </c>
      <c r="BL317" s="17" t="s">
        <v>252</v>
      </c>
      <c r="BM317" s="215" t="s">
        <v>545</v>
      </c>
    </row>
    <row r="318" s="2" customFormat="1">
      <c r="A318" s="38"/>
      <c r="B318" s="39"/>
      <c r="C318" s="40"/>
      <c r="D318" s="217" t="s">
        <v>141</v>
      </c>
      <c r="E318" s="40"/>
      <c r="F318" s="218" t="s">
        <v>546</v>
      </c>
      <c r="G318" s="40"/>
      <c r="H318" s="40"/>
      <c r="I318" s="219"/>
      <c r="J318" s="40"/>
      <c r="K318" s="40"/>
      <c r="L318" s="44"/>
      <c r="M318" s="220"/>
      <c r="N318" s="221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141</v>
      </c>
      <c r="AU318" s="17" t="s">
        <v>139</v>
      </c>
    </row>
    <row r="319" s="2" customFormat="1">
      <c r="A319" s="38"/>
      <c r="B319" s="39"/>
      <c r="C319" s="40"/>
      <c r="D319" s="222" t="s">
        <v>143</v>
      </c>
      <c r="E319" s="40"/>
      <c r="F319" s="223" t="s">
        <v>547</v>
      </c>
      <c r="G319" s="40"/>
      <c r="H319" s="40"/>
      <c r="I319" s="219"/>
      <c r="J319" s="40"/>
      <c r="K319" s="40"/>
      <c r="L319" s="44"/>
      <c r="M319" s="220"/>
      <c r="N319" s="221"/>
      <c r="O319" s="84"/>
      <c r="P319" s="84"/>
      <c r="Q319" s="84"/>
      <c r="R319" s="84"/>
      <c r="S319" s="84"/>
      <c r="T319" s="85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143</v>
      </c>
      <c r="AU319" s="17" t="s">
        <v>139</v>
      </c>
    </row>
    <row r="320" s="13" customFormat="1">
      <c r="A320" s="13"/>
      <c r="B320" s="224"/>
      <c r="C320" s="225"/>
      <c r="D320" s="217" t="s">
        <v>145</v>
      </c>
      <c r="E320" s="226" t="s">
        <v>19</v>
      </c>
      <c r="F320" s="227" t="s">
        <v>548</v>
      </c>
      <c r="G320" s="225"/>
      <c r="H320" s="228">
        <v>4.0300000000000002</v>
      </c>
      <c r="I320" s="229"/>
      <c r="J320" s="225"/>
      <c r="K320" s="225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145</v>
      </c>
      <c r="AU320" s="234" t="s">
        <v>139</v>
      </c>
      <c r="AV320" s="13" t="s">
        <v>139</v>
      </c>
      <c r="AW320" s="13" t="s">
        <v>32</v>
      </c>
      <c r="AX320" s="13" t="s">
        <v>80</v>
      </c>
      <c r="AY320" s="234" t="s">
        <v>130</v>
      </c>
    </row>
    <row r="321" s="2" customFormat="1" ht="16.5" customHeight="1">
      <c r="A321" s="38"/>
      <c r="B321" s="39"/>
      <c r="C321" s="204" t="s">
        <v>549</v>
      </c>
      <c r="D321" s="204" t="s">
        <v>133</v>
      </c>
      <c r="E321" s="205" t="s">
        <v>550</v>
      </c>
      <c r="F321" s="206" t="s">
        <v>551</v>
      </c>
      <c r="G321" s="207" t="s">
        <v>136</v>
      </c>
      <c r="H321" s="208">
        <v>4.0300000000000002</v>
      </c>
      <c r="I321" s="209"/>
      <c r="J321" s="210">
        <f>ROUND(I321*H321,2)</f>
        <v>0</v>
      </c>
      <c r="K321" s="206" t="s">
        <v>137</v>
      </c>
      <c r="L321" s="44"/>
      <c r="M321" s="211" t="s">
        <v>19</v>
      </c>
      <c r="N321" s="212" t="s">
        <v>44</v>
      </c>
      <c r="O321" s="84"/>
      <c r="P321" s="213">
        <f>O321*H321</f>
        <v>0</v>
      </c>
      <c r="Q321" s="213">
        <v>0.0075799999999999999</v>
      </c>
      <c r="R321" s="213">
        <f>Q321*H321</f>
        <v>0.030547400000000002</v>
      </c>
      <c r="S321" s="213">
        <v>0</v>
      </c>
      <c r="T321" s="214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15" t="s">
        <v>252</v>
      </c>
      <c r="AT321" s="215" t="s">
        <v>133</v>
      </c>
      <c r="AU321" s="215" t="s">
        <v>139</v>
      </c>
      <c r="AY321" s="17" t="s">
        <v>130</v>
      </c>
      <c r="BE321" s="216">
        <f>IF(N321="základní",J321,0)</f>
        <v>0</v>
      </c>
      <c r="BF321" s="216">
        <f>IF(N321="snížená",J321,0)</f>
        <v>0</v>
      </c>
      <c r="BG321" s="216">
        <f>IF(N321="zákl. přenesená",J321,0)</f>
        <v>0</v>
      </c>
      <c r="BH321" s="216">
        <f>IF(N321="sníž. přenesená",J321,0)</f>
        <v>0</v>
      </c>
      <c r="BI321" s="216">
        <f>IF(N321="nulová",J321,0)</f>
        <v>0</v>
      </c>
      <c r="BJ321" s="17" t="s">
        <v>139</v>
      </c>
      <c r="BK321" s="216">
        <f>ROUND(I321*H321,2)</f>
        <v>0</v>
      </c>
      <c r="BL321" s="17" t="s">
        <v>252</v>
      </c>
      <c r="BM321" s="215" t="s">
        <v>552</v>
      </c>
    </row>
    <row r="322" s="2" customFormat="1">
      <c r="A322" s="38"/>
      <c r="B322" s="39"/>
      <c r="C322" s="40"/>
      <c r="D322" s="217" t="s">
        <v>141</v>
      </c>
      <c r="E322" s="40"/>
      <c r="F322" s="218" t="s">
        <v>553</v>
      </c>
      <c r="G322" s="40"/>
      <c r="H322" s="40"/>
      <c r="I322" s="219"/>
      <c r="J322" s="40"/>
      <c r="K322" s="40"/>
      <c r="L322" s="44"/>
      <c r="M322" s="220"/>
      <c r="N322" s="221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141</v>
      </c>
      <c r="AU322" s="17" t="s">
        <v>139</v>
      </c>
    </row>
    <row r="323" s="2" customFormat="1">
      <c r="A323" s="38"/>
      <c r="B323" s="39"/>
      <c r="C323" s="40"/>
      <c r="D323" s="222" t="s">
        <v>143</v>
      </c>
      <c r="E323" s="40"/>
      <c r="F323" s="223" t="s">
        <v>554</v>
      </c>
      <c r="G323" s="40"/>
      <c r="H323" s="40"/>
      <c r="I323" s="219"/>
      <c r="J323" s="40"/>
      <c r="K323" s="40"/>
      <c r="L323" s="44"/>
      <c r="M323" s="220"/>
      <c r="N323" s="221"/>
      <c r="O323" s="84"/>
      <c r="P323" s="84"/>
      <c r="Q323" s="84"/>
      <c r="R323" s="84"/>
      <c r="S323" s="84"/>
      <c r="T323" s="85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143</v>
      </c>
      <c r="AU323" s="17" t="s">
        <v>139</v>
      </c>
    </row>
    <row r="324" s="2" customFormat="1" ht="16.5" customHeight="1">
      <c r="A324" s="38"/>
      <c r="B324" s="39"/>
      <c r="C324" s="204" t="s">
        <v>555</v>
      </c>
      <c r="D324" s="204" t="s">
        <v>133</v>
      </c>
      <c r="E324" s="205" t="s">
        <v>556</v>
      </c>
      <c r="F324" s="206" t="s">
        <v>557</v>
      </c>
      <c r="G324" s="207" t="s">
        <v>136</v>
      </c>
      <c r="H324" s="208">
        <v>2.9199999999999999</v>
      </c>
      <c r="I324" s="209"/>
      <c r="J324" s="210">
        <f>ROUND(I324*H324,2)</f>
        <v>0</v>
      </c>
      <c r="K324" s="206" t="s">
        <v>137</v>
      </c>
      <c r="L324" s="44"/>
      <c r="M324" s="211" t="s">
        <v>19</v>
      </c>
      <c r="N324" s="212" t="s">
        <v>44</v>
      </c>
      <c r="O324" s="84"/>
      <c r="P324" s="213">
        <f>O324*H324</f>
        <v>0</v>
      </c>
      <c r="Q324" s="213">
        <v>0</v>
      </c>
      <c r="R324" s="213">
        <f>Q324*H324</f>
        <v>0</v>
      </c>
      <c r="S324" s="213">
        <v>0.083169999999999994</v>
      </c>
      <c r="T324" s="214">
        <f>S324*H324</f>
        <v>0.24285639999999997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15" t="s">
        <v>252</v>
      </c>
      <c r="AT324" s="215" t="s">
        <v>133</v>
      </c>
      <c r="AU324" s="215" t="s">
        <v>139</v>
      </c>
      <c r="AY324" s="17" t="s">
        <v>130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17" t="s">
        <v>139</v>
      </c>
      <c r="BK324" s="216">
        <f>ROUND(I324*H324,2)</f>
        <v>0</v>
      </c>
      <c r="BL324" s="17" t="s">
        <v>252</v>
      </c>
      <c r="BM324" s="215" t="s">
        <v>558</v>
      </c>
    </row>
    <row r="325" s="2" customFormat="1">
      <c r="A325" s="38"/>
      <c r="B325" s="39"/>
      <c r="C325" s="40"/>
      <c r="D325" s="217" t="s">
        <v>141</v>
      </c>
      <c r="E325" s="40"/>
      <c r="F325" s="218" t="s">
        <v>557</v>
      </c>
      <c r="G325" s="40"/>
      <c r="H325" s="40"/>
      <c r="I325" s="219"/>
      <c r="J325" s="40"/>
      <c r="K325" s="40"/>
      <c r="L325" s="44"/>
      <c r="M325" s="220"/>
      <c r="N325" s="221"/>
      <c r="O325" s="84"/>
      <c r="P325" s="84"/>
      <c r="Q325" s="84"/>
      <c r="R325" s="84"/>
      <c r="S325" s="84"/>
      <c r="T325" s="85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141</v>
      </c>
      <c r="AU325" s="17" t="s">
        <v>139</v>
      </c>
    </row>
    <row r="326" s="2" customFormat="1">
      <c r="A326" s="38"/>
      <c r="B326" s="39"/>
      <c r="C326" s="40"/>
      <c r="D326" s="222" t="s">
        <v>143</v>
      </c>
      <c r="E326" s="40"/>
      <c r="F326" s="223" t="s">
        <v>559</v>
      </c>
      <c r="G326" s="40"/>
      <c r="H326" s="40"/>
      <c r="I326" s="219"/>
      <c r="J326" s="40"/>
      <c r="K326" s="40"/>
      <c r="L326" s="44"/>
      <c r="M326" s="220"/>
      <c r="N326" s="221"/>
      <c r="O326" s="84"/>
      <c r="P326" s="84"/>
      <c r="Q326" s="84"/>
      <c r="R326" s="84"/>
      <c r="S326" s="84"/>
      <c r="T326" s="85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143</v>
      </c>
      <c r="AU326" s="17" t="s">
        <v>139</v>
      </c>
    </row>
    <row r="327" s="13" customFormat="1">
      <c r="A327" s="13"/>
      <c r="B327" s="224"/>
      <c r="C327" s="225"/>
      <c r="D327" s="217" t="s">
        <v>145</v>
      </c>
      <c r="E327" s="226" t="s">
        <v>19</v>
      </c>
      <c r="F327" s="227" t="s">
        <v>560</v>
      </c>
      <c r="G327" s="225"/>
      <c r="H327" s="228">
        <v>2.9199999999999999</v>
      </c>
      <c r="I327" s="229"/>
      <c r="J327" s="225"/>
      <c r="K327" s="225"/>
      <c r="L327" s="230"/>
      <c r="M327" s="231"/>
      <c r="N327" s="232"/>
      <c r="O327" s="232"/>
      <c r="P327" s="232"/>
      <c r="Q327" s="232"/>
      <c r="R327" s="232"/>
      <c r="S327" s="232"/>
      <c r="T327" s="23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4" t="s">
        <v>145</v>
      </c>
      <c r="AU327" s="234" t="s">
        <v>139</v>
      </c>
      <c r="AV327" s="13" t="s">
        <v>139</v>
      </c>
      <c r="AW327" s="13" t="s">
        <v>32</v>
      </c>
      <c r="AX327" s="13" t="s">
        <v>80</v>
      </c>
      <c r="AY327" s="234" t="s">
        <v>130</v>
      </c>
    </row>
    <row r="328" s="2" customFormat="1" ht="21.75" customHeight="1">
      <c r="A328" s="38"/>
      <c r="B328" s="39"/>
      <c r="C328" s="204" t="s">
        <v>561</v>
      </c>
      <c r="D328" s="204" t="s">
        <v>133</v>
      </c>
      <c r="E328" s="205" t="s">
        <v>562</v>
      </c>
      <c r="F328" s="206" t="s">
        <v>563</v>
      </c>
      <c r="G328" s="207" t="s">
        <v>136</v>
      </c>
      <c r="H328" s="208">
        <v>4.0300000000000002</v>
      </c>
      <c r="I328" s="209"/>
      <c r="J328" s="210">
        <f>ROUND(I328*H328,2)</f>
        <v>0</v>
      </c>
      <c r="K328" s="206" t="s">
        <v>137</v>
      </c>
      <c r="L328" s="44"/>
      <c r="M328" s="211" t="s">
        <v>19</v>
      </c>
      <c r="N328" s="212" t="s">
        <v>44</v>
      </c>
      <c r="O328" s="84"/>
      <c r="P328" s="213">
        <f>O328*H328</f>
        <v>0</v>
      </c>
      <c r="Q328" s="213">
        <v>0.0060000000000000001</v>
      </c>
      <c r="R328" s="213">
        <f>Q328*H328</f>
        <v>0.024180000000000004</v>
      </c>
      <c r="S328" s="213">
        <v>0</v>
      </c>
      <c r="T328" s="214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15" t="s">
        <v>252</v>
      </c>
      <c r="AT328" s="215" t="s">
        <v>133</v>
      </c>
      <c r="AU328" s="215" t="s">
        <v>139</v>
      </c>
      <c r="AY328" s="17" t="s">
        <v>130</v>
      </c>
      <c r="BE328" s="216">
        <f>IF(N328="základní",J328,0)</f>
        <v>0</v>
      </c>
      <c r="BF328" s="216">
        <f>IF(N328="snížená",J328,0)</f>
        <v>0</v>
      </c>
      <c r="BG328" s="216">
        <f>IF(N328="zákl. přenesená",J328,0)</f>
        <v>0</v>
      </c>
      <c r="BH328" s="216">
        <f>IF(N328="sníž. přenesená",J328,0)</f>
        <v>0</v>
      </c>
      <c r="BI328" s="216">
        <f>IF(N328="nulová",J328,0)</f>
        <v>0</v>
      </c>
      <c r="BJ328" s="17" t="s">
        <v>139</v>
      </c>
      <c r="BK328" s="216">
        <f>ROUND(I328*H328,2)</f>
        <v>0</v>
      </c>
      <c r="BL328" s="17" t="s">
        <v>252</v>
      </c>
      <c r="BM328" s="215" t="s">
        <v>564</v>
      </c>
    </row>
    <row r="329" s="2" customFormat="1">
      <c r="A329" s="38"/>
      <c r="B329" s="39"/>
      <c r="C329" s="40"/>
      <c r="D329" s="217" t="s">
        <v>141</v>
      </c>
      <c r="E329" s="40"/>
      <c r="F329" s="218" t="s">
        <v>565</v>
      </c>
      <c r="G329" s="40"/>
      <c r="H329" s="40"/>
      <c r="I329" s="219"/>
      <c r="J329" s="40"/>
      <c r="K329" s="40"/>
      <c r="L329" s="44"/>
      <c r="M329" s="220"/>
      <c r="N329" s="221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141</v>
      </c>
      <c r="AU329" s="17" t="s">
        <v>139</v>
      </c>
    </row>
    <row r="330" s="2" customFormat="1">
      <c r="A330" s="38"/>
      <c r="B330" s="39"/>
      <c r="C330" s="40"/>
      <c r="D330" s="222" t="s">
        <v>143</v>
      </c>
      <c r="E330" s="40"/>
      <c r="F330" s="223" t="s">
        <v>566</v>
      </c>
      <c r="G330" s="40"/>
      <c r="H330" s="40"/>
      <c r="I330" s="219"/>
      <c r="J330" s="40"/>
      <c r="K330" s="40"/>
      <c r="L330" s="44"/>
      <c r="M330" s="220"/>
      <c r="N330" s="221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143</v>
      </c>
      <c r="AU330" s="17" t="s">
        <v>139</v>
      </c>
    </row>
    <row r="331" s="2" customFormat="1" ht="16.5" customHeight="1">
      <c r="A331" s="38"/>
      <c r="B331" s="39"/>
      <c r="C331" s="235" t="s">
        <v>567</v>
      </c>
      <c r="D331" s="235" t="s">
        <v>187</v>
      </c>
      <c r="E331" s="236" t="s">
        <v>568</v>
      </c>
      <c r="F331" s="237" t="s">
        <v>569</v>
      </c>
      <c r="G331" s="238" t="s">
        <v>136</v>
      </c>
      <c r="H331" s="239">
        <v>4.8360000000000003</v>
      </c>
      <c r="I331" s="240"/>
      <c r="J331" s="241">
        <f>ROUND(I331*H331,2)</f>
        <v>0</v>
      </c>
      <c r="K331" s="237" t="s">
        <v>137</v>
      </c>
      <c r="L331" s="242"/>
      <c r="M331" s="243" t="s">
        <v>19</v>
      </c>
      <c r="N331" s="244" t="s">
        <v>44</v>
      </c>
      <c r="O331" s="84"/>
      <c r="P331" s="213">
        <f>O331*H331</f>
        <v>0</v>
      </c>
      <c r="Q331" s="213">
        <v>0.021999999999999999</v>
      </c>
      <c r="R331" s="213">
        <f>Q331*H331</f>
        <v>0.106392</v>
      </c>
      <c r="S331" s="213">
        <v>0</v>
      </c>
      <c r="T331" s="214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15" t="s">
        <v>357</v>
      </c>
      <c r="AT331" s="215" t="s">
        <v>187</v>
      </c>
      <c r="AU331" s="215" t="s">
        <v>139</v>
      </c>
      <c r="AY331" s="17" t="s">
        <v>130</v>
      </c>
      <c r="BE331" s="216">
        <f>IF(N331="základní",J331,0)</f>
        <v>0</v>
      </c>
      <c r="BF331" s="216">
        <f>IF(N331="snížená",J331,0)</f>
        <v>0</v>
      </c>
      <c r="BG331" s="216">
        <f>IF(N331="zákl. přenesená",J331,0)</f>
        <v>0</v>
      </c>
      <c r="BH331" s="216">
        <f>IF(N331="sníž. přenesená",J331,0)</f>
        <v>0</v>
      </c>
      <c r="BI331" s="216">
        <f>IF(N331="nulová",J331,0)</f>
        <v>0</v>
      </c>
      <c r="BJ331" s="17" t="s">
        <v>139</v>
      </c>
      <c r="BK331" s="216">
        <f>ROUND(I331*H331,2)</f>
        <v>0</v>
      </c>
      <c r="BL331" s="17" t="s">
        <v>252</v>
      </c>
      <c r="BM331" s="215" t="s">
        <v>570</v>
      </c>
    </row>
    <row r="332" s="2" customFormat="1">
      <c r="A332" s="38"/>
      <c r="B332" s="39"/>
      <c r="C332" s="40"/>
      <c r="D332" s="217" t="s">
        <v>141</v>
      </c>
      <c r="E332" s="40"/>
      <c r="F332" s="218" t="s">
        <v>569</v>
      </c>
      <c r="G332" s="40"/>
      <c r="H332" s="40"/>
      <c r="I332" s="219"/>
      <c r="J332" s="40"/>
      <c r="K332" s="40"/>
      <c r="L332" s="44"/>
      <c r="M332" s="220"/>
      <c r="N332" s="221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141</v>
      </c>
      <c r="AU332" s="17" t="s">
        <v>139</v>
      </c>
    </row>
    <row r="333" s="13" customFormat="1">
      <c r="A333" s="13"/>
      <c r="B333" s="224"/>
      <c r="C333" s="225"/>
      <c r="D333" s="217" t="s">
        <v>145</v>
      </c>
      <c r="E333" s="226" t="s">
        <v>19</v>
      </c>
      <c r="F333" s="227" t="s">
        <v>571</v>
      </c>
      <c r="G333" s="225"/>
      <c r="H333" s="228">
        <v>4.8360000000000003</v>
      </c>
      <c r="I333" s="229"/>
      <c r="J333" s="225"/>
      <c r="K333" s="225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145</v>
      </c>
      <c r="AU333" s="234" t="s">
        <v>139</v>
      </c>
      <c r="AV333" s="13" t="s">
        <v>139</v>
      </c>
      <c r="AW333" s="13" t="s">
        <v>32</v>
      </c>
      <c r="AX333" s="13" t="s">
        <v>80</v>
      </c>
      <c r="AY333" s="234" t="s">
        <v>130</v>
      </c>
    </row>
    <row r="334" s="2" customFormat="1" ht="16.5" customHeight="1">
      <c r="A334" s="38"/>
      <c r="B334" s="39"/>
      <c r="C334" s="204" t="s">
        <v>572</v>
      </c>
      <c r="D334" s="204" t="s">
        <v>133</v>
      </c>
      <c r="E334" s="205" t="s">
        <v>573</v>
      </c>
      <c r="F334" s="206" t="s">
        <v>574</v>
      </c>
      <c r="G334" s="207" t="s">
        <v>229</v>
      </c>
      <c r="H334" s="208">
        <v>0.29999999999999999</v>
      </c>
      <c r="I334" s="209"/>
      <c r="J334" s="210">
        <f>ROUND(I334*H334,2)</f>
        <v>0</v>
      </c>
      <c r="K334" s="206" t="s">
        <v>137</v>
      </c>
      <c r="L334" s="44"/>
      <c r="M334" s="211" t="s">
        <v>19</v>
      </c>
      <c r="N334" s="212" t="s">
        <v>44</v>
      </c>
      <c r="O334" s="84"/>
      <c r="P334" s="213">
        <f>O334*H334</f>
        <v>0</v>
      </c>
      <c r="Q334" s="213">
        <v>0</v>
      </c>
      <c r="R334" s="213">
        <f>Q334*H334</f>
        <v>0</v>
      </c>
      <c r="S334" s="213">
        <v>0</v>
      </c>
      <c r="T334" s="214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15" t="s">
        <v>252</v>
      </c>
      <c r="AT334" s="215" t="s">
        <v>133</v>
      </c>
      <c r="AU334" s="215" t="s">
        <v>139</v>
      </c>
      <c r="AY334" s="17" t="s">
        <v>130</v>
      </c>
      <c r="BE334" s="216">
        <f>IF(N334="základní",J334,0)</f>
        <v>0</v>
      </c>
      <c r="BF334" s="216">
        <f>IF(N334="snížená",J334,0)</f>
        <v>0</v>
      </c>
      <c r="BG334" s="216">
        <f>IF(N334="zákl. přenesená",J334,0)</f>
        <v>0</v>
      </c>
      <c r="BH334" s="216">
        <f>IF(N334="sníž. přenesená",J334,0)</f>
        <v>0</v>
      </c>
      <c r="BI334" s="216">
        <f>IF(N334="nulová",J334,0)</f>
        <v>0</v>
      </c>
      <c r="BJ334" s="17" t="s">
        <v>139</v>
      </c>
      <c r="BK334" s="216">
        <f>ROUND(I334*H334,2)</f>
        <v>0</v>
      </c>
      <c r="BL334" s="17" t="s">
        <v>252</v>
      </c>
      <c r="BM334" s="215" t="s">
        <v>575</v>
      </c>
    </row>
    <row r="335" s="2" customFormat="1">
      <c r="A335" s="38"/>
      <c r="B335" s="39"/>
      <c r="C335" s="40"/>
      <c r="D335" s="217" t="s">
        <v>141</v>
      </c>
      <c r="E335" s="40"/>
      <c r="F335" s="218" t="s">
        <v>576</v>
      </c>
      <c r="G335" s="40"/>
      <c r="H335" s="40"/>
      <c r="I335" s="219"/>
      <c r="J335" s="40"/>
      <c r="K335" s="40"/>
      <c r="L335" s="44"/>
      <c r="M335" s="220"/>
      <c r="N335" s="221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141</v>
      </c>
      <c r="AU335" s="17" t="s">
        <v>139</v>
      </c>
    </row>
    <row r="336" s="2" customFormat="1">
      <c r="A336" s="38"/>
      <c r="B336" s="39"/>
      <c r="C336" s="40"/>
      <c r="D336" s="222" t="s">
        <v>143</v>
      </c>
      <c r="E336" s="40"/>
      <c r="F336" s="223" t="s">
        <v>577</v>
      </c>
      <c r="G336" s="40"/>
      <c r="H336" s="40"/>
      <c r="I336" s="219"/>
      <c r="J336" s="40"/>
      <c r="K336" s="40"/>
      <c r="L336" s="44"/>
      <c r="M336" s="220"/>
      <c r="N336" s="221"/>
      <c r="O336" s="84"/>
      <c r="P336" s="84"/>
      <c r="Q336" s="84"/>
      <c r="R336" s="84"/>
      <c r="S336" s="84"/>
      <c r="T336" s="85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143</v>
      </c>
      <c r="AU336" s="17" t="s">
        <v>139</v>
      </c>
    </row>
    <row r="337" s="12" customFormat="1" ht="22.8" customHeight="1">
      <c r="A337" s="12"/>
      <c r="B337" s="188"/>
      <c r="C337" s="189"/>
      <c r="D337" s="190" t="s">
        <v>71</v>
      </c>
      <c r="E337" s="202" t="s">
        <v>578</v>
      </c>
      <c r="F337" s="202" t="s">
        <v>579</v>
      </c>
      <c r="G337" s="189"/>
      <c r="H337" s="189"/>
      <c r="I337" s="192"/>
      <c r="J337" s="203">
        <f>BK337</f>
        <v>0</v>
      </c>
      <c r="K337" s="189"/>
      <c r="L337" s="194"/>
      <c r="M337" s="195"/>
      <c r="N337" s="196"/>
      <c r="O337" s="196"/>
      <c r="P337" s="197">
        <f>SUM(P338:P364)</f>
        <v>0</v>
      </c>
      <c r="Q337" s="196"/>
      <c r="R337" s="197">
        <f>SUM(R338:R364)</f>
        <v>0.2076326</v>
      </c>
      <c r="S337" s="196"/>
      <c r="T337" s="198">
        <f>SUM(T338:T364)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199" t="s">
        <v>139</v>
      </c>
      <c r="AT337" s="200" t="s">
        <v>71</v>
      </c>
      <c r="AU337" s="200" t="s">
        <v>80</v>
      </c>
      <c r="AY337" s="199" t="s">
        <v>130</v>
      </c>
      <c r="BK337" s="201">
        <f>SUM(BK338:BK364)</f>
        <v>0</v>
      </c>
    </row>
    <row r="338" s="2" customFormat="1" ht="16.5" customHeight="1">
      <c r="A338" s="38"/>
      <c r="B338" s="39"/>
      <c r="C338" s="204" t="s">
        <v>580</v>
      </c>
      <c r="D338" s="204" t="s">
        <v>133</v>
      </c>
      <c r="E338" s="205" t="s">
        <v>581</v>
      </c>
      <c r="F338" s="206" t="s">
        <v>582</v>
      </c>
      <c r="G338" s="207" t="s">
        <v>136</v>
      </c>
      <c r="H338" s="208">
        <v>28.329999999999998</v>
      </c>
      <c r="I338" s="209"/>
      <c r="J338" s="210">
        <f>ROUND(I338*H338,2)</f>
        <v>0</v>
      </c>
      <c r="K338" s="206" t="s">
        <v>137</v>
      </c>
      <c r="L338" s="44"/>
      <c r="M338" s="211" t="s">
        <v>19</v>
      </c>
      <c r="N338" s="212" t="s">
        <v>44</v>
      </c>
      <c r="O338" s="84"/>
      <c r="P338" s="213">
        <f>O338*H338</f>
        <v>0</v>
      </c>
      <c r="Q338" s="213">
        <v>0</v>
      </c>
      <c r="R338" s="213">
        <f>Q338*H338</f>
        <v>0</v>
      </c>
      <c r="S338" s="213">
        <v>0</v>
      </c>
      <c r="T338" s="214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15" t="s">
        <v>252</v>
      </c>
      <c r="AT338" s="215" t="s">
        <v>133</v>
      </c>
      <c r="AU338" s="215" t="s">
        <v>139</v>
      </c>
      <c r="AY338" s="17" t="s">
        <v>130</v>
      </c>
      <c r="BE338" s="216">
        <f>IF(N338="základní",J338,0)</f>
        <v>0</v>
      </c>
      <c r="BF338" s="216">
        <f>IF(N338="snížená",J338,0)</f>
        <v>0</v>
      </c>
      <c r="BG338" s="216">
        <f>IF(N338="zákl. přenesená",J338,0)</f>
        <v>0</v>
      </c>
      <c r="BH338" s="216">
        <f>IF(N338="sníž. přenesená",J338,0)</f>
        <v>0</v>
      </c>
      <c r="BI338" s="216">
        <f>IF(N338="nulová",J338,0)</f>
        <v>0</v>
      </c>
      <c r="BJ338" s="17" t="s">
        <v>139</v>
      </c>
      <c r="BK338" s="216">
        <f>ROUND(I338*H338,2)</f>
        <v>0</v>
      </c>
      <c r="BL338" s="17" t="s">
        <v>252</v>
      </c>
      <c r="BM338" s="215" t="s">
        <v>583</v>
      </c>
    </row>
    <row r="339" s="2" customFormat="1">
      <c r="A339" s="38"/>
      <c r="B339" s="39"/>
      <c r="C339" s="40"/>
      <c r="D339" s="217" t="s">
        <v>141</v>
      </c>
      <c r="E339" s="40"/>
      <c r="F339" s="218" t="s">
        <v>584</v>
      </c>
      <c r="G339" s="40"/>
      <c r="H339" s="40"/>
      <c r="I339" s="219"/>
      <c r="J339" s="40"/>
      <c r="K339" s="40"/>
      <c r="L339" s="44"/>
      <c r="M339" s="220"/>
      <c r="N339" s="221"/>
      <c r="O339" s="84"/>
      <c r="P339" s="84"/>
      <c r="Q339" s="84"/>
      <c r="R339" s="84"/>
      <c r="S339" s="84"/>
      <c r="T339" s="85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141</v>
      </c>
      <c r="AU339" s="17" t="s">
        <v>139</v>
      </c>
    </row>
    <row r="340" s="2" customFormat="1">
      <c r="A340" s="38"/>
      <c r="B340" s="39"/>
      <c r="C340" s="40"/>
      <c r="D340" s="222" t="s">
        <v>143</v>
      </c>
      <c r="E340" s="40"/>
      <c r="F340" s="223" t="s">
        <v>585</v>
      </c>
      <c r="G340" s="40"/>
      <c r="H340" s="40"/>
      <c r="I340" s="219"/>
      <c r="J340" s="40"/>
      <c r="K340" s="40"/>
      <c r="L340" s="44"/>
      <c r="M340" s="220"/>
      <c r="N340" s="221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143</v>
      </c>
      <c r="AU340" s="17" t="s">
        <v>139</v>
      </c>
    </row>
    <row r="341" s="13" customFormat="1">
      <c r="A341" s="13"/>
      <c r="B341" s="224"/>
      <c r="C341" s="225"/>
      <c r="D341" s="217" t="s">
        <v>145</v>
      </c>
      <c r="E341" s="226" t="s">
        <v>19</v>
      </c>
      <c r="F341" s="227" t="s">
        <v>586</v>
      </c>
      <c r="G341" s="225"/>
      <c r="H341" s="228">
        <v>28.329999999999998</v>
      </c>
      <c r="I341" s="229"/>
      <c r="J341" s="225"/>
      <c r="K341" s="225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145</v>
      </c>
      <c r="AU341" s="234" t="s">
        <v>139</v>
      </c>
      <c r="AV341" s="13" t="s">
        <v>139</v>
      </c>
      <c r="AW341" s="13" t="s">
        <v>32</v>
      </c>
      <c r="AX341" s="13" t="s">
        <v>80</v>
      </c>
      <c r="AY341" s="234" t="s">
        <v>130</v>
      </c>
    </row>
    <row r="342" s="2" customFormat="1" ht="16.5" customHeight="1">
      <c r="A342" s="38"/>
      <c r="B342" s="39"/>
      <c r="C342" s="204" t="s">
        <v>587</v>
      </c>
      <c r="D342" s="204" t="s">
        <v>133</v>
      </c>
      <c r="E342" s="205" t="s">
        <v>588</v>
      </c>
      <c r="F342" s="206" t="s">
        <v>589</v>
      </c>
      <c r="G342" s="207" t="s">
        <v>175</v>
      </c>
      <c r="H342" s="208">
        <v>43.039999999999999</v>
      </c>
      <c r="I342" s="209"/>
      <c r="J342" s="210">
        <f>ROUND(I342*H342,2)</f>
        <v>0</v>
      </c>
      <c r="K342" s="206" t="s">
        <v>137</v>
      </c>
      <c r="L342" s="44"/>
      <c r="M342" s="211" t="s">
        <v>19</v>
      </c>
      <c r="N342" s="212" t="s">
        <v>44</v>
      </c>
      <c r="O342" s="84"/>
      <c r="P342" s="213">
        <f>O342*H342</f>
        <v>0</v>
      </c>
      <c r="Q342" s="213">
        <v>4.0000000000000003E-05</v>
      </c>
      <c r="R342" s="213">
        <f>Q342*H342</f>
        <v>0.0017216000000000002</v>
      </c>
      <c r="S342" s="213">
        <v>0</v>
      </c>
      <c r="T342" s="214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15" t="s">
        <v>252</v>
      </c>
      <c r="AT342" s="215" t="s">
        <v>133</v>
      </c>
      <c r="AU342" s="215" t="s">
        <v>139</v>
      </c>
      <c r="AY342" s="17" t="s">
        <v>130</v>
      </c>
      <c r="BE342" s="216">
        <f>IF(N342="základní",J342,0)</f>
        <v>0</v>
      </c>
      <c r="BF342" s="216">
        <f>IF(N342="snížená",J342,0)</f>
        <v>0</v>
      </c>
      <c r="BG342" s="216">
        <f>IF(N342="zákl. přenesená",J342,0)</f>
        <v>0</v>
      </c>
      <c r="BH342" s="216">
        <f>IF(N342="sníž. přenesená",J342,0)</f>
        <v>0</v>
      </c>
      <c r="BI342" s="216">
        <f>IF(N342="nulová",J342,0)</f>
        <v>0</v>
      </c>
      <c r="BJ342" s="17" t="s">
        <v>139</v>
      </c>
      <c r="BK342" s="216">
        <f>ROUND(I342*H342,2)</f>
        <v>0</v>
      </c>
      <c r="BL342" s="17" t="s">
        <v>252</v>
      </c>
      <c r="BM342" s="215" t="s">
        <v>590</v>
      </c>
    </row>
    <row r="343" s="2" customFormat="1">
      <c r="A343" s="38"/>
      <c r="B343" s="39"/>
      <c r="C343" s="40"/>
      <c r="D343" s="217" t="s">
        <v>141</v>
      </c>
      <c r="E343" s="40"/>
      <c r="F343" s="218" t="s">
        <v>591</v>
      </c>
      <c r="G343" s="40"/>
      <c r="H343" s="40"/>
      <c r="I343" s="219"/>
      <c r="J343" s="40"/>
      <c r="K343" s="40"/>
      <c r="L343" s="44"/>
      <c r="M343" s="220"/>
      <c r="N343" s="221"/>
      <c r="O343" s="84"/>
      <c r="P343" s="84"/>
      <c r="Q343" s="84"/>
      <c r="R343" s="84"/>
      <c r="S343" s="84"/>
      <c r="T343" s="85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141</v>
      </c>
      <c r="AU343" s="17" t="s">
        <v>139</v>
      </c>
    </row>
    <row r="344" s="2" customFormat="1">
      <c r="A344" s="38"/>
      <c r="B344" s="39"/>
      <c r="C344" s="40"/>
      <c r="D344" s="222" t="s">
        <v>143</v>
      </c>
      <c r="E344" s="40"/>
      <c r="F344" s="223" t="s">
        <v>592</v>
      </c>
      <c r="G344" s="40"/>
      <c r="H344" s="40"/>
      <c r="I344" s="219"/>
      <c r="J344" s="40"/>
      <c r="K344" s="40"/>
      <c r="L344" s="44"/>
      <c r="M344" s="220"/>
      <c r="N344" s="221"/>
      <c r="O344" s="84"/>
      <c r="P344" s="84"/>
      <c r="Q344" s="84"/>
      <c r="R344" s="84"/>
      <c r="S344" s="84"/>
      <c r="T344" s="85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143</v>
      </c>
      <c r="AU344" s="17" t="s">
        <v>139</v>
      </c>
    </row>
    <row r="345" s="13" customFormat="1">
      <c r="A345" s="13"/>
      <c r="B345" s="224"/>
      <c r="C345" s="225"/>
      <c r="D345" s="217" t="s">
        <v>145</v>
      </c>
      <c r="E345" s="226" t="s">
        <v>19</v>
      </c>
      <c r="F345" s="227" t="s">
        <v>593</v>
      </c>
      <c r="G345" s="225"/>
      <c r="H345" s="228">
        <v>43.039999999999999</v>
      </c>
      <c r="I345" s="229"/>
      <c r="J345" s="225"/>
      <c r="K345" s="225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145</v>
      </c>
      <c r="AU345" s="234" t="s">
        <v>139</v>
      </c>
      <c r="AV345" s="13" t="s">
        <v>139</v>
      </c>
      <c r="AW345" s="13" t="s">
        <v>32</v>
      </c>
      <c r="AX345" s="13" t="s">
        <v>80</v>
      </c>
      <c r="AY345" s="234" t="s">
        <v>130</v>
      </c>
    </row>
    <row r="346" s="2" customFormat="1" ht="16.5" customHeight="1">
      <c r="A346" s="38"/>
      <c r="B346" s="39"/>
      <c r="C346" s="235" t="s">
        <v>594</v>
      </c>
      <c r="D346" s="235" t="s">
        <v>187</v>
      </c>
      <c r="E346" s="236" t="s">
        <v>595</v>
      </c>
      <c r="F346" s="237" t="s">
        <v>596</v>
      </c>
      <c r="G346" s="238" t="s">
        <v>175</v>
      </c>
      <c r="H346" s="239">
        <v>46.482999999999997</v>
      </c>
      <c r="I346" s="240"/>
      <c r="J346" s="241">
        <f>ROUND(I346*H346,2)</f>
        <v>0</v>
      </c>
      <c r="K346" s="237" t="s">
        <v>137</v>
      </c>
      <c r="L346" s="242"/>
      <c r="M346" s="243" t="s">
        <v>19</v>
      </c>
      <c r="N346" s="244" t="s">
        <v>44</v>
      </c>
      <c r="O346" s="84"/>
      <c r="P346" s="213">
        <f>O346*H346</f>
        <v>0</v>
      </c>
      <c r="Q346" s="213">
        <v>0.00020000000000000001</v>
      </c>
      <c r="R346" s="213">
        <f>Q346*H346</f>
        <v>0.0092966000000000003</v>
      </c>
      <c r="S346" s="213">
        <v>0</v>
      </c>
      <c r="T346" s="214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15" t="s">
        <v>357</v>
      </c>
      <c r="AT346" s="215" t="s">
        <v>187</v>
      </c>
      <c r="AU346" s="215" t="s">
        <v>139</v>
      </c>
      <c r="AY346" s="17" t="s">
        <v>130</v>
      </c>
      <c r="BE346" s="216">
        <f>IF(N346="základní",J346,0)</f>
        <v>0</v>
      </c>
      <c r="BF346" s="216">
        <f>IF(N346="snížená",J346,0)</f>
        <v>0</v>
      </c>
      <c r="BG346" s="216">
        <f>IF(N346="zákl. přenesená",J346,0)</f>
        <v>0</v>
      </c>
      <c r="BH346" s="216">
        <f>IF(N346="sníž. přenesená",J346,0)</f>
        <v>0</v>
      </c>
      <c r="BI346" s="216">
        <f>IF(N346="nulová",J346,0)</f>
        <v>0</v>
      </c>
      <c r="BJ346" s="17" t="s">
        <v>139</v>
      </c>
      <c r="BK346" s="216">
        <f>ROUND(I346*H346,2)</f>
        <v>0</v>
      </c>
      <c r="BL346" s="17" t="s">
        <v>252</v>
      </c>
      <c r="BM346" s="215" t="s">
        <v>597</v>
      </c>
    </row>
    <row r="347" s="2" customFormat="1">
      <c r="A347" s="38"/>
      <c r="B347" s="39"/>
      <c r="C347" s="40"/>
      <c r="D347" s="217" t="s">
        <v>141</v>
      </c>
      <c r="E347" s="40"/>
      <c r="F347" s="218" t="s">
        <v>596</v>
      </c>
      <c r="G347" s="40"/>
      <c r="H347" s="40"/>
      <c r="I347" s="219"/>
      <c r="J347" s="40"/>
      <c r="K347" s="40"/>
      <c r="L347" s="44"/>
      <c r="M347" s="220"/>
      <c r="N347" s="221"/>
      <c r="O347" s="84"/>
      <c r="P347" s="84"/>
      <c r="Q347" s="84"/>
      <c r="R347" s="84"/>
      <c r="S347" s="84"/>
      <c r="T347" s="85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141</v>
      </c>
      <c r="AU347" s="17" t="s">
        <v>139</v>
      </c>
    </row>
    <row r="348" s="13" customFormat="1">
      <c r="A348" s="13"/>
      <c r="B348" s="224"/>
      <c r="C348" s="225"/>
      <c r="D348" s="217" t="s">
        <v>145</v>
      </c>
      <c r="E348" s="225"/>
      <c r="F348" s="227" t="s">
        <v>598</v>
      </c>
      <c r="G348" s="225"/>
      <c r="H348" s="228">
        <v>46.482999999999997</v>
      </c>
      <c r="I348" s="229"/>
      <c r="J348" s="225"/>
      <c r="K348" s="225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145</v>
      </c>
      <c r="AU348" s="234" t="s">
        <v>139</v>
      </c>
      <c r="AV348" s="13" t="s">
        <v>139</v>
      </c>
      <c r="AW348" s="13" t="s">
        <v>4</v>
      </c>
      <c r="AX348" s="13" t="s">
        <v>80</v>
      </c>
      <c r="AY348" s="234" t="s">
        <v>130</v>
      </c>
    </row>
    <row r="349" s="2" customFormat="1" ht="16.5" customHeight="1">
      <c r="A349" s="38"/>
      <c r="B349" s="39"/>
      <c r="C349" s="204" t="s">
        <v>599</v>
      </c>
      <c r="D349" s="204" t="s">
        <v>133</v>
      </c>
      <c r="E349" s="205" t="s">
        <v>600</v>
      </c>
      <c r="F349" s="206" t="s">
        <v>601</v>
      </c>
      <c r="G349" s="207" t="s">
        <v>175</v>
      </c>
      <c r="H349" s="208">
        <v>4</v>
      </c>
      <c r="I349" s="209"/>
      <c r="J349" s="210">
        <f>ROUND(I349*H349,2)</f>
        <v>0</v>
      </c>
      <c r="K349" s="206" t="s">
        <v>137</v>
      </c>
      <c r="L349" s="44"/>
      <c r="M349" s="211" t="s">
        <v>19</v>
      </c>
      <c r="N349" s="212" t="s">
        <v>44</v>
      </c>
      <c r="O349" s="84"/>
      <c r="P349" s="213">
        <f>O349*H349</f>
        <v>0</v>
      </c>
      <c r="Q349" s="213">
        <v>4.0000000000000003E-05</v>
      </c>
      <c r="R349" s="213">
        <f>Q349*H349</f>
        <v>0.00016000000000000001</v>
      </c>
      <c r="S349" s="213">
        <v>0</v>
      </c>
      <c r="T349" s="214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15" t="s">
        <v>252</v>
      </c>
      <c r="AT349" s="215" t="s">
        <v>133</v>
      </c>
      <c r="AU349" s="215" t="s">
        <v>139</v>
      </c>
      <c r="AY349" s="17" t="s">
        <v>130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139</v>
      </c>
      <c r="BK349" s="216">
        <f>ROUND(I349*H349,2)</f>
        <v>0</v>
      </c>
      <c r="BL349" s="17" t="s">
        <v>252</v>
      </c>
      <c r="BM349" s="215" t="s">
        <v>602</v>
      </c>
    </row>
    <row r="350" s="2" customFormat="1">
      <c r="A350" s="38"/>
      <c r="B350" s="39"/>
      <c r="C350" s="40"/>
      <c r="D350" s="217" t="s">
        <v>141</v>
      </c>
      <c r="E350" s="40"/>
      <c r="F350" s="218" t="s">
        <v>603</v>
      </c>
      <c r="G350" s="40"/>
      <c r="H350" s="40"/>
      <c r="I350" s="219"/>
      <c r="J350" s="40"/>
      <c r="K350" s="40"/>
      <c r="L350" s="44"/>
      <c r="M350" s="220"/>
      <c r="N350" s="221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141</v>
      </c>
      <c r="AU350" s="17" t="s">
        <v>139</v>
      </c>
    </row>
    <row r="351" s="2" customFormat="1">
      <c r="A351" s="38"/>
      <c r="B351" s="39"/>
      <c r="C351" s="40"/>
      <c r="D351" s="222" t="s">
        <v>143</v>
      </c>
      <c r="E351" s="40"/>
      <c r="F351" s="223" t="s">
        <v>604</v>
      </c>
      <c r="G351" s="40"/>
      <c r="H351" s="40"/>
      <c r="I351" s="219"/>
      <c r="J351" s="40"/>
      <c r="K351" s="40"/>
      <c r="L351" s="44"/>
      <c r="M351" s="220"/>
      <c r="N351" s="221"/>
      <c r="O351" s="84"/>
      <c r="P351" s="84"/>
      <c r="Q351" s="84"/>
      <c r="R351" s="84"/>
      <c r="S351" s="84"/>
      <c r="T351" s="85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143</v>
      </c>
      <c r="AU351" s="17" t="s">
        <v>139</v>
      </c>
    </row>
    <row r="352" s="2" customFormat="1">
      <c r="A352" s="38"/>
      <c r="B352" s="39"/>
      <c r="C352" s="40"/>
      <c r="D352" s="217" t="s">
        <v>510</v>
      </c>
      <c r="E352" s="40"/>
      <c r="F352" s="245" t="s">
        <v>605</v>
      </c>
      <c r="G352" s="40"/>
      <c r="H352" s="40"/>
      <c r="I352" s="219"/>
      <c r="J352" s="40"/>
      <c r="K352" s="40"/>
      <c r="L352" s="44"/>
      <c r="M352" s="220"/>
      <c r="N352" s="221"/>
      <c r="O352" s="84"/>
      <c r="P352" s="84"/>
      <c r="Q352" s="84"/>
      <c r="R352" s="84"/>
      <c r="S352" s="84"/>
      <c r="T352" s="85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510</v>
      </c>
      <c r="AU352" s="17" t="s">
        <v>139</v>
      </c>
    </row>
    <row r="353" s="2" customFormat="1" ht="16.5" customHeight="1">
      <c r="A353" s="38"/>
      <c r="B353" s="39"/>
      <c r="C353" s="235" t="s">
        <v>606</v>
      </c>
      <c r="D353" s="235" t="s">
        <v>187</v>
      </c>
      <c r="E353" s="236" t="s">
        <v>607</v>
      </c>
      <c r="F353" s="237" t="s">
        <v>608</v>
      </c>
      <c r="G353" s="238" t="s">
        <v>175</v>
      </c>
      <c r="H353" s="239">
        <v>4</v>
      </c>
      <c r="I353" s="240"/>
      <c r="J353" s="241">
        <f>ROUND(I353*H353,2)</f>
        <v>0</v>
      </c>
      <c r="K353" s="237" t="s">
        <v>137</v>
      </c>
      <c r="L353" s="242"/>
      <c r="M353" s="243" t="s">
        <v>19</v>
      </c>
      <c r="N353" s="244" t="s">
        <v>44</v>
      </c>
      <c r="O353" s="84"/>
      <c r="P353" s="213">
        <f>O353*H353</f>
        <v>0</v>
      </c>
      <c r="Q353" s="213">
        <v>0.00016000000000000001</v>
      </c>
      <c r="R353" s="213">
        <f>Q353*H353</f>
        <v>0.00064000000000000005</v>
      </c>
      <c r="S353" s="213">
        <v>0</v>
      </c>
      <c r="T353" s="214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15" t="s">
        <v>357</v>
      </c>
      <c r="AT353" s="215" t="s">
        <v>187</v>
      </c>
      <c r="AU353" s="215" t="s">
        <v>139</v>
      </c>
      <c r="AY353" s="17" t="s">
        <v>130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17" t="s">
        <v>139</v>
      </c>
      <c r="BK353" s="216">
        <f>ROUND(I353*H353,2)</f>
        <v>0</v>
      </c>
      <c r="BL353" s="17" t="s">
        <v>252</v>
      </c>
      <c r="BM353" s="215" t="s">
        <v>609</v>
      </c>
    </row>
    <row r="354" s="2" customFormat="1">
      <c r="A354" s="38"/>
      <c r="B354" s="39"/>
      <c r="C354" s="40"/>
      <c r="D354" s="217" t="s">
        <v>141</v>
      </c>
      <c r="E354" s="40"/>
      <c r="F354" s="218" t="s">
        <v>608</v>
      </c>
      <c r="G354" s="40"/>
      <c r="H354" s="40"/>
      <c r="I354" s="219"/>
      <c r="J354" s="40"/>
      <c r="K354" s="40"/>
      <c r="L354" s="44"/>
      <c r="M354" s="220"/>
      <c r="N354" s="221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141</v>
      </c>
      <c r="AU354" s="17" t="s">
        <v>139</v>
      </c>
    </row>
    <row r="355" s="2" customFormat="1">
      <c r="A355" s="38"/>
      <c r="B355" s="39"/>
      <c r="C355" s="40"/>
      <c r="D355" s="217" t="s">
        <v>510</v>
      </c>
      <c r="E355" s="40"/>
      <c r="F355" s="245" t="s">
        <v>605</v>
      </c>
      <c r="G355" s="40"/>
      <c r="H355" s="40"/>
      <c r="I355" s="219"/>
      <c r="J355" s="40"/>
      <c r="K355" s="40"/>
      <c r="L355" s="44"/>
      <c r="M355" s="220"/>
      <c r="N355" s="221"/>
      <c r="O355" s="84"/>
      <c r="P355" s="84"/>
      <c r="Q355" s="84"/>
      <c r="R355" s="84"/>
      <c r="S355" s="84"/>
      <c r="T355" s="85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510</v>
      </c>
      <c r="AU355" s="17" t="s">
        <v>139</v>
      </c>
    </row>
    <row r="356" s="2" customFormat="1" ht="16.5" customHeight="1">
      <c r="A356" s="38"/>
      <c r="B356" s="39"/>
      <c r="C356" s="204" t="s">
        <v>610</v>
      </c>
      <c r="D356" s="204" t="s">
        <v>133</v>
      </c>
      <c r="E356" s="205" t="s">
        <v>611</v>
      </c>
      <c r="F356" s="206" t="s">
        <v>612</v>
      </c>
      <c r="G356" s="207" t="s">
        <v>136</v>
      </c>
      <c r="H356" s="208">
        <v>28.329999999999998</v>
      </c>
      <c r="I356" s="209"/>
      <c r="J356" s="210">
        <f>ROUND(I356*H356,2)</f>
        <v>0</v>
      </c>
      <c r="K356" s="206" t="s">
        <v>137</v>
      </c>
      <c r="L356" s="44"/>
      <c r="M356" s="211" t="s">
        <v>19</v>
      </c>
      <c r="N356" s="212" t="s">
        <v>44</v>
      </c>
      <c r="O356" s="84"/>
      <c r="P356" s="213">
        <f>O356*H356</f>
        <v>0</v>
      </c>
      <c r="Q356" s="213">
        <v>0</v>
      </c>
      <c r="R356" s="213">
        <f>Q356*H356</f>
        <v>0</v>
      </c>
      <c r="S356" s="213">
        <v>0</v>
      </c>
      <c r="T356" s="214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15" t="s">
        <v>252</v>
      </c>
      <c r="AT356" s="215" t="s">
        <v>133</v>
      </c>
      <c r="AU356" s="215" t="s">
        <v>139</v>
      </c>
      <c r="AY356" s="17" t="s">
        <v>130</v>
      </c>
      <c r="BE356" s="216">
        <f>IF(N356="základní",J356,0)</f>
        <v>0</v>
      </c>
      <c r="BF356" s="216">
        <f>IF(N356="snížená",J356,0)</f>
        <v>0</v>
      </c>
      <c r="BG356" s="216">
        <f>IF(N356="zákl. přenesená",J356,0)</f>
        <v>0</v>
      </c>
      <c r="BH356" s="216">
        <f>IF(N356="sníž. přenesená",J356,0)</f>
        <v>0</v>
      </c>
      <c r="BI356" s="216">
        <f>IF(N356="nulová",J356,0)</f>
        <v>0</v>
      </c>
      <c r="BJ356" s="17" t="s">
        <v>139</v>
      </c>
      <c r="BK356" s="216">
        <f>ROUND(I356*H356,2)</f>
        <v>0</v>
      </c>
      <c r="BL356" s="17" t="s">
        <v>252</v>
      </c>
      <c r="BM356" s="215" t="s">
        <v>613</v>
      </c>
    </row>
    <row r="357" s="2" customFormat="1">
      <c r="A357" s="38"/>
      <c r="B357" s="39"/>
      <c r="C357" s="40"/>
      <c r="D357" s="217" t="s">
        <v>141</v>
      </c>
      <c r="E357" s="40"/>
      <c r="F357" s="218" t="s">
        <v>614</v>
      </c>
      <c r="G357" s="40"/>
      <c r="H357" s="40"/>
      <c r="I357" s="219"/>
      <c r="J357" s="40"/>
      <c r="K357" s="40"/>
      <c r="L357" s="44"/>
      <c r="M357" s="220"/>
      <c r="N357" s="221"/>
      <c r="O357" s="84"/>
      <c r="P357" s="84"/>
      <c r="Q357" s="84"/>
      <c r="R357" s="84"/>
      <c r="S357" s="84"/>
      <c r="T357" s="85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141</v>
      </c>
      <c r="AU357" s="17" t="s">
        <v>139</v>
      </c>
    </row>
    <row r="358" s="2" customFormat="1">
      <c r="A358" s="38"/>
      <c r="B358" s="39"/>
      <c r="C358" s="40"/>
      <c r="D358" s="222" t="s">
        <v>143</v>
      </c>
      <c r="E358" s="40"/>
      <c r="F358" s="223" t="s">
        <v>615</v>
      </c>
      <c r="G358" s="40"/>
      <c r="H358" s="40"/>
      <c r="I358" s="219"/>
      <c r="J358" s="40"/>
      <c r="K358" s="40"/>
      <c r="L358" s="44"/>
      <c r="M358" s="220"/>
      <c r="N358" s="221"/>
      <c r="O358" s="84"/>
      <c r="P358" s="84"/>
      <c r="Q358" s="84"/>
      <c r="R358" s="84"/>
      <c r="S358" s="84"/>
      <c r="T358" s="85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143</v>
      </c>
      <c r="AU358" s="17" t="s">
        <v>139</v>
      </c>
    </row>
    <row r="359" s="2" customFormat="1" ht="16.5" customHeight="1">
      <c r="A359" s="38"/>
      <c r="B359" s="39"/>
      <c r="C359" s="235" t="s">
        <v>616</v>
      </c>
      <c r="D359" s="235" t="s">
        <v>187</v>
      </c>
      <c r="E359" s="236" t="s">
        <v>617</v>
      </c>
      <c r="F359" s="237" t="s">
        <v>618</v>
      </c>
      <c r="G359" s="238" t="s">
        <v>136</v>
      </c>
      <c r="H359" s="239">
        <v>30.596</v>
      </c>
      <c r="I359" s="240"/>
      <c r="J359" s="241">
        <f>ROUND(I359*H359,2)</f>
        <v>0</v>
      </c>
      <c r="K359" s="237" t="s">
        <v>137</v>
      </c>
      <c r="L359" s="242"/>
      <c r="M359" s="243" t="s">
        <v>19</v>
      </c>
      <c r="N359" s="244" t="s">
        <v>44</v>
      </c>
      <c r="O359" s="84"/>
      <c r="P359" s="213">
        <f>O359*H359</f>
        <v>0</v>
      </c>
      <c r="Q359" s="213">
        <v>0.0064000000000000003</v>
      </c>
      <c r="R359" s="213">
        <f>Q359*H359</f>
        <v>0.1958144</v>
      </c>
      <c r="S359" s="213">
        <v>0</v>
      </c>
      <c r="T359" s="214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15" t="s">
        <v>357</v>
      </c>
      <c r="AT359" s="215" t="s">
        <v>187</v>
      </c>
      <c r="AU359" s="215" t="s">
        <v>139</v>
      </c>
      <c r="AY359" s="17" t="s">
        <v>130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17" t="s">
        <v>139</v>
      </c>
      <c r="BK359" s="216">
        <f>ROUND(I359*H359,2)</f>
        <v>0</v>
      </c>
      <c r="BL359" s="17" t="s">
        <v>252</v>
      </c>
      <c r="BM359" s="215" t="s">
        <v>619</v>
      </c>
    </row>
    <row r="360" s="2" customFormat="1">
      <c r="A360" s="38"/>
      <c r="B360" s="39"/>
      <c r="C360" s="40"/>
      <c r="D360" s="217" t="s">
        <v>141</v>
      </c>
      <c r="E360" s="40"/>
      <c r="F360" s="218" t="s">
        <v>618</v>
      </c>
      <c r="G360" s="40"/>
      <c r="H360" s="40"/>
      <c r="I360" s="219"/>
      <c r="J360" s="40"/>
      <c r="K360" s="40"/>
      <c r="L360" s="44"/>
      <c r="M360" s="220"/>
      <c r="N360" s="221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141</v>
      </c>
      <c r="AU360" s="17" t="s">
        <v>139</v>
      </c>
    </row>
    <row r="361" s="13" customFormat="1">
      <c r="A361" s="13"/>
      <c r="B361" s="224"/>
      <c r="C361" s="225"/>
      <c r="D361" s="217" t="s">
        <v>145</v>
      </c>
      <c r="E361" s="225"/>
      <c r="F361" s="227" t="s">
        <v>620</v>
      </c>
      <c r="G361" s="225"/>
      <c r="H361" s="228">
        <v>30.596</v>
      </c>
      <c r="I361" s="229"/>
      <c r="J361" s="225"/>
      <c r="K361" s="225"/>
      <c r="L361" s="230"/>
      <c r="M361" s="231"/>
      <c r="N361" s="232"/>
      <c r="O361" s="232"/>
      <c r="P361" s="232"/>
      <c r="Q361" s="232"/>
      <c r="R361" s="232"/>
      <c r="S361" s="232"/>
      <c r="T361" s="23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4" t="s">
        <v>145</v>
      </c>
      <c r="AU361" s="234" t="s">
        <v>139</v>
      </c>
      <c r="AV361" s="13" t="s">
        <v>139</v>
      </c>
      <c r="AW361" s="13" t="s">
        <v>4</v>
      </c>
      <c r="AX361" s="13" t="s">
        <v>80</v>
      </c>
      <c r="AY361" s="234" t="s">
        <v>130</v>
      </c>
    </row>
    <row r="362" s="2" customFormat="1" ht="16.5" customHeight="1">
      <c r="A362" s="38"/>
      <c r="B362" s="39"/>
      <c r="C362" s="204" t="s">
        <v>621</v>
      </c>
      <c r="D362" s="204" t="s">
        <v>133</v>
      </c>
      <c r="E362" s="205" t="s">
        <v>622</v>
      </c>
      <c r="F362" s="206" t="s">
        <v>623</v>
      </c>
      <c r="G362" s="207" t="s">
        <v>229</v>
      </c>
      <c r="H362" s="208">
        <v>0.25</v>
      </c>
      <c r="I362" s="209"/>
      <c r="J362" s="210">
        <f>ROUND(I362*H362,2)</f>
        <v>0</v>
      </c>
      <c r="K362" s="206" t="s">
        <v>137</v>
      </c>
      <c r="L362" s="44"/>
      <c r="M362" s="211" t="s">
        <v>19</v>
      </c>
      <c r="N362" s="212" t="s">
        <v>44</v>
      </c>
      <c r="O362" s="84"/>
      <c r="P362" s="213">
        <f>O362*H362</f>
        <v>0</v>
      </c>
      <c r="Q362" s="213">
        <v>0</v>
      </c>
      <c r="R362" s="213">
        <f>Q362*H362</f>
        <v>0</v>
      </c>
      <c r="S362" s="213">
        <v>0</v>
      </c>
      <c r="T362" s="21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15" t="s">
        <v>252</v>
      </c>
      <c r="AT362" s="215" t="s">
        <v>133</v>
      </c>
      <c r="AU362" s="215" t="s">
        <v>139</v>
      </c>
      <c r="AY362" s="17" t="s">
        <v>130</v>
      </c>
      <c r="BE362" s="216">
        <f>IF(N362="základní",J362,0)</f>
        <v>0</v>
      </c>
      <c r="BF362" s="216">
        <f>IF(N362="snížená",J362,0)</f>
        <v>0</v>
      </c>
      <c r="BG362" s="216">
        <f>IF(N362="zákl. přenesená",J362,0)</f>
        <v>0</v>
      </c>
      <c r="BH362" s="216">
        <f>IF(N362="sníž. přenesená",J362,0)</f>
        <v>0</v>
      </c>
      <c r="BI362" s="216">
        <f>IF(N362="nulová",J362,0)</f>
        <v>0</v>
      </c>
      <c r="BJ362" s="17" t="s">
        <v>139</v>
      </c>
      <c r="BK362" s="216">
        <f>ROUND(I362*H362,2)</f>
        <v>0</v>
      </c>
      <c r="BL362" s="17" t="s">
        <v>252</v>
      </c>
      <c r="BM362" s="215" t="s">
        <v>624</v>
      </c>
    </row>
    <row r="363" s="2" customFormat="1">
      <c r="A363" s="38"/>
      <c r="B363" s="39"/>
      <c r="C363" s="40"/>
      <c r="D363" s="217" t="s">
        <v>141</v>
      </c>
      <c r="E363" s="40"/>
      <c r="F363" s="218" t="s">
        <v>625</v>
      </c>
      <c r="G363" s="40"/>
      <c r="H363" s="40"/>
      <c r="I363" s="219"/>
      <c r="J363" s="40"/>
      <c r="K363" s="40"/>
      <c r="L363" s="44"/>
      <c r="M363" s="220"/>
      <c r="N363" s="221"/>
      <c r="O363" s="84"/>
      <c r="P363" s="84"/>
      <c r="Q363" s="84"/>
      <c r="R363" s="84"/>
      <c r="S363" s="84"/>
      <c r="T363" s="85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141</v>
      </c>
      <c r="AU363" s="17" t="s">
        <v>139</v>
      </c>
    </row>
    <row r="364" s="2" customFormat="1">
      <c r="A364" s="38"/>
      <c r="B364" s="39"/>
      <c r="C364" s="40"/>
      <c r="D364" s="222" t="s">
        <v>143</v>
      </c>
      <c r="E364" s="40"/>
      <c r="F364" s="223" t="s">
        <v>626</v>
      </c>
      <c r="G364" s="40"/>
      <c r="H364" s="40"/>
      <c r="I364" s="219"/>
      <c r="J364" s="40"/>
      <c r="K364" s="40"/>
      <c r="L364" s="44"/>
      <c r="M364" s="220"/>
      <c r="N364" s="221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143</v>
      </c>
      <c r="AU364" s="17" t="s">
        <v>139</v>
      </c>
    </row>
    <row r="365" s="12" customFormat="1" ht="22.8" customHeight="1">
      <c r="A365" s="12"/>
      <c r="B365" s="188"/>
      <c r="C365" s="189"/>
      <c r="D365" s="190" t="s">
        <v>71</v>
      </c>
      <c r="E365" s="202" t="s">
        <v>627</v>
      </c>
      <c r="F365" s="202" t="s">
        <v>628</v>
      </c>
      <c r="G365" s="189"/>
      <c r="H365" s="189"/>
      <c r="I365" s="192"/>
      <c r="J365" s="203">
        <f>BK365</f>
        <v>0</v>
      </c>
      <c r="K365" s="189"/>
      <c r="L365" s="194"/>
      <c r="M365" s="195"/>
      <c r="N365" s="196"/>
      <c r="O365" s="196"/>
      <c r="P365" s="197">
        <f>SUM(P366:P407)</f>
        <v>0</v>
      </c>
      <c r="Q365" s="196"/>
      <c r="R365" s="197">
        <f>SUM(R366:R407)</f>
        <v>0.7425581</v>
      </c>
      <c r="S365" s="196"/>
      <c r="T365" s="198">
        <f>SUM(T366:T407)</f>
        <v>0.074065599999999995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99" t="s">
        <v>139</v>
      </c>
      <c r="AT365" s="200" t="s">
        <v>71</v>
      </c>
      <c r="AU365" s="200" t="s">
        <v>80</v>
      </c>
      <c r="AY365" s="199" t="s">
        <v>130</v>
      </c>
      <c r="BK365" s="201">
        <f>SUM(BK366:BK407)</f>
        <v>0</v>
      </c>
    </row>
    <row r="366" s="2" customFormat="1" ht="16.5" customHeight="1">
      <c r="A366" s="38"/>
      <c r="B366" s="39"/>
      <c r="C366" s="204" t="s">
        <v>629</v>
      </c>
      <c r="D366" s="204" t="s">
        <v>133</v>
      </c>
      <c r="E366" s="205" t="s">
        <v>630</v>
      </c>
      <c r="F366" s="206" t="s">
        <v>631</v>
      </c>
      <c r="G366" s="207" t="s">
        <v>136</v>
      </c>
      <c r="H366" s="208">
        <v>22.300000000000001</v>
      </c>
      <c r="I366" s="209"/>
      <c r="J366" s="210">
        <f>ROUND(I366*H366,2)</f>
        <v>0</v>
      </c>
      <c r="K366" s="206" t="s">
        <v>137</v>
      </c>
      <c r="L366" s="44"/>
      <c r="M366" s="211" t="s">
        <v>19</v>
      </c>
      <c r="N366" s="212" t="s">
        <v>44</v>
      </c>
      <c r="O366" s="84"/>
      <c r="P366" s="213">
        <f>O366*H366</f>
        <v>0</v>
      </c>
      <c r="Q366" s="213">
        <v>0.00029999999999999997</v>
      </c>
      <c r="R366" s="213">
        <f>Q366*H366</f>
        <v>0.0066899999999999998</v>
      </c>
      <c r="S366" s="213">
        <v>0</v>
      </c>
      <c r="T366" s="214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15" t="s">
        <v>252</v>
      </c>
      <c r="AT366" s="215" t="s">
        <v>133</v>
      </c>
      <c r="AU366" s="215" t="s">
        <v>139</v>
      </c>
      <c r="AY366" s="17" t="s">
        <v>130</v>
      </c>
      <c r="BE366" s="216">
        <f>IF(N366="základní",J366,0)</f>
        <v>0</v>
      </c>
      <c r="BF366" s="216">
        <f>IF(N366="snížená",J366,0)</f>
        <v>0</v>
      </c>
      <c r="BG366" s="216">
        <f>IF(N366="zákl. přenesená",J366,0)</f>
        <v>0</v>
      </c>
      <c r="BH366" s="216">
        <f>IF(N366="sníž. přenesená",J366,0)</f>
        <v>0</v>
      </c>
      <c r="BI366" s="216">
        <f>IF(N366="nulová",J366,0)</f>
        <v>0</v>
      </c>
      <c r="BJ366" s="17" t="s">
        <v>139</v>
      </c>
      <c r="BK366" s="216">
        <f>ROUND(I366*H366,2)</f>
        <v>0</v>
      </c>
      <c r="BL366" s="17" t="s">
        <v>252</v>
      </c>
      <c r="BM366" s="215" t="s">
        <v>632</v>
      </c>
    </row>
    <row r="367" s="2" customFormat="1">
      <c r="A367" s="38"/>
      <c r="B367" s="39"/>
      <c r="C367" s="40"/>
      <c r="D367" s="217" t="s">
        <v>141</v>
      </c>
      <c r="E367" s="40"/>
      <c r="F367" s="218" t="s">
        <v>633</v>
      </c>
      <c r="G367" s="40"/>
      <c r="H367" s="40"/>
      <c r="I367" s="219"/>
      <c r="J367" s="40"/>
      <c r="K367" s="40"/>
      <c r="L367" s="44"/>
      <c r="M367" s="220"/>
      <c r="N367" s="221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141</v>
      </c>
      <c r="AU367" s="17" t="s">
        <v>139</v>
      </c>
    </row>
    <row r="368" s="2" customFormat="1">
      <c r="A368" s="38"/>
      <c r="B368" s="39"/>
      <c r="C368" s="40"/>
      <c r="D368" s="222" t="s">
        <v>143</v>
      </c>
      <c r="E368" s="40"/>
      <c r="F368" s="223" t="s">
        <v>634</v>
      </c>
      <c r="G368" s="40"/>
      <c r="H368" s="40"/>
      <c r="I368" s="219"/>
      <c r="J368" s="40"/>
      <c r="K368" s="40"/>
      <c r="L368" s="44"/>
      <c r="M368" s="220"/>
      <c r="N368" s="221"/>
      <c r="O368" s="84"/>
      <c r="P368" s="84"/>
      <c r="Q368" s="84"/>
      <c r="R368" s="84"/>
      <c r="S368" s="84"/>
      <c r="T368" s="85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143</v>
      </c>
      <c r="AU368" s="17" t="s">
        <v>139</v>
      </c>
    </row>
    <row r="369" s="13" customFormat="1">
      <c r="A369" s="13"/>
      <c r="B369" s="224"/>
      <c r="C369" s="225"/>
      <c r="D369" s="217" t="s">
        <v>145</v>
      </c>
      <c r="E369" s="226" t="s">
        <v>19</v>
      </c>
      <c r="F369" s="227" t="s">
        <v>635</v>
      </c>
      <c r="G369" s="225"/>
      <c r="H369" s="228">
        <v>22.300000000000001</v>
      </c>
      <c r="I369" s="229"/>
      <c r="J369" s="225"/>
      <c r="K369" s="225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145</v>
      </c>
      <c r="AU369" s="234" t="s">
        <v>139</v>
      </c>
      <c r="AV369" s="13" t="s">
        <v>139</v>
      </c>
      <c r="AW369" s="13" t="s">
        <v>32</v>
      </c>
      <c r="AX369" s="13" t="s">
        <v>80</v>
      </c>
      <c r="AY369" s="234" t="s">
        <v>130</v>
      </c>
    </row>
    <row r="370" s="2" customFormat="1" ht="16.5" customHeight="1">
      <c r="A370" s="38"/>
      <c r="B370" s="39"/>
      <c r="C370" s="235" t="s">
        <v>636</v>
      </c>
      <c r="D370" s="235" t="s">
        <v>187</v>
      </c>
      <c r="E370" s="236" t="s">
        <v>637</v>
      </c>
      <c r="F370" s="237" t="s">
        <v>638</v>
      </c>
      <c r="G370" s="238" t="s">
        <v>639</v>
      </c>
      <c r="H370" s="239">
        <v>12</v>
      </c>
      <c r="I370" s="240"/>
      <c r="J370" s="241">
        <f>ROUND(I370*H370,2)</f>
        <v>0</v>
      </c>
      <c r="K370" s="237" t="s">
        <v>137</v>
      </c>
      <c r="L370" s="242"/>
      <c r="M370" s="243" t="s">
        <v>19</v>
      </c>
      <c r="N370" s="244" t="s">
        <v>44</v>
      </c>
      <c r="O370" s="84"/>
      <c r="P370" s="213">
        <f>O370*H370</f>
        <v>0</v>
      </c>
      <c r="Q370" s="213">
        <v>0.001</v>
      </c>
      <c r="R370" s="213">
        <f>Q370*H370</f>
        <v>0.012</v>
      </c>
      <c r="S370" s="213">
        <v>0</v>
      </c>
      <c r="T370" s="214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15" t="s">
        <v>357</v>
      </c>
      <c r="AT370" s="215" t="s">
        <v>187</v>
      </c>
      <c r="AU370" s="215" t="s">
        <v>139</v>
      </c>
      <c r="AY370" s="17" t="s">
        <v>130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17" t="s">
        <v>139</v>
      </c>
      <c r="BK370" s="216">
        <f>ROUND(I370*H370,2)</f>
        <v>0</v>
      </c>
      <c r="BL370" s="17" t="s">
        <v>252</v>
      </c>
      <c r="BM370" s="215" t="s">
        <v>640</v>
      </c>
    </row>
    <row r="371" s="2" customFormat="1">
      <c r="A371" s="38"/>
      <c r="B371" s="39"/>
      <c r="C371" s="40"/>
      <c r="D371" s="217" t="s">
        <v>141</v>
      </c>
      <c r="E371" s="40"/>
      <c r="F371" s="218" t="s">
        <v>638</v>
      </c>
      <c r="G371" s="40"/>
      <c r="H371" s="40"/>
      <c r="I371" s="219"/>
      <c r="J371" s="40"/>
      <c r="K371" s="40"/>
      <c r="L371" s="44"/>
      <c r="M371" s="220"/>
      <c r="N371" s="221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141</v>
      </c>
      <c r="AU371" s="17" t="s">
        <v>139</v>
      </c>
    </row>
    <row r="372" s="2" customFormat="1" ht="16.5" customHeight="1">
      <c r="A372" s="38"/>
      <c r="B372" s="39"/>
      <c r="C372" s="204" t="s">
        <v>641</v>
      </c>
      <c r="D372" s="204" t="s">
        <v>133</v>
      </c>
      <c r="E372" s="205" t="s">
        <v>642</v>
      </c>
      <c r="F372" s="206" t="s">
        <v>643</v>
      </c>
      <c r="G372" s="207" t="s">
        <v>136</v>
      </c>
      <c r="H372" s="208">
        <v>22.300000000000001</v>
      </c>
      <c r="I372" s="209"/>
      <c r="J372" s="210">
        <f>ROUND(I372*H372,2)</f>
        <v>0</v>
      </c>
      <c r="K372" s="206" t="s">
        <v>137</v>
      </c>
      <c r="L372" s="44"/>
      <c r="M372" s="211" t="s">
        <v>19</v>
      </c>
      <c r="N372" s="212" t="s">
        <v>44</v>
      </c>
      <c r="O372" s="84"/>
      <c r="P372" s="213">
        <f>O372*H372</f>
        <v>0</v>
      </c>
      <c r="Q372" s="213">
        <v>0.0044999999999999997</v>
      </c>
      <c r="R372" s="213">
        <f>Q372*H372</f>
        <v>0.10035</v>
      </c>
      <c r="S372" s="213">
        <v>0</v>
      </c>
      <c r="T372" s="214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15" t="s">
        <v>252</v>
      </c>
      <c r="AT372" s="215" t="s">
        <v>133</v>
      </c>
      <c r="AU372" s="215" t="s">
        <v>139</v>
      </c>
      <c r="AY372" s="17" t="s">
        <v>130</v>
      </c>
      <c r="BE372" s="216">
        <f>IF(N372="základní",J372,0)</f>
        <v>0</v>
      </c>
      <c r="BF372" s="216">
        <f>IF(N372="snížená",J372,0)</f>
        <v>0</v>
      </c>
      <c r="BG372" s="216">
        <f>IF(N372="zákl. přenesená",J372,0)</f>
        <v>0</v>
      </c>
      <c r="BH372" s="216">
        <f>IF(N372="sníž. přenesená",J372,0)</f>
        <v>0</v>
      </c>
      <c r="BI372" s="216">
        <f>IF(N372="nulová",J372,0)</f>
        <v>0</v>
      </c>
      <c r="BJ372" s="17" t="s">
        <v>139</v>
      </c>
      <c r="BK372" s="216">
        <f>ROUND(I372*H372,2)</f>
        <v>0</v>
      </c>
      <c r="BL372" s="17" t="s">
        <v>252</v>
      </c>
      <c r="BM372" s="215" t="s">
        <v>644</v>
      </c>
    </row>
    <row r="373" s="2" customFormat="1">
      <c r="A373" s="38"/>
      <c r="B373" s="39"/>
      <c r="C373" s="40"/>
      <c r="D373" s="217" t="s">
        <v>141</v>
      </c>
      <c r="E373" s="40"/>
      <c r="F373" s="218" t="s">
        <v>645</v>
      </c>
      <c r="G373" s="40"/>
      <c r="H373" s="40"/>
      <c r="I373" s="219"/>
      <c r="J373" s="40"/>
      <c r="K373" s="40"/>
      <c r="L373" s="44"/>
      <c r="M373" s="220"/>
      <c r="N373" s="221"/>
      <c r="O373" s="84"/>
      <c r="P373" s="84"/>
      <c r="Q373" s="84"/>
      <c r="R373" s="84"/>
      <c r="S373" s="84"/>
      <c r="T373" s="85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141</v>
      </c>
      <c r="AU373" s="17" t="s">
        <v>139</v>
      </c>
    </row>
    <row r="374" s="2" customFormat="1">
      <c r="A374" s="38"/>
      <c r="B374" s="39"/>
      <c r="C374" s="40"/>
      <c r="D374" s="222" t="s">
        <v>143</v>
      </c>
      <c r="E374" s="40"/>
      <c r="F374" s="223" t="s">
        <v>646</v>
      </c>
      <c r="G374" s="40"/>
      <c r="H374" s="40"/>
      <c r="I374" s="219"/>
      <c r="J374" s="40"/>
      <c r="K374" s="40"/>
      <c r="L374" s="44"/>
      <c r="M374" s="220"/>
      <c r="N374" s="221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143</v>
      </c>
      <c r="AU374" s="17" t="s">
        <v>139</v>
      </c>
    </row>
    <row r="375" s="2" customFormat="1" ht="16.5" customHeight="1">
      <c r="A375" s="38"/>
      <c r="B375" s="39"/>
      <c r="C375" s="204" t="s">
        <v>647</v>
      </c>
      <c r="D375" s="204" t="s">
        <v>133</v>
      </c>
      <c r="E375" s="205" t="s">
        <v>648</v>
      </c>
      <c r="F375" s="206" t="s">
        <v>649</v>
      </c>
      <c r="G375" s="207" t="s">
        <v>136</v>
      </c>
      <c r="H375" s="208">
        <v>44.600000000000001</v>
      </c>
      <c r="I375" s="209"/>
      <c r="J375" s="210">
        <f>ROUND(I375*H375,2)</f>
        <v>0</v>
      </c>
      <c r="K375" s="206" t="s">
        <v>137</v>
      </c>
      <c r="L375" s="44"/>
      <c r="M375" s="211" t="s">
        <v>19</v>
      </c>
      <c r="N375" s="212" t="s">
        <v>44</v>
      </c>
      <c r="O375" s="84"/>
      <c r="P375" s="213">
        <f>O375*H375</f>
        <v>0</v>
      </c>
      <c r="Q375" s="213">
        <v>0.0014499999999999999</v>
      </c>
      <c r="R375" s="213">
        <f>Q375*H375</f>
        <v>0.064669999999999991</v>
      </c>
      <c r="S375" s="213">
        <v>0</v>
      </c>
      <c r="T375" s="214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15" t="s">
        <v>252</v>
      </c>
      <c r="AT375" s="215" t="s">
        <v>133</v>
      </c>
      <c r="AU375" s="215" t="s">
        <v>139</v>
      </c>
      <c r="AY375" s="17" t="s">
        <v>130</v>
      </c>
      <c r="BE375" s="216">
        <f>IF(N375="základní",J375,0)</f>
        <v>0</v>
      </c>
      <c r="BF375" s="216">
        <f>IF(N375="snížená",J375,0)</f>
        <v>0</v>
      </c>
      <c r="BG375" s="216">
        <f>IF(N375="zákl. přenesená",J375,0)</f>
        <v>0</v>
      </c>
      <c r="BH375" s="216">
        <f>IF(N375="sníž. přenesená",J375,0)</f>
        <v>0</v>
      </c>
      <c r="BI375" s="216">
        <f>IF(N375="nulová",J375,0)</f>
        <v>0</v>
      </c>
      <c r="BJ375" s="17" t="s">
        <v>139</v>
      </c>
      <c r="BK375" s="216">
        <f>ROUND(I375*H375,2)</f>
        <v>0</v>
      </c>
      <c r="BL375" s="17" t="s">
        <v>252</v>
      </c>
      <c r="BM375" s="215" t="s">
        <v>650</v>
      </c>
    </row>
    <row r="376" s="2" customFormat="1">
      <c r="A376" s="38"/>
      <c r="B376" s="39"/>
      <c r="C376" s="40"/>
      <c r="D376" s="217" t="s">
        <v>141</v>
      </c>
      <c r="E376" s="40"/>
      <c r="F376" s="218" t="s">
        <v>651</v>
      </c>
      <c r="G376" s="40"/>
      <c r="H376" s="40"/>
      <c r="I376" s="219"/>
      <c r="J376" s="40"/>
      <c r="K376" s="40"/>
      <c r="L376" s="44"/>
      <c r="M376" s="220"/>
      <c r="N376" s="221"/>
      <c r="O376" s="84"/>
      <c r="P376" s="84"/>
      <c r="Q376" s="84"/>
      <c r="R376" s="84"/>
      <c r="S376" s="84"/>
      <c r="T376" s="85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141</v>
      </c>
      <c r="AU376" s="17" t="s">
        <v>139</v>
      </c>
    </row>
    <row r="377" s="2" customFormat="1">
      <c r="A377" s="38"/>
      <c r="B377" s="39"/>
      <c r="C377" s="40"/>
      <c r="D377" s="222" t="s">
        <v>143</v>
      </c>
      <c r="E377" s="40"/>
      <c r="F377" s="223" t="s">
        <v>652</v>
      </c>
      <c r="G377" s="40"/>
      <c r="H377" s="40"/>
      <c r="I377" s="219"/>
      <c r="J377" s="40"/>
      <c r="K377" s="40"/>
      <c r="L377" s="44"/>
      <c r="M377" s="220"/>
      <c r="N377" s="221"/>
      <c r="O377" s="84"/>
      <c r="P377" s="84"/>
      <c r="Q377" s="84"/>
      <c r="R377" s="84"/>
      <c r="S377" s="84"/>
      <c r="T377" s="85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143</v>
      </c>
      <c r="AU377" s="17" t="s">
        <v>139</v>
      </c>
    </row>
    <row r="378" s="13" customFormat="1">
      <c r="A378" s="13"/>
      <c r="B378" s="224"/>
      <c r="C378" s="225"/>
      <c r="D378" s="217" t="s">
        <v>145</v>
      </c>
      <c r="E378" s="226" t="s">
        <v>19</v>
      </c>
      <c r="F378" s="227" t="s">
        <v>653</v>
      </c>
      <c r="G378" s="225"/>
      <c r="H378" s="228">
        <v>44.600000000000001</v>
      </c>
      <c r="I378" s="229"/>
      <c r="J378" s="225"/>
      <c r="K378" s="225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145</v>
      </c>
      <c r="AU378" s="234" t="s">
        <v>139</v>
      </c>
      <c r="AV378" s="13" t="s">
        <v>139</v>
      </c>
      <c r="AW378" s="13" t="s">
        <v>32</v>
      </c>
      <c r="AX378" s="13" t="s">
        <v>80</v>
      </c>
      <c r="AY378" s="234" t="s">
        <v>130</v>
      </c>
    </row>
    <row r="379" s="2" customFormat="1" ht="21.75" customHeight="1">
      <c r="A379" s="38"/>
      <c r="B379" s="39"/>
      <c r="C379" s="204" t="s">
        <v>654</v>
      </c>
      <c r="D379" s="204" t="s">
        <v>133</v>
      </c>
      <c r="E379" s="205" t="s">
        <v>655</v>
      </c>
      <c r="F379" s="206" t="s">
        <v>656</v>
      </c>
      <c r="G379" s="207" t="s">
        <v>136</v>
      </c>
      <c r="H379" s="208">
        <v>22.300000000000001</v>
      </c>
      <c r="I379" s="209"/>
      <c r="J379" s="210">
        <f>ROUND(I379*H379,2)</f>
        <v>0</v>
      </c>
      <c r="K379" s="206" t="s">
        <v>137</v>
      </c>
      <c r="L379" s="44"/>
      <c r="M379" s="211" t="s">
        <v>19</v>
      </c>
      <c r="N379" s="212" t="s">
        <v>44</v>
      </c>
      <c r="O379" s="84"/>
      <c r="P379" s="213">
        <f>O379*H379</f>
        <v>0</v>
      </c>
      <c r="Q379" s="213">
        <v>0.0053</v>
      </c>
      <c r="R379" s="213">
        <f>Q379*H379</f>
        <v>0.11819</v>
      </c>
      <c r="S379" s="213">
        <v>0</v>
      </c>
      <c r="T379" s="214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15" t="s">
        <v>252</v>
      </c>
      <c r="AT379" s="215" t="s">
        <v>133</v>
      </c>
      <c r="AU379" s="215" t="s">
        <v>139</v>
      </c>
      <c r="AY379" s="17" t="s">
        <v>130</v>
      </c>
      <c r="BE379" s="216">
        <f>IF(N379="základní",J379,0)</f>
        <v>0</v>
      </c>
      <c r="BF379" s="216">
        <f>IF(N379="snížená",J379,0)</f>
        <v>0</v>
      </c>
      <c r="BG379" s="216">
        <f>IF(N379="zákl. přenesená",J379,0)</f>
        <v>0</v>
      </c>
      <c r="BH379" s="216">
        <f>IF(N379="sníž. přenesená",J379,0)</f>
        <v>0</v>
      </c>
      <c r="BI379" s="216">
        <f>IF(N379="nulová",J379,0)</f>
        <v>0</v>
      </c>
      <c r="BJ379" s="17" t="s">
        <v>139</v>
      </c>
      <c r="BK379" s="216">
        <f>ROUND(I379*H379,2)</f>
        <v>0</v>
      </c>
      <c r="BL379" s="17" t="s">
        <v>252</v>
      </c>
      <c r="BM379" s="215" t="s">
        <v>657</v>
      </c>
    </row>
    <row r="380" s="2" customFormat="1">
      <c r="A380" s="38"/>
      <c r="B380" s="39"/>
      <c r="C380" s="40"/>
      <c r="D380" s="217" t="s">
        <v>141</v>
      </c>
      <c r="E380" s="40"/>
      <c r="F380" s="218" t="s">
        <v>658</v>
      </c>
      <c r="G380" s="40"/>
      <c r="H380" s="40"/>
      <c r="I380" s="219"/>
      <c r="J380" s="40"/>
      <c r="K380" s="40"/>
      <c r="L380" s="44"/>
      <c r="M380" s="220"/>
      <c r="N380" s="221"/>
      <c r="O380" s="84"/>
      <c r="P380" s="84"/>
      <c r="Q380" s="84"/>
      <c r="R380" s="84"/>
      <c r="S380" s="84"/>
      <c r="T380" s="85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141</v>
      </c>
      <c r="AU380" s="17" t="s">
        <v>139</v>
      </c>
    </row>
    <row r="381" s="2" customFormat="1">
      <c r="A381" s="38"/>
      <c r="B381" s="39"/>
      <c r="C381" s="40"/>
      <c r="D381" s="222" t="s">
        <v>143</v>
      </c>
      <c r="E381" s="40"/>
      <c r="F381" s="223" t="s">
        <v>659</v>
      </c>
      <c r="G381" s="40"/>
      <c r="H381" s="40"/>
      <c r="I381" s="219"/>
      <c r="J381" s="40"/>
      <c r="K381" s="40"/>
      <c r="L381" s="44"/>
      <c r="M381" s="220"/>
      <c r="N381" s="221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143</v>
      </c>
      <c r="AU381" s="17" t="s">
        <v>139</v>
      </c>
    </row>
    <row r="382" s="2" customFormat="1" ht="16.5" customHeight="1">
      <c r="A382" s="38"/>
      <c r="B382" s="39"/>
      <c r="C382" s="235" t="s">
        <v>660</v>
      </c>
      <c r="D382" s="235" t="s">
        <v>187</v>
      </c>
      <c r="E382" s="236" t="s">
        <v>661</v>
      </c>
      <c r="F382" s="237" t="s">
        <v>662</v>
      </c>
      <c r="G382" s="238" t="s">
        <v>136</v>
      </c>
      <c r="H382" s="239">
        <v>24.530000000000001</v>
      </c>
      <c r="I382" s="240"/>
      <c r="J382" s="241">
        <f>ROUND(I382*H382,2)</f>
        <v>0</v>
      </c>
      <c r="K382" s="237" t="s">
        <v>137</v>
      </c>
      <c r="L382" s="242"/>
      <c r="M382" s="243" t="s">
        <v>19</v>
      </c>
      <c r="N382" s="244" t="s">
        <v>44</v>
      </c>
      <c r="O382" s="84"/>
      <c r="P382" s="213">
        <f>O382*H382</f>
        <v>0</v>
      </c>
      <c r="Q382" s="213">
        <v>0.01771</v>
      </c>
      <c r="R382" s="213">
        <f>Q382*H382</f>
        <v>0.43442630000000004</v>
      </c>
      <c r="S382" s="213">
        <v>0</v>
      </c>
      <c r="T382" s="214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15" t="s">
        <v>357</v>
      </c>
      <c r="AT382" s="215" t="s">
        <v>187</v>
      </c>
      <c r="AU382" s="215" t="s">
        <v>139</v>
      </c>
      <c r="AY382" s="17" t="s">
        <v>130</v>
      </c>
      <c r="BE382" s="216">
        <f>IF(N382="základní",J382,0)</f>
        <v>0</v>
      </c>
      <c r="BF382" s="216">
        <f>IF(N382="snížená",J382,0)</f>
        <v>0</v>
      </c>
      <c r="BG382" s="216">
        <f>IF(N382="zákl. přenesená",J382,0)</f>
        <v>0</v>
      </c>
      <c r="BH382" s="216">
        <f>IF(N382="sníž. přenesená",J382,0)</f>
        <v>0</v>
      </c>
      <c r="BI382" s="216">
        <f>IF(N382="nulová",J382,0)</f>
        <v>0</v>
      </c>
      <c r="BJ382" s="17" t="s">
        <v>139</v>
      </c>
      <c r="BK382" s="216">
        <f>ROUND(I382*H382,2)</f>
        <v>0</v>
      </c>
      <c r="BL382" s="17" t="s">
        <v>252</v>
      </c>
      <c r="BM382" s="215" t="s">
        <v>663</v>
      </c>
    </row>
    <row r="383" s="2" customFormat="1">
      <c r="A383" s="38"/>
      <c r="B383" s="39"/>
      <c r="C383" s="40"/>
      <c r="D383" s="217" t="s">
        <v>141</v>
      </c>
      <c r="E383" s="40"/>
      <c r="F383" s="218" t="s">
        <v>662</v>
      </c>
      <c r="G383" s="40"/>
      <c r="H383" s="40"/>
      <c r="I383" s="219"/>
      <c r="J383" s="40"/>
      <c r="K383" s="40"/>
      <c r="L383" s="44"/>
      <c r="M383" s="220"/>
      <c r="N383" s="221"/>
      <c r="O383" s="84"/>
      <c r="P383" s="84"/>
      <c r="Q383" s="84"/>
      <c r="R383" s="84"/>
      <c r="S383" s="84"/>
      <c r="T383" s="85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141</v>
      </c>
      <c r="AU383" s="17" t="s">
        <v>139</v>
      </c>
    </row>
    <row r="384" s="13" customFormat="1">
      <c r="A384" s="13"/>
      <c r="B384" s="224"/>
      <c r="C384" s="225"/>
      <c r="D384" s="217" t="s">
        <v>145</v>
      </c>
      <c r="E384" s="225"/>
      <c r="F384" s="227" t="s">
        <v>664</v>
      </c>
      <c r="G384" s="225"/>
      <c r="H384" s="228">
        <v>24.530000000000001</v>
      </c>
      <c r="I384" s="229"/>
      <c r="J384" s="225"/>
      <c r="K384" s="225"/>
      <c r="L384" s="230"/>
      <c r="M384" s="231"/>
      <c r="N384" s="232"/>
      <c r="O384" s="232"/>
      <c r="P384" s="232"/>
      <c r="Q384" s="232"/>
      <c r="R384" s="232"/>
      <c r="S384" s="232"/>
      <c r="T384" s="23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4" t="s">
        <v>145</v>
      </c>
      <c r="AU384" s="234" t="s">
        <v>139</v>
      </c>
      <c r="AV384" s="13" t="s">
        <v>139</v>
      </c>
      <c r="AW384" s="13" t="s">
        <v>4</v>
      </c>
      <c r="AX384" s="13" t="s">
        <v>80</v>
      </c>
      <c r="AY384" s="234" t="s">
        <v>130</v>
      </c>
    </row>
    <row r="385" s="2" customFormat="1" ht="21.75" customHeight="1">
      <c r="A385" s="38"/>
      <c r="B385" s="39"/>
      <c r="C385" s="204" t="s">
        <v>665</v>
      </c>
      <c r="D385" s="204" t="s">
        <v>133</v>
      </c>
      <c r="E385" s="205" t="s">
        <v>666</v>
      </c>
      <c r="F385" s="206" t="s">
        <v>667</v>
      </c>
      <c r="G385" s="207" t="s">
        <v>136</v>
      </c>
      <c r="H385" s="208">
        <v>22.300000000000001</v>
      </c>
      <c r="I385" s="209"/>
      <c r="J385" s="210">
        <f>ROUND(I385*H385,2)</f>
        <v>0</v>
      </c>
      <c r="K385" s="206" t="s">
        <v>137</v>
      </c>
      <c r="L385" s="44"/>
      <c r="M385" s="211" t="s">
        <v>19</v>
      </c>
      <c r="N385" s="212" t="s">
        <v>44</v>
      </c>
      <c r="O385" s="84"/>
      <c r="P385" s="213">
        <f>O385*H385</f>
        <v>0</v>
      </c>
      <c r="Q385" s="213">
        <v>0</v>
      </c>
      <c r="R385" s="213">
        <f>Q385*H385</f>
        <v>0</v>
      </c>
      <c r="S385" s="213">
        <v>0</v>
      </c>
      <c r="T385" s="214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15" t="s">
        <v>252</v>
      </c>
      <c r="AT385" s="215" t="s">
        <v>133</v>
      </c>
      <c r="AU385" s="215" t="s">
        <v>139</v>
      </c>
      <c r="AY385" s="17" t="s">
        <v>130</v>
      </c>
      <c r="BE385" s="216">
        <f>IF(N385="základní",J385,0)</f>
        <v>0</v>
      </c>
      <c r="BF385" s="216">
        <f>IF(N385="snížená",J385,0)</f>
        <v>0</v>
      </c>
      <c r="BG385" s="216">
        <f>IF(N385="zákl. přenesená",J385,0)</f>
        <v>0</v>
      </c>
      <c r="BH385" s="216">
        <f>IF(N385="sníž. přenesená",J385,0)</f>
        <v>0</v>
      </c>
      <c r="BI385" s="216">
        <f>IF(N385="nulová",J385,0)</f>
        <v>0</v>
      </c>
      <c r="BJ385" s="17" t="s">
        <v>139</v>
      </c>
      <c r="BK385" s="216">
        <f>ROUND(I385*H385,2)</f>
        <v>0</v>
      </c>
      <c r="BL385" s="17" t="s">
        <v>252</v>
      </c>
      <c r="BM385" s="215" t="s">
        <v>668</v>
      </c>
    </row>
    <row r="386" s="2" customFormat="1">
      <c r="A386" s="38"/>
      <c r="B386" s="39"/>
      <c r="C386" s="40"/>
      <c r="D386" s="217" t="s">
        <v>141</v>
      </c>
      <c r="E386" s="40"/>
      <c r="F386" s="218" t="s">
        <v>669</v>
      </c>
      <c r="G386" s="40"/>
      <c r="H386" s="40"/>
      <c r="I386" s="219"/>
      <c r="J386" s="40"/>
      <c r="K386" s="40"/>
      <c r="L386" s="44"/>
      <c r="M386" s="220"/>
      <c r="N386" s="221"/>
      <c r="O386" s="84"/>
      <c r="P386" s="84"/>
      <c r="Q386" s="84"/>
      <c r="R386" s="84"/>
      <c r="S386" s="84"/>
      <c r="T386" s="85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141</v>
      </c>
      <c r="AU386" s="17" t="s">
        <v>139</v>
      </c>
    </row>
    <row r="387" s="2" customFormat="1">
      <c r="A387" s="38"/>
      <c r="B387" s="39"/>
      <c r="C387" s="40"/>
      <c r="D387" s="222" t="s">
        <v>143</v>
      </c>
      <c r="E387" s="40"/>
      <c r="F387" s="223" t="s">
        <v>670</v>
      </c>
      <c r="G387" s="40"/>
      <c r="H387" s="40"/>
      <c r="I387" s="219"/>
      <c r="J387" s="40"/>
      <c r="K387" s="40"/>
      <c r="L387" s="44"/>
      <c r="M387" s="220"/>
      <c r="N387" s="221"/>
      <c r="O387" s="84"/>
      <c r="P387" s="84"/>
      <c r="Q387" s="84"/>
      <c r="R387" s="84"/>
      <c r="S387" s="84"/>
      <c r="T387" s="85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143</v>
      </c>
      <c r="AU387" s="17" t="s">
        <v>139</v>
      </c>
    </row>
    <row r="388" s="2" customFormat="1" ht="16.5" customHeight="1">
      <c r="A388" s="38"/>
      <c r="B388" s="39"/>
      <c r="C388" s="204" t="s">
        <v>671</v>
      </c>
      <c r="D388" s="204" t="s">
        <v>133</v>
      </c>
      <c r="E388" s="205" t="s">
        <v>672</v>
      </c>
      <c r="F388" s="206" t="s">
        <v>673</v>
      </c>
      <c r="G388" s="207" t="s">
        <v>136</v>
      </c>
      <c r="H388" s="208">
        <v>2.7229999999999999</v>
      </c>
      <c r="I388" s="209"/>
      <c r="J388" s="210">
        <f>ROUND(I388*H388,2)</f>
        <v>0</v>
      </c>
      <c r="K388" s="206" t="s">
        <v>137</v>
      </c>
      <c r="L388" s="44"/>
      <c r="M388" s="211" t="s">
        <v>19</v>
      </c>
      <c r="N388" s="212" t="s">
        <v>44</v>
      </c>
      <c r="O388" s="84"/>
      <c r="P388" s="213">
        <f>O388*H388</f>
        <v>0</v>
      </c>
      <c r="Q388" s="213">
        <v>0</v>
      </c>
      <c r="R388" s="213">
        <f>Q388*H388</f>
        <v>0</v>
      </c>
      <c r="S388" s="213">
        <v>0.027199999999999998</v>
      </c>
      <c r="T388" s="214">
        <f>S388*H388</f>
        <v>0.074065599999999995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15" t="s">
        <v>138</v>
      </c>
      <c r="AT388" s="215" t="s">
        <v>133</v>
      </c>
      <c r="AU388" s="215" t="s">
        <v>139</v>
      </c>
      <c r="AY388" s="17" t="s">
        <v>130</v>
      </c>
      <c r="BE388" s="216">
        <f>IF(N388="základní",J388,0)</f>
        <v>0</v>
      </c>
      <c r="BF388" s="216">
        <f>IF(N388="snížená",J388,0)</f>
        <v>0</v>
      </c>
      <c r="BG388" s="216">
        <f>IF(N388="zákl. přenesená",J388,0)</f>
        <v>0</v>
      </c>
      <c r="BH388" s="216">
        <f>IF(N388="sníž. přenesená",J388,0)</f>
        <v>0</v>
      </c>
      <c r="BI388" s="216">
        <f>IF(N388="nulová",J388,0)</f>
        <v>0</v>
      </c>
      <c r="BJ388" s="17" t="s">
        <v>139</v>
      </c>
      <c r="BK388" s="216">
        <f>ROUND(I388*H388,2)</f>
        <v>0</v>
      </c>
      <c r="BL388" s="17" t="s">
        <v>138</v>
      </c>
      <c r="BM388" s="215" t="s">
        <v>674</v>
      </c>
    </row>
    <row r="389" s="2" customFormat="1">
      <c r="A389" s="38"/>
      <c r="B389" s="39"/>
      <c r="C389" s="40"/>
      <c r="D389" s="217" t="s">
        <v>141</v>
      </c>
      <c r="E389" s="40"/>
      <c r="F389" s="218" t="s">
        <v>675</v>
      </c>
      <c r="G389" s="40"/>
      <c r="H389" s="40"/>
      <c r="I389" s="219"/>
      <c r="J389" s="40"/>
      <c r="K389" s="40"/>
      <c r="L389" s="44"/>
      <c r="M389" s="220"/>
      <c r="N389" s="221"/>
      <c r="O389" s="84"/>
      <c r="P389" s="84"/>
      <c r="Q389" s="84"/>
      <c r="R389" s="84"/>
      <c r="S389" s="84"/>
      <c r="T389" s="85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141</v>
      </c>
      <c r="AU389" s="17" t="s">
        <v>139</v>
      </c>
    </row>
    <row r="390" s="2" customFormat="1">
      <c r="A390" s="38"/>
      <c r="B390" s="39"/>
      <c r="C390" s="40"/>
      <c r="D390" s="222" t="s">
        <v>143</v>
      </c>
      <c r="E390" s="40"/>
      <c r="F390" s="223" t="s">
        <v>676</v>
      </c>
      <c r="G390" s="40"/>
      <c r="H390" s="40"/>
      <c r="I390" s="219"/>
      <c r="J390" s="40"/>
      <c r="K390" s="40"/>
      <c r="L390" s="44"/>
      <c r="M390" s="220"/>
      <c r="N390" s="221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143</v>
      </c>
      <c r="AU390" s="17" t="s">
        <v>139</v>
      </c>
    </row>
    <row r="391" s="13" customFormat="1">
      <c r="A391" s="13"/>
      <c r="B391" s="224"/>
      <c r="C391" s="225"/>
      <c r="D391" s="217" t="s">
        <v>145</v>
      </c>
      <c r="E391" s="226" t="s">
        <v>19</v>
      </c>
      <c r="F391" s="227" t="s">
        <v>677</v>
      </c>
      <c r="G391" s="225"/>
      <c r="H391" s="228">
        <v>2.7229999999999999</v>
      </c>
      <c r="I391" s="229"/>
      <c r="J391" s="225"/>
      <c r="K391" s="225"/>
      <c r="L391" s="230"/>
      <c r="M391" s="231"/>
      <c r="N391" s="232"/>
      <c r="O391" s="232"/>
      <c r="P391" s="232"/>
      <c r="Q391" s="232"/>
      <c r="R391" s="232"/>
      <c r="S391" s="232"/>
      <c r="T391" s="23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4" t="s">
        <v>145</v>
      </c>
      <c r="AU391" s="234" t="s">
        <v>139</v>
      </c>
      <c r="AV391" s="13" t="s">
        <v>139</v>
      </c>
      <c r="AW391" s="13" t="s">
        <v>32</v>
      </c>
      <c r="AX391" s="13" t="s">
        <v>80</v>
      </c>
      <c r="AY391" s="234" t="s">
        <v>130</v>
      </c>
    </row>
    <row r="392" s="2" customFormat="1" ht="16.5" customHeight="1">
      <c r="A392" s="38"/>
      <c r="B392" s="39"/>
      <c r="C392" s="204" t="s">
        <v>678</v>
      </c>
      <c r="D392" s="204" t="s">
        <v>133</v>
      </c>
      <c r="E392" s="205" t="s">
        <v>679</v>
      </c>
      <c r="F392" s="206" t="s">
        <v>680</v>
      </c>
      <c r="G392" s="207" t="s">
        <v>136</v>
      </c>
      <c r="H392" s="208">
        <v>22.300000000000001</v>
      </c>
      <c r="I392" s="209"/>
      <c r="J392" s="210">
        <f>ROUND(I392*H392,2)</f>
        <v>0</v>
      </c>
      <c r="K392" s="206" t="s">
        <v>137</v>
      </c>
      <c r="L392" s="44"/>
      <c r="M392" s="211" t="s">
        <v>19</v>
      </c>
      <c r="N392" s="212" t="s">
        <v>44</v>
      </c>
      <c r="O392" s="84"/>
      <c r="P392" s="213">
        <f>O392*H392</f>
        <v>0</v>
      </c>
      <c r="Q392" s="213">
        <v>0</v>
      </c>
      <c r="R392" s="213">
        <f>Q392*H392</f>
        <v>0</v>
      </c>
      <c r="S392" s="213">
        <v>0</v>
      </c>
      <c r="T392" s="214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15" t="s">
        <v>252</v>
      </c>
      <c r="AT392" s="215" t="s">
        <v>133</v>
      </c>
      <c r="AU392" s="215" t="s">
        <v>139</v>
      </c>
      <c r="AY392" s="17" t="s">
        <v>130</v>
      </c>
      <c r="BE392" s="216">
        <f>IF(N392="základní",J392,0)</f>
        <v>0</v>
      </c>
      <c r="BF392" s="216">
        <f>IF(N392="snížená",J392,0)</f>
        <v>0</v>
      </c>
      <c r="BG392" s="216">
        <f>IF(N392="zákl. přenesená",J392,0)</f>
        <v>0</v>
      </c>
      <c r="BH392" s="216">
        <f>IF(N392="sníž. přenesená",J392,0)</f>
        <v>0</v>
      </c>
      <c r="BI392" s="216">
        <f>IF(N392="nulová",J392,0)</f>
        <v>0</v>
      </c>
      <c r="BJ392" s="17" t="s">
        <v>139</v>
      </c>
      <c r="BK392" s="216">
        <f>ROUND(I392*H392,2)</f>
        <v>0</v>
      </c>
      <c r="BL392" s="17" t="s">
        <v>252</v>
      </c>
      <c r="BM392" s="215" t="s">
        <v>681</v>
      </c>
    </row>
    <row r="393" s="2" customFormat="1">
      <c r="A393" s="38"/>
      <c r="B393" s="39"/>
      <c r="C393" s="40"/>
      <c r="D393" s="217" t="s">
        <v>141</v>
      </c>
      <c r="E393" s="40"/>
      <c r="F393" s="218" t="s">
        <v>682</v>
      </c>
      <c r="G393" s="40"/>
      <c r="H393" s="40"/>
      <c r="I393" s="219"/>
      <c r="J393" s="40"/>
      <c r="K393" s="40"/>
      <c r="L393" s="44"/>
      <c r="M393" s="220"/>
      <c r="N393" s="221"/>
      <c r="O393" s="84"/>
      <c r="P393" s="84"/>
      <c r="Q393" s="84"/>
      <c r="R393" s="84"/>
      <c r="S393" s="84"/>
      <c r="T393" s="85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141</v>
      </c>
      <c r="AU393" s="17" t="s">
        <v>139</v>
      </c>
    </row>
    <row r="394" s="2" customFormat="1">
      <c r="A394" s="38"/>
      <c r="B394" s="39"/>
      <c r="C394" s="40"/>
      <c r="D394" s="222" t="s">
        <v>143</v>
      </c>
      <c r="E394" s="40"/>
      <c r="F394" s="223" t="s">
        <v>683</v>
      </c>
      <c r="G394" s="40"/>
      <c r="H394" s="40"/>
      <c r="I394" s="219"/>
      <c r="J394" s="40"/>
      <c r="K394" s="40"/>
      <c r="L394" s="44"/>
      <c r="M394" s="220"/>
      <c r="N394" s="221"/>
      <c r="O394" s="84"/>
      <c r="P394" s="84"/>
      <c r="Q394" s="84"/>
      <c r="R394" s="84"/>
      <c r="S394" s="84"/>
      <c r="T394" s="85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143</v>
      </c>
      <c r="AU394" s="17" t="s">
        <v>139</v>
      </c>
    </row>
    <row r="395" s="2" customFormat="1" ht="16.5" customHeight="1">
      <c r="A395" s="38"/>
      <c r="B395" s="39"/>
      <c r="C395" s="204" t="s">
        <v>684</v>
      </c>
      <c r="D395" s="204" t="s">
        <v>133</v>
      </c>
      <c r="E395" s="205" t="s">
        <v>685</v>
      </c>
      <c r="F395" s="206" t="s">
        <v>686</v>
      </c>
      <c r="G395" s="207" t="s">
        <v>175</v>
      </c>
      <c r="H395" s="208">
        <v>11.15</v>
      </c>
      <c r="I395" s="209"/>
      <c r="J395" s="210">
        <f>ROUND(I395*H395,2)</f>
        <v>0</v>
      </c>
      <c r="K395" s="206" t="s">
        <v>137</v>
      </c>
      <c r="L395" s="44"/>
      <c r="M395" s="211" t="s">
        <v>19</v>
      </c>
      <c r="N395" s="212" t="s">
        <v>44</v>
      </c>
      <c r="O395" s="84"/>
      <c r="P395" s="213">
        <f>O395*H395</f>
        <v>0</v>
      </c>
      <c r="Q395" s="213">
        <v>0.00018000000000000001</v>
      </c>
      <c r="R395" s="213">
        <f>Q395*H395</f>
        <v>0.0020070000000000001</v>
      </c>
      <c r="S395" s="213">
        <v>0</v>
      </c>
      <c r="T395" s="214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15" t="s">
        <v>252</v>
      </c>
      <c r="AT395" s="215" t="s">
        <v>133</v>
      </c>
      <c r="AU395" s="215" t="s">
        <v>139</v>
      </c>
      <c r="AY395" s="17" t="s">
        <v>130</v>
      </c>
      <c r="BE395" s="216">
        <f>IF(N395="základní",J395,0)</f>
        <v>0</v>
      </c>
      <c r="BF395" s="216">
        <f>IF(N395="snížená",J395,0)</f>
        <v>0</v>
      </c>
      <c r="BG395" s="216">
        <f>IF(N395="zákl. přenesená",J395,0)</f>
        <v>0</v>
      </c>
      <c r="BH395" s="216">
        <f>IF(N395="sníž. přenesená",J395,0)</f>
        <v>0</v>
      </c>
      <c r="BI395" s="216">
        <f>IF(N395="nulová",J395,0)</f>
        <v>0</v>
      </c>
      <c r="BJ395" s="17" t="s">
        <v>139</v>
      </c>
      <c r="BK395" s="216">
        <f>ROUND(I395*H395,2)</f>
        <v>0</v>
      </c>
      <c r="BL395" s="17" t="s">
        <v>252</v>
      </c>
      <c r="BM395" s="215" t="s">
        <v>687</v>
      </c>
    </row>
    <row r="396" s="2" customFormat="1">
      <c r="A396" s="38"/>
      <c r="B396" s="39"/>
      <c r="C396" s="40"/>
      <c r="D396" s="217" t="s">
        <v>141</v>
      </c>
      <c r="E396" s="40"/>
      <c r="F396" s="218" t="s">
        <v>688</v>
      </c>
      <c r="G396" s="40"/>
      <c r="H396" s="40"/>
      <c r="I396" s="219"/>
      <c r="J396" s="40"/>
      <c r="K396" s="40"/>
      <c r="L396" s="44"/>
      <c r="M396" s="220"/>
      <c r="N396" s="221"/>
      <c r="O396" s="84"/>
      <c r="P396" s="84"/>
      <c r="Q396" s="84"/>
      <c r="R396" s="84"/>
      <c r="S396" s="84"/>
      <c r="T396" s="85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141</v>
      </c>
      <c r="AU396" s="17" t="s">
        <v>139</v>
      </c>
    </row>
    <row r="397" s="2" customFormat="1">
      <c r="A397" s="38"/>
      <c r="B397" s="39"/>
      <c r="C397" s="40"/>
      <c r="D397" s="222" t="s">
        <v>143</v>
      </c>
      <c r="E397" s="40"/>
      <c r="F397" s="223" t="s">
        <v>689</v>
      </c>
      <c r="G397" s="40"/>
      <c r="H397" s="40"/>
      <c r="I397" s="219"/>
      <c r="J397" s="40"/>
      <c r="K397" s="40"/>
      <c r="L397" s="44"/>
      <c r="M397" s="220"/>
      <c r="N397" s="221"/>
      <c r="O397" s="84"/>
      <c r="P397" s="84"/>
      <c r="Q397" s="84"/>
      <c r="R397" s="84"/>
      <c r="S397" s="84"/>
      <c r="T397" s="85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143</v>
      </c>
      <c r="AU397" s="17" t="s">
        <v>139</v>
      </c>
    </row>
    <row r="398" s="13" customFormat="1">
      <c r="A398" s="13"/>
      <c r="B398" s="224"/>
      <c r="C398" s="225"/>
      <c r="D398" s="217" t="s">
        <v>145</v>
      </c>
      <c r="E398" s="226" t="s">
        <v>19</v>
      </c>
      <c r="F398" s="227" t="s">
        <v>690</v>
      </c>
      <c r="G398" s="225"/>
      <c r="H398" s="228">
        <v>11.15</v>
      </c>
      <c r="I398" s="229"/>
      <c r="J398" s="225"/>
      <c r="K398" s="225"/>
      <c r="L398" s="230"/>
      <c r="M398" s="231"/>
      <c r="N398" s="232"/>
      <c r="O398" s="232"/>
      <c r="P398" s="232"/>
      <c r="Q398" s="232"/>
      <c r="R398" s="232"/>
      <c r="S398" s="232"/>
      <c r="T398" s="23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4" t="s">
        <v>145</v>
      </c>
      <c r="AU398" s="234" t="s">
        <v>139</v>
      </c>
      <c r="AV398" s="13" t="s">
        <v>139</v>
      </c>
      <c r="AW398" s="13" t="s">
        <v>32</v>
      </c>
      <c r="AX398" s="13" t="s">
        <v>80</v>
      </c>
      <c r="AY398" s="234" t="s">
        <v>130</v>
      </c>
    </row>
    <row r="399" s="2" customFormat="1" ht="16.5" customHeight="1">
      <c r="A399" s="38"/>
      <c r="B399" s="39"/>
      <c r="C399" s="235" t="s">
        <v>691</v>
      </c>
      <c r="D399" s="235" t="s">
        <v>187</v>
      </c>
      <c r="E399" s="236" t="s">
        <v>692</v>
      </c>
      <c r="F399" s="237" t="s">
        <v>693</v>
      </c>
      <c r="G399" s="238" t="s">
        <v>175</v>
      </c>
      <c r="H399" s="239">
        <v>12.265000000000001</v>
      </c>
      <c r="I399" s="240"/>
      <c r="J399" s="241">
        <f>ROUND(I399*H399,2)</f>
        <v>0</v>
      </c>
      <c r="K399" s="237" t="s">
        <v>137</v>
      </c>
      <c r="L399" s="242"/>
      <c r="M399" s="243" t="s">
        <v>19</v>
      </c>
      <c r="N399" s="244" t="s">
        <v>44</v>
      </c>
      <c r="O399" s="84"/>
      <c r="P399" s="213">
        <f>O399*H399</f>
        <v>0</v>
      </c>
      <c r="Q399" s="213">
        <v>0.00032000000000000003</v>
      </c>
      <c r="R399" s="213">
        <f>Q399*H399</f>
        <v>0.0039248000000000009</v>
      </c>
      <c r="S399" s="213">
        <v>0</v>
      </c>
      <c r="T399" s="214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15" t="s">
        <v>357</v>
      </c>
      <c r="AT399" s="215" t="s">
        <v>187</v>
      </c>
      <c r="AU399" s="215" t="s">
        <v>139</v>
      </c>
      <c r="AY399" s="17" t="s">
        <v>130</v>
      </c>
      <c r="BE399" s="216">
        <f>IF(N399="základní",J399,0)</f>
        <v>0</v>
      </c>
      <c r="BF399" s="216">
        <f>IF(N399="snížená",J399,0)</f>
        <v>0</v>
      </c>
      <c r="BG399" s="216">
        <f>IF(N399="zákl. přenesená",J399,0)</f>
        <v>0</v>
      </c>
      <c r="BH399" s="216">
        <f>IF(N399="sníž. přenesená",J399,0)</f>
        <v>0</v>
      </c>
      <c r="BI399" s="216">
        <f>IF(N399="nulová",J399,0)</f>
        <v>0</v>
      </c>
      <c r="BJ399" s="17" t="s">
        <v>139</v>
      </c>
      <c r="BK399" s="216">
        <f>ROUND(I399*H399,2)</f>
        <v>0</v>
      </c>
      <c r="BL399" s="17" t="s">
        <v>252</v>
      </c>
      <c r="BM399" s="215" t="s">
        <v>694</v>
      </c>
    </row>
    <row r="400" s="2" customFormat="1">
      <c r="A400" s="38"/>
      <c r="B400" s="39"/>
      <c r="C400" s="40"/>
      <c r="D400" s="217" t="s">
        <v>141</v>
      </c>
      <c r="E400" s="40"/>
      <c r="F400" s="218" t="s">
        <v>693</v>
      </c>
      <c r="G400" s="40"/>
      <c r="H400" s="40"/>
      <c r="I400" s="219"/>
      <c r="J400" s="40"/>
      <c r="K400" s="40"/>
      <c r="L400" s="44"/>
      <c r="M400" s="220"/>
      <c r="N400" s="221"/>
      <c r="O400" s="84"/>
      <c r="P400" s="84"/>
      <c r="Q400" s="84"/>
      <c r="R400" s="84"/>
      <c r="S400" s="84"/>
      <c r="T400" s="85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141</v>
      </c>
      <c r="AU400" s="17" t="s">
        <v>139</v>
      </c>
    </row>
    <row r="401" s="13" customFormat="1">
      <c r="A401" s="13"/>
      <c r="B401" s="224"/>
      <c r="C401" s="225"/>
      <c r="D401" s="217" t="s">
        <v>145</v>
      </c>
      <c r="E401" s="226" t="s">
        <v>19</v>
      </c>
      <c r="F401" s="227" t="s">
        <v>695</v>
      </c>
      <c r="G401" s="225"/>
      <c r="H401" s="228">
        <v>12.265000000000001</v>
      </c>
      <c r="I401" s="229"/>
      <c r="J401" s="225"/>
      <c r="K401" s="225"/>
      <c r="L401" s="230"/>
      <c r="M401" s="231"/>
      <c r="N401" s="232"/>
      <c r="O401" s="232"/>
      <c r="P401" s="232"/>
      <c r="Q401" s="232"/>
      <c r="R401" s="232"/>
      <c r="S401" s="232"/>
      <c r="T401" s="23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4" t="s">
        <v>145</v>
      </c>
      <c r="AU401" s="234" t="s">
        <v>139</v>
      </c>
      <c r="AV401" s="13" t="s">
        <v>139</v>
      </c>
      <c r="AW401" s="13" t="s">
        <v>32</v>
      </c>
      <c r="AX401" s="13" t="s">
        <v>80</v>
      </c>
      <c r="AY401" s="234" t="s">
        <v>130</v>
      </c>
    </row>
    <row r="402" s="2" customFormat="1" ht="16.5" customHeight="1">
      <c r="A402" s="38"/>
      <c r="B402" s="39"/>
      <c r="C402" s="204" t="s">
        <v>696</v>
      </c>
      <c r="D402" s="204" t="s">
        <v>133</v>
      </c>
      <c r="E402" s="205" t="s">
        <v>697</v>
      </c>
      <c r="F402" s="206" t="s">
        <v>698</v>
      </c>
      <c r="G402" s="207" t="s">
        <v>175</v>
      </c>
      <c r="H402" s="208">
        <v>10</v>
      </c>
      <c r="I402" s="209"/>
      <c r="J402" s="210">
        <f>ROUND(I402*H402,2)</f>
        <v>0</v>
      </c>
      <c r="K402" s="206" t="s">
        <v>137</v>
      </c>
      <c r="L402" s="44"/>
      <c r="M402" s="211" t="s">
        <v>19</v>
      </c>
      <c r="N402" s="212" t="s">
        <v>44</v>
      </c>
      <c r="O402" s="84"/>
      <c r="P402" s="213">
        <f>O402*H402</f>
        <v>0</v>
      </c>
      <c r="Q402" s="213">
        <v>3.0000000000000001E-05</v>
      </c>
      <c r="R402" s="213">
        <f>Q402*H402</f>
        <v>0.00030000000000000003</v>
      </c>
      <c r="S402" s="213">
        <v>0</v>
      </c>
      <c r="T402" s="214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15" t="s">
        <v>252</v>
      </c>
      <c r="AT402" s="215" t="s">
        <v>133</v>
      </c>
      <c r="AU402" s="215" t="s">
        <v>139</v>
      </c>
      <c r="AY402" s="17" t="s">
        <v>130</v>
      </c>
      <c r="BE402" s="216">
        <f>IF(N402="základní",J402,0)</f>
        <v>0</v>
      </c>
      <c r="BF402" s="216">
        <f>IF(N402="snížená",J402,0)</f>
        <v>0</v>
      </c>
      <c r="BG402" s="216">
        <f>IF(N402="zákl. přenesená",J402,0)</f>
        <v>0</v>
      </c>
      <c r="BH402" s="216">
        <f>IF(N402="sníž. přenesená",J402,0)</f>
        <v>0</v>
      </c>
      <c r="BI402" s="216">
        <f>IF(N402="nulová",J402,0)</f>
        <v>0</v>
      </c>
      <c r="BJ402" s="17" t="s">
        <v>139</v>
      </c>
      <c r="BK402" s="216">
        <f>ROUND(I402*H402,2)</f>
        <v>0</v>
      </c>
      <c r="BL402" s="17" t="s">
        <v>252</v>
      </c>
      <c r="BM402" s="215" t="s">
        <v>699</v>
      </c>
    </row>
    <row r="403" s="2" customFormat="1">
      <c r="A403" s="38"/>
      <c r="B403" s="39"/>
      <c r="C403" s="40"/>
      <c r="D403" s="217" t="s">
        <v>141</v>
      </c>
      <c r="E403" s="40"/>
      <c r="F403" s="218" t="s">
        <v>700</v>
      </c>
      <c r="G403" s="40"/>
      <c r="H403" s="40"/>
      <c r="I403" s="219"/>
      <c r="J403" s="40"/>
      <c r="K403" s="40"/>
      <c r="L403" s="44"/>
      <c r="M403" s="220"/>
      <c r="N403" s="221"/>
      <c r="O403" s="84"/>
      <c r="P403" s="84"/>
      <c r="Q403" s="84"/>
      <c r="R403" s="84"/>
      <c r="S403" s="84"/>
      <c r="T403" s="85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141</v>
      </c>
      <c r="AU403" s="17" t="s">
        <v>139</v>
      </c>
    </row>
    <row r="404" s="2" customFormat="1">
      <c r="A404" s="38"/>
      <c r="B404" s="39"/>
      <c r="C404" s="40"/>
      <c r="D404" s="222" t="s">
        <v>143</v>
      </c>
      <c r="E404" s="40"/>
      <c r="F404" s="223" t="s">
        <v>701</v>
      </c>
      <c r="G404" s="40"/>
      <c r="H404" s="40"/>
      <c r="I404" s="219"/>
      <c r="J404" s="40"/>
      <c r="K404" s="40"/>
      <c r="L404" s="44"/>
      <c r="M404" s="220"/>
      <c r="N404" s="221"/>
      <c r="O404" s="84"/>
      <c r="P404" s="84"/>
      <c r="Q404" s="84"/>
      <c r="R404" s="84"/>
      <c r="S404" s="84"/>
      <c r="T404" s="85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143</v>
      </c>
      <c r="AU404" s="17" t="s">
        <v>139</v>
      </c>
    </row>
    <row r="405" s="2" customFormat="1" ht="16.5" customHeight="1">
      <c r="A405" s="38"/>
      <c r="B405" s="39"/>
      <c r="C405" s="204" t="s">
        <v>702</v>
      </c>
      <c r="D405" s="204" t="s">
        <v>133</v>
      </c>
      <c r="E405" s="205" t="s">
        <v>703</v>
      </c>
      <c r="F405" s="206" t="s">
        <v>704</v>
      </c>
      <c r="G405" s="207" t="s">
        <v>229</v>
      </c>
      <c r="H405" s="208">
        <v>0.80000000000000004</v>
      </c>
      <c r="I405" s="209"/>
      <c r="J405" s="210">
        <f>ROUND(I405*H405,2)</f>
        <v>0</v>
      </c>
      <c r="K405" s="206" t="s">
        <v>137</v>
      </c>
      <c r="L405" s="44"/>
      <c r="M405" s="211" t="s">
        <v>19</v>
      </c>
      <c r="N405" s="212" t="s">
        <v>44</v>
      </c>
      <c r="O405" s="84"/>
      <c r="P405" s="213">
        <f>O405*H405</f>
        <v>0</v>
      </c>
      <c r="Q405" s="213">
        <v>0</v>
      </c>
      <c r="R405" s="213">
        <f>Q405*H405</f>
        <v>0</v>
      </c>
      <c r="S405" s="213">
        <v>0</v>
      </c>
      <c r="T405" s="214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15" t="s">
        <v>252</v>
      </c>
      <c r="AT405" s="215" t="s">
        <v>133</v>
      </c>
      <c r="AU405" s="215" t="s">
        <v>139</v>
      </c>
      <c r="AY405" s="17" t="s">
        <v>130</v>
      </c>
      <c r="BE405" s="216">
        <f>IF(N405="základní",J405,0)</f>
        <v>0</v>
      </c>
      <c r="BF405" s="216">
        <f>IF(N405="snížená",J405,0)</f>
        <v>0</v>
      </c>
      <c r="BG405" s="216">
        <f>IF(N405="zákl. přenesená",J405,0)</f>
        <v>0</v>
      </c>
      <c r="BH405" s="216">
        <f>IF(N405="sníž. přenesená",J405,0)</f>
        <v>0</v>
      </c>
      <c r="BI405" s="216">
        <f>IF(N405="nulová",J405,0)</f>
        <v>0</v>
      </c>
      <c r="BJ405" s="17" t="s">
        <v>139</v>
      </c>
      <c r="BK405" s="216">
        <f>ROUND(I405*H405,2)</f>
        <v>0</v>
      </c>
      <c r="BL405" s="17" t="s">
        <v>252</v>
      </c>
      <c r="BM405" s="215" t="s">
        <v>705</v>
      </c>
    </row>
    <row r="406" s="2" customFormat="1">
      <c r="A406" s="38"/>
      <c r="B406" s="39"/>
      <c r="C406" s="40"/>
      <c r="D406" s="217" t="s">
        <v>141</v>
      </c>
      <c r="E406" s="40"/>
      <c r="F406" s="218" t="s">
        <v>706</v>
      </c>
      <c r="G406" s="40"/>
      <c r="H406" s="40"/>
      <c r="I406" s="219"/>
      <c r="J406" s="40"/>
      <c r="K406" s="40"/>
      <c r="L406" s="44"/>
      <c r="M406" s="220"/>
      <c r="N406" s="221"/>
      <c r="O406" s="84"/>
      <c r="P406" s="84"/>
      <c r="Q406" s="84"/>
      <c r="R406" s="84"/>
      <c r="S406" s="84"/>
      <c r="T406" s="85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141</v>
      </c>
      <c r="AU406" s="17" t="s">
        <v>139</v>
      </c>
    </row>
    <row r="407" s="2" customFormat="1">
      <c r="A407" s="38"/>
      <c r="B407" s="39"/>
      <c r="C407" s="40"/>
      <c r="D407" s="222" t="s">
        <v>143</v>
      </c>
      <c r="E407" s="40"/>
      <c r="F407" s="223" t="s">
        <v>707</v>
      </c>
      <c r="G407" s="40"/>
      <c r="H407" s="40"/>
      <c r="I407" s="219"/>
      <c r="J407" s="40"/>
      <c r="K407" s="40"/>
      <c r="L407" s="44"/>
      <c r="M407" s="220"/>
      <c r="N407" s="221"/>
      <c r="O407" s="84"/>
      <c r="P407" s="84"/>
      <c r="Q407" s="84"/>
      <c r="R407" s="84"/>
      <c r="S407" s="84"/>
      <c r="T407" s="85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143</v>
      </c>
      <c r="AU407" s="17" t="s">
        <v>139</v>
      </c>
    </row>
    <row r="408" s="12" customFormat="1" ht="22.8" customHeight="1">
      <c r="A408" s="12"/>
      <c r="B408" s="188"/>
      <c r="C408" s="189"/>
      <c r="D408" s="190" t="s">
        <v>71</v>
      </c>
      <c r="E408" s="202" t="s">
        <v>708</v>
      </c>
      <c r="F408" s="202" t="s">
        <v>709</v>
      </c>
      <c r="G408" s="189"/>
      <c r="H408" s="189"/>
      <c r="I408" s="192"/>
      <c r="J408" s="203">
        <f>BK408</f>
        <v>0</v>
      </c>
      <c r="K408" s="189"/>
      <c r="L408" s="194"/>
      <c r="M408" s="195"/>
      <c r="N408" s="196"/>
      <c r="O408" s="196"/>
      <c r="P408" s="197">
        <f>SUM(P409:P427)</f>
        <v>0</v>
      </c>
      <c r="Q408" s="196"/>
      <c r="R408" s="197">
        <f>SUM(R409:R427)</f>
        <v>0.0092999999999999992</v>
      </c>
      <c r="S408" s="196"/>
      <c r="T408" s="198">
        <f>SUM(T409:T427)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199" t="s">
        <v>139</v>
      </c>
      <c r="AT408" s="200" t="s">
        <v>71</v>
      </c>
      <c r="AU408" s="200" t="s">
        <v>80</v>
      </c>
      <c r="AY408" s="199" t="s">
        <v>130</v>
      </c>
      <c r="BK408" s="201">
        <f>SUM(BK409:BK427)</f>
        <v>0</v>
      </c>
    </row>
    <row r="409" s="2" customFormat="1" ht="16.5" customHeight="1">
      <c r="A409" s="38"/>
      <c r="B409" s="39"/>
      <c r="C409" s="204" t="s">
        <v>710</v>
      </c>
      <c r="D409" s="204" t="s">
        <v>133</v>
      </c>
      <c r="E409" s="205" t="s">
        <v>711</v>
      </c>
      <c r="F409" s="206" t="s">
        <v>712</v>
      </c>
      <c r="G409" s="207" t="s">
        <v>136</v>
      </c>
      <c r="H409" s="208">
        <v>10</v>
      </c>
      <c r="I409" s="209"/>
      <c r="J409" s="210">
        <f>ROUND(I409*H409,2)</f>
        <v>0</v>
      </c>
      <c r="K409" s="206" t="s">
        <v>137</v>
      </c>
      <c r="L409" s="44"/>
      <c r="M409" s="211" t="s">
        <v>19</v>
      </c>
      <c r="N409" s="212" t="s">
        <v>44</v>
      </c>
      <c r="O409" s="84"/>
      <c r="P409" s="213">
        <f>O409*H409</f>
        <v>0</v>
      </c>
      <c r="Q409" s="213">
        <v>6.9999999999999994E-05</v>
      </c>
      <c r="R409" s="213">
        <f>Q409*H409</f>
        <v>0.00069999999999999988</v>
      </c>
      <c r="S409" s="213">
        <v>0</v>
      </c>
      <c r="T409" s="214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15" t="s">
        <v>252</v>
      </c>
      <c r="AT409" s="215" t="s">
        <v>133</v>
      </c>
      <c r="AU409" s="215" t="s">
        <v>139</v>
      </c>
      <c r="AY409" s="17" t="s">
        <v>130</v>
      </c>
      <c r="BE409" s="216">
        <f>IF(N409="základní",J409,0)</f>
        <v>0</v>
      </c>
      <c r="BF409" s="216">
        <f>IF(N409="snížená",J409,0)</f>
        <v>0</v>
      </c>
      <c r="BG409" s="216">
        <f>IF(N409="zákl. přenesená",J409,0)</f>
        <v>0</v>
      </c>
      <c r="BH409" s="216">
        <f>IF(N409="sníž. přenesená",J409,0)</f>
        <v>0</v>
      </c>
      <c r="BI409" s="216">
        <f>IF(N409="nulová",J409,0)</f>
        <v>0</v>
      </c>
      <c r="BJ409" s="17" t="s">
        <v>139</v>
      </c>
      <c r="BK409" s="216">
        <f>ROUND(I409*H409,2)</f>
        <v>0</v>
      </c>
      <c r="BL409" s="17" t="s">
        <v>252</v>
      </c>
      <c r="BM409" s="215" t="s">
        <v>713</v>
      </c>
    </row>
    <row r="410" s="2" customFormat="1">
      <c r="A410" s="38"/>
      <c r="B410" s="39"/>
      <c r="C410" s="40"/>
      <c r="D410" s="217" t="s">
        <v>141</v>
      </c>
      <c r="E410" s="40"/>
      <c r="F410" s="218" t="s">
        <v>712</v>
      </c>
      <c r="G410" s="40"/>
      <c r="H410" s="40"/>
      <c r="I410" s="219"/>
      <c r="J410" s="40"/>
      <c r="K410" s="40"/>
      <c r="L410" s="44"/>
      <c r="M410" s="220"/>
      <c r="N410" s="221"/>
      <c r="O410" s="84"/>
      <c r="P410" s="84"/>
      <c r="Q410" s="84"/>
      <c r="R410" s="84"/>
      <c r="S410" s="84"/>
      <c r="T410" s="85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141</v>
      </c>
      <c r="AU410" s="17" t="s">
        <v>139</v>
      </c>
    </row>
    <row r="411" s="2" customFormat="1">
      <c r="A411" s="38"/>
      <c r="B411" s="39"/>
      <c r="C411" s="40"/>
      <c r="D411" s="222" t="s">
        <v>143</v>
      </c>
      <c r="E411" s="40"/>
      <c r="F411" s="223" t="s">
        <v>714</v>
      </c>
      <c r="G411" s="40"/>
      <c r="H411" s="40"/>
      <c r="I411" s="219"/>
      <c r="J411" s="40"/>
      <c r="K411" s="40"/>
      <c r="L411" s="44"/>
      <c r="M411" s="220"/>
      <c r="N411" s="221"/>
      <c r="O411" s="84"/>
      <c r="P411" s="84"/>
      <c r="Q411" s="84"/>
      <c r="R411" s="84"/>
      <c r="S411" s="84"/>
      <c r="T411" s="85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143</v>
      </c>
      <c r="AU411" s="17" t="s">
        <v>139</v>
      </c>
    </row>
    <row r="412" s="2" customFormat="1" ht="16.5" customHeight="1">
      <c r="A412" s="38"/>
      <c r="B412" s="39"/>
      <c r="C412" s="204" t="s">
        <v>715</v>
      </c>
      <c r="D412" s="204" t="s">
        <v>133</v>
      </c>
      <c r="E412" s="205" t="s">
        <v>716</v>
      </c>
      <c r="F412" s="206" t="s">
        <v>717</v>
      </c>
      <c r="G412" s="207" t="s">
        <v>136</v>
      </c>
      <c r="H412" s="208">
        <v>20</v>
      </c>
      <c r="I412" s="209"/>
      <c r="J412" s="210">
        <f>ROUND(I412*H412,2)</f>
        <v>0</v>
      </c>
      <c r="K412" s="206" t="s">
        <v>137</v>
      </c>
      <c r="L412" s="44"/>
      <c r="M412" s="211" t="s">
        <v>19</v>
      </c>
      <c r="N412" s="212" t="s">
        <v>44</v>
      </c>
      <c r="O412" s="84"/>
      <c r="P412" s="213">
        <f>O412*H412</f>
        <v>0</v>
      </c>
      <c r="Q412" s="213">
        <v>0</v>
      </c>
      <c r="R412" s="213">
        <f>Q412*H412</f>
        <v>0</v>
      </c>
      <c r="S412" s="213">
        <v>0</v>
      </c>
      <c r="T412" s="214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15" t="s">
        <v>252</v>
      </c>
      <c r="AT412" s="215" t="s">
        <v>133</v>
      </c>
      <c r="AU412" s="215" t="s">
        <v>139</v>
      </c>
      <c r="AY412" s="17" t="s">
        <v>130</v>
      </c>
      <c r="BE412" s="216">
        <f>IF(N412="základní",J412,0)</f>
        <v>0</v>
      </c>
      <c r="BF412" s="216">
        <f>IF(N412="snížená",J412,0)</f>
        <v>0</v>
      </c>
      <c r="BG412" s="216">
        <f>IF(N412="zákl. přenesená",J412,0)</f>
        <v>0</v>
      </c>
      <c r="BH412" s="216">
        <f>IF(N412="sníž. přenesená",J412,0)</f>
        <v>0</v>
      </c>
      <c r="BI412" s="216">
        <f>IF(N412="nulová",J412,0)</f>
        <v>0</v>
      </c>
      <c r="BJ412" s="17" t="s">
        <v>139</v>
      </c>
      <c r="BK412" s="216">
        <f>ROUND(I412*H412,2)</f>
        <v>0</v>
      </c>
      <c r="BL412" s="17" t="s">
        <v>252</v>
      </c>
      <c r="BM412" s="215" t="s">
        <v>718</v>
      </c>
    </row>
    <row r="413" s="2" customFormat="1">
      <c r="A413" s="38"/>
      <c r="B413" s="39"/>
      <c r="C413" s="40"/>
      <c r="D413" s="217" t="s">
        <v>141</v>
      </c>
      <c r="E413" s="40"/>
      <c r="F413" s="218" t="s">
        <v>717</v>
      </c>
      <c r="G413" s="40"/>
      <c r="H413" s="40"/>
      <c r="I413" s="219"/>
      <c r="J413" s="40"/>
      <c r="K413" s="40"/>
      <c r="L413" s="44"/>
      <c r="M413" s="220"/>
      <c r="N413" s="221"/>
      <c r="O413" s="84"/>
      <c r="P413" s="84"/>
      <c r="Q413" s="84"/>
      <c r="R413" s="84"/>
      <c r="S413" s="84"/>
      <c r="T413" s="85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141</v>
      </c>
      <c r="AU413" s="17" t="s">
        <v>139</v>
      </c>
    </row>
    <row r="414" s="2" customFormat="1">
      <c r="A414" s="38"/>
      <c r="B414" s="39"/>
      <c r="C414" s="40"/>
      <c r="D414" s="222" t="s">
        <v>143</v>
      </c>
      <c r="E414" s="40"/>
      <c r="F414" s="223" t="s">
        <v>719</v>
      </c>
      <c r="G414" s="40"/>
      <c r="H414" s="40"/>
      <c r="I414" s="219"/>
      <c r="J414" s="40"/>
      <c r="K414" s="40"/>
      <c r="L414" s="44"/>
      <c r="M414" s="220"/>
      <c r="N414" s="221"/>
      <c r="O414" s="84"/>
      <c r="P414" s="84"/>
      <c r="Q414" s="84"/>
      <c r="R414" s="84"/>
      <c r="S414" s="84"/>
      <c r="T414" s="85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143</v>
      </c>
      <c r="AU414" s="17" t="s">
        <v>139</v>
      </c>
    </row>
    <row r="415" s="2" customFormat="1" ht="16.5" customHeight="1">
      <c r="A415" s="38"/>
      <c r="B415" s="39"/>
      <c r="C415" s="204" t="s">
        <v>720</v>
      </c>
      <c r="D415" s="204" t="s">
        <v>133</v>
      </c>
      <c r="E415" s="205" t="s">
        <v>721</v>
      </c>
      <c r="F415" s="206" t="s">
        <v>722</v>
      </c>
      <c r="G415" s="207" t="s">
        <v>136</v>
      </c>
      <c r="H415" s="208">
        <v>20</v>
      </c>
      <c r="I415" s="209"/>
      <c r="J415" s="210">
        <f>ROUND(I415*H415,2)</f>
        <v>0</v>
      </c>
      <c r="K415" s="206" t="s">
        <v>137</v>
      </c>
      <c r="L415" s="44"/>
      <c r="M415" s="211" t="s">
        <v>19</v>
      </c>
      <c r="N415" s="212" t="s">
        <v>44</v>
      </c>
      <c r="O415" s="84"/>
      <c r="P415" s="213">
        <f>O415*H415</f>
        <v>0</v>
      </c>
      <c r="Q415" s="213">
        <v>0.00013999999999999999</v>
      </c>
      <c r="R415" s="213">
        <f>Q415*H415</f>
        <v>0.0027999999999999995</v>
      </c>
      <c r="S415" s="213">
        <v>0</v>
      </c>
      <c r="T415" s="214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15" t="s">
        <v>252</v>
      </c>
      <c r="AT415" s="215" t="s">
        <v>133</v>
      </c>
      <c r="AU415" s="215" t="s">
        <v>139</v>
      </c>
      <c r="AY415" s="17" t="s">
        <v>130</v>
      </c>
      <c r="BE415" s="216">
        <f>IF(N415="základní",J415,0)</f>
        <v>0</v>
      </c>
      <c r="BF415" s="216">
        <f>IF(N415="snížená",J415,0)</f>
        <v>0</v>
      </c>
      <c r="BG415" s="216">
        <f>IF(N415="zákl. přenesená",J415,0)</f>
        <v>0</v>
      </c>
      <c r="BH415" s="216">
        <f>IF(N415="sníž. přenesená",J415,0)</f>
        <v>0</v>
      </c>
      <c r="BI415" s="216">
        <f>IF(N415="nulová",J415,0)</f>
        <v>0</v>
      </c>
      <c r="BJ415" s="17" t="s">
        <v>139</v>
      </c>
      <c r="BK415" s="216">
        <f>ROUND(I415*H415,2)</f>
        <v>0</v>
      </c>
      <c r="BL415" s="17" t="s">
        <v>252</v>
      </c>
      <c r="BM415" s="215" t="s">
        <v>723</v>
      </c>
    </row>
    <row r="416" s="2" customFormat="1">
      <c r="A416" s="38"/>
      <c r="B416" s="39"/>
      <c r="C416" s="40"/>
      <c r="D416" s="217" t="s">
        <v>141</v>
      </c>
      <c r="E416" s="40"/>
      <c r="F416" s="218" t="s">
        <v>724</v>
      </c>
      <c r="G416" s="40"/>
      <c r="H416" s="40"/>
      <c r="I416" s="219"/>
      <c r="J416" s="40"/>
      <c r="K416" s="40"/>
      <c r="L416" s="44"/>
      <c r="M416" s="220"/>
      <c r="N416" s="221"/>
      <c r="O416" s="84"/>
      <c r="P416" s="84"/>
      <c r="Q416" s="84"/>
      <c r="R416" s="84"/>
      <c r="S416" s="84"/>
      <c r="T416" s="85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141</v>
      </c>
      <c r="AU416" s="17" t="s">
        <v>139</v>
      </c>
    </row>
    <row r="417" s="2" customFormat="1">
      <c r="A417" s="38"/>
      <c r="B417" s="39"/>
      <c r="C417" s="40"/>
      <c r="D417" s="222" t="s">
        <v>143</v>
      </c>
      <c r="E417" s="40"/>
      <c r="F417" s="223" t="s">
        <v>725</v>
      </c>
      <c r="G417" s="40"/>
      <c r="H417" s="40"/>
      <c r="I417" s="219"/>
      <c r="J417" s="40"/>
      <c r="K417" s="40"/>
      <c r="L417" s="44"/>
      <c r="M417" s="220"/>
      <c r="N417" s="221"/>
      <c r="O417" s="84"/>
      <c r="P417" s="84"/>
      <c r="Q417" s="84"/>
      <c r="R417" s="84"/>
      <c r="S417" s="84"/>
      <c r="T417" s="85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143</v>
      </c>
      <c r="AU417" s="17" t="s">
        <v>139</v>
      </c>
    </row>
    <row r="418" s="2" customFormat="1" ht="16.5" customHeight="1">
      <c r="A418" s="38"/>
      <c r="B418" s="39"/>
      <c r="C418" s="204" t="s">
        <v>726</v>
      </c>
      <c r="D418" s="204" t="s">
        <v>133</v>
      </c>
      <c r="E418" s="205" t="s">
        <v>727</v>
      </c>
      <c r="F418" s="206" t="s">
        <v>728</v>
      </c>
      <c r="G418" s="207" t="s">
        <v>136</v>
      </c>
      <c r="H418" s="208">
        <v>20</v>
      </c>
      <c r="I418" s="209"/>
      <c r="J418" s="210">
        <f>ROUND(I418*H418,2)</f>
        <v>0</v>
      </c>
      <c r="K418" s="206" t="s">
        <v>137</v>
      </c>
      <c r="L418" s="44"/>
      <c r="M418" s="211" t="s">
        <v>19</v>
      </c>
      <c r="N418" s="212" t="s">
        <v>44</v>
      </c>
      <c r="O418" s="84"/>
      <c r="P418" s="213">
        <f>O418*H418</f>
        <v>0</v>
      </c>
      <c r="Q418" s="213">
        <v>0.00012</v>
      </c>
      <c r="R418" s="213">
        <f>Q418*H418</f>
        <v>0.0024000000000000002</v>
      </c>
      <c r="S418" s="213">
        <v>0</v>
      </c>
      <c r="T418" s="214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15" t="s">
        <v>252</v>
      </c>
      <c r="AT418" s="215" t="s">
        <v>133</v>
      </c>
      <c r="AU418" s="215" t="s">
        <v>139</v>
      </c>
      <c r="AY418" s="17" t="s">
        <v>130</v>
      </c>
      <c r="BE418" s="216">
        <f>IF(N418="základní",J418,0)</f>
        <v>0</v>
      </c>
      <c r="BF418" s="216">
        <f>IF(N418="snížená",J418,0)</f>
        <v>0</v>
      </c>
      <c r="BG418" s="216">
        <f>IF(N418="zákl. přenesená",J418,0)</f>
        <v>0</v>
      </c>
      <c r="BH418" s="216">
        <f>IF(N418="sníž. přenesená",J418,0)</f>
        <v>0</v>
      </c>
      <c r="BI418" s="216">
        <f>IF(N418="nulová",J418,0)</f>
        <v>0</v>
      </c>
      <c r="BJ418" s="17" t="s">
        <v>139</v>
      </c>
      <c r="BK418" s="216">
        <f>ROUND(I418*H418,2)</f>
        <v>0</v>
      </c>
      <c r="BL418" s="17" t="s">
        <v>252</v>
      </c>
      <c r="BM418" s="215" t="s">
        <v>729</v>
      </c>
    </row>
    <row r="419" s="2" customFormat="1">
      <c r="A419" s="38"/>
      <c r="B419" s="39"/>
      <c r="C419" s="40"/>
      <c r="D419" s="217" t="s">
        <v>141</v>
      </c>
      <c r="E419" s="40"/>
      <c r="F419" s="218" t="s">
        <v>730</v>
      </c>
      <c r="G419" s="40"/>
      <c r="H419" s="40"/>
      <c r="I419" s="219"/>
      <c r="J419" s="40"/>
      <c r="K419" s="40"/>
      <c r="L419" s="44"/>
      <c r="M419" s="220"/>
      <c r="N419" s="221"/>
      <c r="O419" s="84"/>
      <c r="P419" s="84"/>
      <c r="Q419" s="84"/>
      <c r="R419" s="84"/>
      <c r="S419" s="84"/>
      <c r="T419" s="85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7" t="s">
        <v>141</v>
      </c>
      <c r="AU419" s="17" t="s">
        <v>139</v>
      </c>
    </row>
    <row r="420" s="2" customFormat="1">
      <c r="A420" s="38"/>
      <c r="B420" s="39"/>
      <c r="C420" s="40"/>
      <c r="D420" s="222" t="s">
        <v>143</v>
      </c>
      <c r="E420" s="40"/>
      <c r="F420" s="223" t="s">
        <v>731</v>
      </c>
      <c r="G420" s="40"/>
      <c r="H420" s="40"/>
      <c r="I420" s="219"/>
      <c r="J420" s="40"/>
      <c r="K420" s="40"/>
      <c r="L420" s="44"/>
      <c r="M420" s="220"/>
      <c r="N420" s="221"/>
      <c r="O420" s="84"/>
      <c r="P420" s="84"/>
      <c r="Q420" s="84"/>
      <c r="R420" s="84"/>
      <c r="S420" s="84"/>
      <c r="T420" s="85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143</v>
      </c>
      <c r="AU420" s="17" t="s">
        <v>139</v>
      </c>
    </row>
    <row r="421" s="2" customFormat="1" ht="16.5" customHeight="1">
      <c r="A421" s="38"/>
      <c r="B421" s="39"/>
      <c r="C421" s="204" t="s">
        <v>732</v>
      </c>
      <c r="D421" s="204" t="s">
        <v>133</v>
      </c>
      <c r="E421" s="205" t="s">
        <v>733</v>
      </c>
      <c r="F421" s="206" t="s">
        <v>734</v>
      </c>
      <c r="G421" s="207" t="s">
        <v>136</v>
      </c>
      <c r="H421" s="208">
        <v>20</v>
      </c>
      <c r="I421" s="209"/>
      <c r="J421" s="210">
        <f>ROUND(I421*H421,2)</f>
        <v>0</v>
      </c>
      <c r="K421" s="206" t="s">
        <v>137</v>
      </c>
      <c r="L421" s="44"/>
      <c r="M421" s="211" t="s">
        <v>19</v>
      </c>
      <c r="N421" s="212" t="s">
        <v>44</v>
      </c>
      <c r="O421" s="84"/>
      <c r="P421" s="213">
        <f>O421*H421</f>
        <v>0</v>
      </c>
      <c r="Q421" s="213">
        <v>0.00012</v>
      </c>
      <c r="R421" s="213">
        <f>Q421*H421</f>
        <v>0.0024000000000000002</v>
      </c>
      <c r="S421" s="213">
        <v>0</v>
      </c>
      <c r="T421" s="214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15" t="s">
        <v>252</v>
      </c>
      <c r="AT421" s="215" t="s">
        <v>133</v>
      </c>
      <c r="AU421" s="215" t="s">
        <v>139</v>
      </c>
      <c r="AY421" s="17" t="s">
        <v>130</v>
      </c>
      <c r="BE421" s="216">
        <f>IF(N421="základní",J421,0)</f>
        <v>0</v>
      </c>
      <c r="BF421" s="216">
        <f>IF(N421="snížená",J421,0)</f>
        <v>0</v>
      </c>
      <c r="BG421" s="216">
        <f>IF(N421="zákl. přenesená",J421,0)</f>
        <v>0</v>
      </c>
      <c r="BH421" s="216">
        <f>IF(N421="sníž. přenesená",J421,0)</f>
        <v>0</v>
      </c>
      <c r="BI421" s="216">
        <f>IF(N421="nulová",J421,0)</f>
        <v>0</v>
      </c>
      <c r="BJ421" s="17" t="s">
        <v>139</v>
      </c>
      <c r="BK421" s="216">
        <f>ROUND(I421*H421,2)</f>
        <v>0</v>
      </c>
      <c r="BL421" s="17" t="s">
        <v>252</v>
      </c>
      <c r="BM421" s="215" t="s">
        <v>735</v>
      </c>
    </row>
    <row r="422" s="2" customFormat="1">
      <c r="A422" s="38"/>
      <c r="B422" s="39"/>
      <c r="C422" s="40"/>
      <c r="D422" s="217" t="s">
        <v>141</v>
      </c>
      <c r="E422" s="40"/>
      <c r="F422" s="218" t="s">
        <v>736</v>
      </c>
      <c r="G422" s="40"/>
      <c r="H422" s="40"/>
      <c r="I422" s="219"/>
      <c r="J422" s="40"/>
      <c r="K422" s="40"/>
      <c r="L422" s="44"/>
      <c r="M422" s="220"/>
      <c r="N422" s="221"/>
      <c r="O422" s="84"/>
      <c r="P422" s="84"/>
      <c r="Q422" s="84"/>
      <c r="R422" s="84"/>
      <c r="S422" s="84"/>
      <c r="T422" s="85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141</v>
      </c>
      <c r="AU422" s="17" t="s">
        <v>139</v>
      </c>
    </row>
    <row r="423" s="2" customFormat="1">
      <c r="A423" s="38"/>
      <c r="B423" s="39"/>
      <c r="C423" s="40"/>
      <c r="D423" s="222" t="s">
        <v>143</v>
      </c>
      <c r="E423" s="40"/>
      <c r="F423" s="223" t="s">
        <v>737</v>
      </c>
      <c r="G423" s="40"/>
      <c r="H423" s="40"/>
      <c r="I423" s="219"/>
      <c r="J423" s="40"/>
      <c r="K423" s="40"/>
      <c r="L423" s="44"/>
      <c r="M423" s="220"/>
      <c r="N423" s="221"/>
      <c r="O423" s="84"/>
      <c r="P423" s="84"/>
      <c r="Q423" s="84"/>
      <c r="R423" s="84"/>
      <c r="S423" s="84"/>
      <c r="T423" s="85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143</v>
      </c>
      <c r="AU423" s="17" t="s">
        <v>139</v>
      </c>
    </row>
    <row r="424" s="2" customFormat="1">
      <c r="A424" s="38"/>
      <c r="B424" s="39"/>
      <c r="C424" s="40"/>
      <c r="D424" s="217" t="s">
        <v>510</v>
      </c>
      <c r="E424" s="40"/>
      <c r="F424" s="245" t="s">
        <v>738</v>
      </c>
      <c r="G424" s="40"/>
      <c r="H424" s="40"/>
      <c r="I424" s="219"/>
      <c r="J424" s="40"/>
      <c r="K424" s="40"/>
      <c r="L424" s="44"/>
      <c r="M424" s="220"/>
      <c r="N424" s="221"/>
      <c r="O424" s="84"/>
      <c r="P424" s="84"/>
      <c r="Q424" s="84"/>
      <c r="R424" s="84"/>
      <c r="S424" s="84"/>
      <c r="T424" s="85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510</v>
      </c>
      <c r="AU424" s="17" t="s">
        <v>139</v>
      </c>
    </row>
    <row r="425" s="2" customFormat="1" ht="24.15" customHeight="1">
      <c r="A425" s="38"/>
      <c r="B425" s="39"/>
      <c r="C425" s="204" t="s">
        <v>739</v>
      </c>
      <c r="D425" s="204" t="s">
        <v>133</v>
      </c>
      <c r="E425" s="205" t="s">
        <v>740</v>
      </c>
      <c r="F425" s="206" t="s">
        <v>741</v>
      </c>
      <c r="G425" s="207" t="s">
        <v>136</v>
      </c>
      <c r="H425" s="208">
        <v>10</v>
      </c>
      <c r="I425" s="209"/>
      <c r="J425" s="210">
        <f>ROUND(I425*H425,2)</f>
        <v>0</v>
      </c>
      <c r="K425" s="206" t="s">
        <v>137</v>
      </c>
      <c r="L425" s="44"/>
      <c r="M425" s="211" t="s">
        <v>19</v>
      </c>
      <c r="N425" s="212" t="s">
        <v>44</v>
      </c>
      <c r="O425" s="84"/>
      <c r="P425" s="213">
        <f>O425*H425</f>
        <v>0</v>
      </c>
      <c r="Q425" s="213">
        <v>0.00010000000000000001</v>
      </c>
      <c r="R425" s="213">
        <f>Q425*H425</f>
        <v>0.001</v>
      </c>
      <c r="S425" s="213">
        <v>0</v>
      </c>
      <c r="T425" s="214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15" t="s">
        <v>252</v>
      </c>
      <c r="AT425" s="215" t="s">
        <v>133</v>
      </c>
      <c r="AU425" s="215" t="s">
        <v>139</v>
      </c>
      <c r="AY425" s="17" t="s">
        <v>130</v>
      </c>
      <c r="BE425" s="216">
        <f>IF(N425="základní",J425,0)</f>
        <v>0</v>
      </c>
      <c r="BF425" s="216">
        <f>IF(N425="snížená",J425,0)</f>
        <v>0</v>
      </c>
      <c r="BG425" s="216">
        <f>IF(N425="zákl. přenesená",J425,0)</f>
        <v>0</v>
      </c>
      <c r="BH425" s="216">
        <f>IF(N425="sníž. přenesená",J425,0)</f>
        <v>0</v>
      </c>
      <c r="BI425" s="216">
        <f>IF(N425="nulová",J425,0)</f>
        <v>0</v>
      </c>
      <c r="BJ425" s="17" t="s">
        <v>139</v>
      </c>
      <c r="BK425" s="216">
        <f>ROUND(I425*H425,2)</f>
        <v>0</v>
      </c>
      <c r="BL425" s="17" t="s">
        <v>252</v>
      </c>
      <c r="BM425" s="215" t="s">
        <v>742</v>
      </c>
    </row>
    <row r="426" s="2" customFormat="1">
      <c r="A426" s="38"/>
      <c r="B426" s="39"/>
      <c r="C426" s="40"/>
      <c r="D426" s="217" t="s">
        <v>141</v>
      </c>
      <c r="E426" s="40"/>
      <c r="F426" s="218" t="s">
        <v>741</v>
      </c>
      <c r="G426" s="40"/>
      <c r="H426" s="40"/>
      <c r="I426" s="219"/>
      <c r="J426" s="40"/>
      <c r="K426" s="40"/>
      <c r="L426" s="44"/>
      <c r="M426" s="220"/>
      <c r="N426" s="221"/>
      <c r="O426" s="84"/>
      <c r="P426" s="84"/>
      <c r="Q426" s="84"/>
      <c r="R426" s="84"/>
      <c r="S426" s="84"/>
      <c r="T426" s="85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141</v>
      </c>
      <c r="AU426" s="17" t="s">
        <v>139</v>
      </c>
    </row>
    <row r="427" s="2" customFormat="1">
      <c r="A427" s="38"/>
      <c r="B427" s="39"/>
      <c r="C427" s="40"/>
      <c r="D427" s="222" t="s">
        <v>143</v>
      </c>
      <c r="E427" s="40"/>
      <c r="F427" s="223" t="s">
        <v>743</v>
      </c>
      <c r="G427" s="40"/>
      <c r="H427" s="40"/>
      <c r="I427" s="219"/>
      <c r="J427" s="40"/>
      <c r="K427" s="40"/>
      <c r="L427" s="44"/>
      <c r="M427" s="220"/>
      <c r="N427" s="221"/>
      <c r="O427" s="84"/>
      <c r="P427" s="84"/>
      <c r="Q427" s="84"/>
      <c r="R427" s="84"/>
      <c r="S427" s="84"/>
      <c r="T427" s="85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143</v>
      </c>
      <c r="AU427" s="17" t="s">
        <v>139</v>
      </c>
    </row>
    <row r="428" s="12" customFormat="1" ht="22.8" customHeight="1">
      <c r="A428" s="12"/>
      <c r="B428" s="188"/>
      <c r="C428" s="189"/>
      <c r="D428" s="190" t="s">
        <v>71</v>
      </c>
      <c r="E428" s="202" t="s">
        <v>744</v>
      </c>
      <c r="F428" s="202" t="s">
        <v>745</v>
      </c>
      <c r="G428" s="189"/>
      <c r="H428" s="189"/>
      <c r="I428" s="192"/>
      <c r="J428" s="203">
        <f>BK428</f>
        <v>0</v>
      </c>
      <c r="K428" s="189"/>
      <c r="L428" s="194"/>
      <c r="M428" s="195"/>
      <c r="N428" s="196"/>
      <c r="O428" s="196"/>
      <c r="P428" s="197">
        <f>SUM(P429:P454)</f>
        <v>0</v>
      </c>
      <c r="Q428" s="196"/>
      <c r="R428" s="197">
        <f>SUM(R429:R454)</f>
        <v>0.39616776799999998</v>
      </c>
      <c r="S428" s="196"/>
      <c r="T428" s="198">
        <f>SUM(T429:T454)</f>
        <v>0.08201979999999999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199" t="s">
        <v>139</v>
      </c>
      <c r="AT428" s="200" t="s">
        <v>71</v>
      </c>
      <c r="AU428" s="200" t="s">
        <v>80</v>
      </c>
      <c r="AY428" s="199" t="s">
        <v>130</v>
      </c>
      <c r="BK428" s="201">
        <f>SUM(BK429:BK454)</f>
        <v>0</v>
      </c>
    </row>
    <row r="429" s="2" customFormat="1" ht="16.5" customHeight="1">
      <c r="A429" s="38"/>
      <c r="B429" s="39"/>
      <c r="C429" s="204" t="s">
        <v>746</v>
      </c>
      <c r="D429" s="204" t="s">
        <v>133</v>
      </c>
      <c r="E429" s="205" t="s">
        <v>747</v>
      </c>
      <c r="F429" s="206" t="s">
        <v>748</v>
      </c>
      <c r="G429" s="207" t="s">
        <v>136</v>
      </c>
      <c r="H429" s="208">
        <v>264.57999999999998</v>
      </c>
      <c r="I429" s="209"/>
      <c r="J429" s="210">
        <f>ROUND(I429*H429,2)</f>
        <v>0</v>
      </c>
      <c r="K429" s="206" t="s">
        <v>137</v>
      </c>
      <c r="L429" s="44"/>
      <c r="M429" s="211" t="s">
        <v>19</v>
      </c>
      <c r="N429" s="212" t="s">
        <v>44</v>
      </c>
      <c r="O429" s="84"/>
      <c r="P429" s="213">
        <f>O429*H429</f>
        <v>0</v>
      </c>
      <c r="Q429" s="213">
        <v>0.001</v>
      </c>
      <c r="R429" s="213">
        <f>Q429*H429</f>
        <v>0.26457999999999998</v>
      </c>
      <c r="S429" s="213">
        <v>0.00031</v>
      </c>
      <c r="T429" s="214">
        <f>S429*H429</f>
        <v>0.08201979999999999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15" t="s">
        <v>252</v>
      </c>
      <c r="AT429" s="215" t="s">
        <v>133</v>
      </c>
      <c r="AU429" s="215" t="s">
        <v>139</v>
      </c>
      <c r="AY429" s="17" t="s">
        <v>130</v>
      </c>
      <c r="BE429" s="216">
        <f>IF(N429="základní",J429,0)</f>
        <v>0</v>
      </c>
      <c r="BF429" s="216">
        <f>IF(N429="snížená",J429,0)</f>
        <v>0</v>
      </c>
      <c r="BG429" s="216">
        <f>IF(N429="zákl. přenesená",J429,0)</f>
        <v>0</v>
      </c>
      <c r="BH429" s="216">
        <f>IF(N429="sníž. přenesená",J429,0)</f>
        <v>0</v>
      </c>
      <c r="BI429" s="216">
        <f>IF(N429="nulová",J429,0)</f>
        <v>0</v>
      </c>
      <c r="BJ429" s="17" t="s">
        <v>139</v>
      </c>
      <c r="BK429" s="216">
        <f>ROUND(I429*H429,2)</f>
        <v>0</v>
      </c>
      <c r="BL429" s="17" t="s">
        <v>252</v>
      </c>
      <c r="BM429" s="215" t="s">
        <v>749</v>
      </c>
    </row>
    <row r="430" s="2" customFormat="1">
      <c r="A430" s="38"/>
      <c r="B430" s="39"/>
      <c r="C430" s="40"/>
      <c r="D430" s="217" t="s">
        <v>141</v>
      </c>
      <c r="E430" s="40"/>
      <c r="F430" s="218" t="s">
        <v>750</v>
      </c>
      <c r="G430" s="40"/>
      <c r="H430" s="40"/>
      <c r="I430" s="219"/>
      <c r="J430" s="40"/>
      <c r="K430" s="40"/>
      <c r="L430" s="44"/>
      <c r="M430" s="220"/>
      <c r="N430" s="221"/>
      <c r="O430" s="84"/>
      <c r="P430" s="84"/>
      <c r="Q430" s="84"/>
      <c r="R430" s="84"/>
      <c r="S430" s="84"/>
      <c r="T430" s="85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141</v>
      </c>
      <c r="AU430" s="17" t="s">
        <v>139</v>
      </c>
    </row>
    <row r="431" s="2" customFormat="1">
      <c r="A431" s="38"/>
      <c r="B431" s="39"/>
      <c r="C431" s="40"/>
      <c r="D431" s="222" t="s">
        <v>143</v>
      </c>
      <c r="E431" s="40"/>
      <c r="F431" s="223" t="s">
        <v>751</v>
      </c>
      <c r="G431" s="40"/>
      <c r="H431" s="40"/>
      <c r="I431" s="219"/>
      <c r="J431" s="40"/>
      <c r="K431" s="40"/>
      <c r="L431" s="44"/>
      <c r="M431" s="220"/>
      <c r="N431" s="221"/>
      <c r="O431" s="84"/>
      <c r="P431" s="84"/>
      <c r="Q431" s="84"/>
      <c r="R431" s="84"/>
      <c r="S431" s="84"/>
      <c r="T431" s="85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143</v>
      </c>
      <c r="AU431" s="17" t="s">
        <v>139</v>
      </c>
    </row>
    <row r="432" s="13" customFormat="1">
      <c r="A432" s="13"/>
      <c r="B432" s="224"/>
      <c r="C432" s="225"/>
      <c r="D432" s="217" t="s">
        <v>145</v>
      </c>
      <c r="E432" s="226" t="s">
        <v>19</v>
      </c>
      <c r="F432" s="227" t="s">
        <v>752</v>
      </c>
      <c r="G432" s="225"/>
      <c r="H432" s="228">
        <v>264.57999999999998</v>
      </c>
      <c r="I432" s="229"/>
      <c r="J432" s="225"/>
      <c r="K432" s="225"/>
      <c r="L432" s="230"/>
      <c r="M432" s="231"/>
      <c r="N432" s="232"/>
      <c r="O432" s="232"/>
      <c r="P432" s="232"/>
      <c r="Q432" s="232"/>
      <c r="R432" s="232"/>
      <c r="S432" s="232"/>
      <c r="T432" s="23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4" t="s">
        <v>145</v>
      </c>
      <c r="AU432" s="234" t="s">
        <v>139</v>
      </c>
      <c r="AV432" s="13" t="s">
        <v>139</v>
      </c>
      <c r="AW432" s="13" t="s">
        <v>32</v>
      </c>
      <c r="AX432" s="13" t="s">
        <v>80</v>
      </c>
      <c r="AY432" s="234" t="s">
        <v>130</v>
      </c>
    </row>
    <row r="433" s="2" customFormat="1" ht="16.5" customHeight="1">
      <c r="A433" s="38"/>
      <c r="B433" s="39"/>
      <c r="C433" s="204" t="s">
        <v>753</v>
      </c>
      <c r="D433" s="204" t="s">
        <v>133</v>
      </c>
      <c r="E433" s="205" t="s">
        <v>754</v>
      </c>
      <c r="F433" s="206" t="s">
        <v>755</v>
      </c>
      <c r="G433" s="207" t="s">
        <v>136</v>
      </c>
      <c r="H433" s="208">
        <v>70</v>
      </c>
      <c r="I433" s="209"/>
      <c r="J433" s="210">
        <f>ROUND(I433*H433,2)</f>
        <v>0</v>
      </c>
      <c r="K433" s="206" t="s">
        <v>137</v>
      </c>
      <c r="L433" s="44"/>
      <c r="M433" s="211" t="s">
        <v>19</v>
      </c>
      <c r="N433" s="212" t="s">
        <v>44</v>
      </c>
      <c r="O433" s="84"/>
      <c r="P433" s="213">
        <f>O433*H433</f>
        <v>0</v>
      </c>
      <c r="Q433" s="213">
        <v>0</v>
      </c>
      <c r="R433" s="213">
        <f>Q433*H433</f>
        <v>0</v>
      </c>
      <c r="S433" s="213">
        <v>0</v>
      </c>
      <c r="T433" s="214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15" t="s">
        <v>252</v>
      </c>
      <c r="AT433" s="215" t="s">
        <v>133</v>
      </c>
      <c r="AU433" s="215" t="s">
        <v>139</v>
      </c>
      <c r="AY433" s="17" t="s">
        <v>130</v>
      </c>
      <c r="BE433" s="216">
        <f>IF(N433="základní",J433,0)</f>
        <v>0</v>
      </c>
      <c r="BF433" s="216">
        <f>IF(N433="snížená",J433,0)</f>
        <v>0</v>
      </c>
      <c r="BG433" s="216">
        <f>IF(N433="zákl. přenesená",J433,0)</f>
        <v>0</v>
      </c>
      <c r="BH433" s="216">
        <f>IF(N433="sníž. přenesená",J433,0)</f>
        <v>0</v>
      </c>
      <c r="BI433" s="216">
        <f>IF(N433="nulová",J433,0)</f>
        <v>0</v>
      </c>
      <c r="BJ433" s="17" t="s">
        <v>139</v>
      </c>
      <c r="BK433" s="216">
        <f>ROUND(I433*H433,2)</f>
        <v>0</v>
      </c>
      <c r="BL433" s="17" t="s">
        <v>252</v>
      </c>
      <c r="BM433" s="215" t="s">
        <v>756</v>
      </c>
    </row>
    <row r="434" s="2" customFormat="1">
      <c r="A434" s="38"/>
      <c r="B434" s="39"/>
      <c r="C434" s="40"/>
      <c r="D434" s="217" t="s">
        <v>141</v>
      </c>
      <c r="E434" s="40"/>
      <c r="F434" s="218" t="s">
        <v>757</v>
      </c>
      <c r="G434" s="40"/>
      <c r="H434" s="40"/>
      <c r="I434" s="219"/>
      <c r="J434" s="40"/>
      <c r="K434" s="40"/>
      <c r="L434" s="44"/>
      <c r="M434" s="220"/>
      <c r="N434" s="221"/>
      <c r="O434" s="84"/>
      <c r="P434" s="84"/>
      <c r="Q434" s="84"/>
      <c r="R434" s="84"/>
      <c r="S434" s="84"/>
      <c r="T434" s="85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141</v>
      </c>
      <c r="AU434" s="17" t="s">
        <v>139</v>
      </c>
    </row>
    <row r="435" s="2" customFormat="1">
      <c r="A435" s="38"/>
      <c r="B435" s="39"/>
      <c r="C435" s="40"/>
      <c r="D435" s="222" t="s">
        <v>143</v>
      </c>
      <c r="E435" s="40"/>
      <c r="F435" s="223" t="s">
        <v>758</v>
      </c>
      <c r="G435" s="40"/>
      <c r="H435" s="40"/>
      <c r="I435" s="219"/>
      <c r="J435" s="40"/>
      <c r="K435" s="40"/>
      <c r="L435" s="44"/>
      <c r="M435" s="220"/>
      <c r="N435" s="221"/>
      <c r="O435" s="84"/>
      <c r="P435" s="84"/>
      <c r="Q435" s="84"/>
      <c r="R435" s="84"/>
      <c r="S435" s="84"/>
      <c r="T435" s="85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143</v>
      </c>
      <c r="AU435" s="17" t="s">
        <v>139</v>
      </c>
    </row>
    <row r="436" s="2" customFormat="1" ht="16.5" customHeight="1">
      <c r="A436" s="38"/>
      <c r="B436" s="39"/>
      <c r="C436" s="235" t="s">
        <v>759</v>
      </c>
      <c r="D436" s="235" t="s">
        <v>187</v>
      </c>
      <c r="E436" s="236" t="s">
        <v>760</v>
      </c>
      <c r="F436" s="237" t="s">
        <v>761</v>
      </c>
      <c r="G436" s="238" t="s">
        <v>136</v>
      </c>
      <c r="H436" s="239">
        <v>70</v>
      </c>
      <c r="I436" s="240"/>
      <c r="J436" s="241">
        <f>ROUND(I436*H436,2)</f>
        <v>0</v>
      </c>
      <c r="K436" s="237" t="s">
        <v>137</v>
      </c>
      <c r="L436" s="242"/>
      <c r="M436" s="243" t="s">
        <v>19</v>
      </c>
      <c r="N436" s="244" t="s">
        <v>44</v>
      </c>
      <c r="O436" s="84"/>
      <c r="P436" s="213">
        <f>O436*H436</f>
        <v>0</v>
      </c>
      <c r="Q436" s="213">
        <v>0</v>
      </c>
      <c r="R436" s="213">
        <f>Q436*H436</f>
        <v>0</v>
      </c>
      <c r="S436" s="213">
        <v>0</v>
      </c>
      <c r="T436" s="214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15" t="s">
        <v>357</v>
      </c>
      <c r="AT436" s="215" t="s">
        <v>187</v>
      </c>
      <c r="AU436" s="215" t="s">
        <v>139</v>
      </c>
      <c r="AY436" s="17" t="s">
        <v>130</v>
      </c>
      <c r="BE436" s="216">
        <f>IF(N436="základní",J436,0)</f>
        <v>0</v>
      </c>
      <c r="BF436" s="216">
        <f>IF(N436="snížená",J436,0)</f>
        <v>0</v>
      </c>
      <c r="BG436" s="216">
        <f>IF(N436="zákl. přenesená",J436,0)</f>
        <v>0</v>
      </c>
      <c r="BH436" s="216">
        <f>IF(N436="sníž. přenesená",J436,0)</f>
        <v>0</v>
      </c>
      <c r="BI436" s="216">
        <f>IF(N436="nulová",J436,0)</f>
        <v>0</v>
      </c>
      <c r="BJ436" s="17" t="s">
        <v>139</v>
      </c>
      <c r="BK436" s="216">
        <f>ROUND(I436*H436,2)</f>
        <v>0</v>
      </c>
      <c r="BL436" s="17" t="s">
        <v>252</v>
      </c>
      <c r="BM436" s="215" t="s">
        <v>762</v>
      </c>
    </row>
    <row r="437" s="2" customFormat="1">
      <c r="A437" s="38"/>
      <c r="B437" s="39"/>
      <c r="C437" s="40"/>
      <c r="D437" s="217" t="s">
        <v>141</v>
      </c>
      <c r="E437" s="40"/>
      <c r="F437" s="218" t="s">
        <v>761</v>
      </c>
      <c r="G437" s="40"/>
      <c r="H437" s="40"/>
      <c r="I437" s="219"/>
      <c r="J437" s="40"/>
      <c r="K437" s="40"/>
      <c r="L437" s="44"/>
      <c r="M437" s="220"/>
      <c r="N437" s="221"/>
      <c r="O437" s="84"/>
      <c r="P437" s="84"/>
      <c r="Q437" s="84"/>
      <c r="R437" s="84"/>
      <c r="S437" s="84"/>
      <c r="T437" s="85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141</v>
      </c>
      <c r="AU437" s="17" t="s">
        <v>139</v>
      </c>
    </row>
    <row r="438" s="2" customFormat="1" ht="16.5" customHeight="1">
      <c r="A438" s="38"/>
      <c r="B438" s="39"/>
      <c r="C438" s="204" t="s">
        <v>763</v>
      </c>
      <c r="D438" s="204" t="s">
        <v>133</v>
      </c>
      <c r="E438" s="205" t="s">
        <v>764</v>
      </c>
      <c r="F438" s="206" t="s">
        <v>765</v>
      </c>
      <c r="G438" s="207" t="s">
        <v>136</v>
      </c>
      <c r="H438" s="208">
        <v>50</v>
      </c>
      <c r="I438" s="209"/>
      <c r="J438" s="210">
        <f>ROUND(I438*H438,2)</f>
        <v>0</v>
      </c>
      <c r="K438" s="206" t="s">
        <v>137</v>
      </c>
      <c r="L438" s="44"/>
      <c r="M438" s="211" t="s">
        <v>19</v>
      </c>
      <c r="N438" s="212" t="s">
        <v>44</v>
      </c>
      <c r="O438" s="84"/>
      <c r="P438" s="213">
        <f>O438*H438</f>
        <v>0</v>
      </c>
      <c r="Q438" s="213">
        <v>0</v>
      </c>
      <c r="R438" s="213">
        <f>Q438*H438</f>
        <v>0</v>
      </c>
      <c r="S438" s="213">
        <v>0</v>
      </c>
      <c r="T438" s="214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15" t="s">
        <v>252</v>
      </c>
      <c r="AT438" s="215" t="s">
        <v>133</v>
      </c>
      <c r="AU438" s="215" t="s">
        <v>139</v>
      </c>
      <c r="AY438" s="17" t="s">
        <v>130</v>
      </c>
      <c r="BE438" s="216">
        <f>IF(N438="základní",J438,0)</f>
        <v>0</v>
      </c>
      <c r="BF438" s="216">
        <f>IF(N438="snížená",J438,0)</f>
        <v>0</v>
      </c>
      <c r="BG438" s="216">
        <f>IF(N438="zákl. přenesená",J438,0)</f>
        <v>0</v>
      </c>
      <c r="BH438" s="216">
        <f>IF(N438="sníž. přenesená",J438,0)</f>
        <v>0</v>
      </c>
      <c r="BI438" s="216">
        <f>IF(N438="nulová",J438,0)</f>
        <v>0</v>
      </c>
      <c r="BJ438" s="17" t="s">
        <v>139</v>
      </c>
      <c r="BK438" s="216">
        <f>ROUND(I438*H438,2)</f>
        <v>0</v>
      </c>
      <c r="BL438" s="17" t="s">
        <v>252</v>
      </c>
      <c r="BM438" s="215" t="s">
        <v>766</v>
      </c>
    </row>
    <row r="439" s="2" customFormat="1">
      <c r="A439" s="38"/>
      <c r="B439" s="39"/>
      <c r="C439" s="40"/>
      <c r="D439" s="217" t="s">
        <v>141</v>
      </c>
      <c r="E439" s="40"/>
      <c r="F439" s="218" t="s">
        <v>767</v>
      </c>
      <c r="G439" s="40"/>
      <c r="H439" s="40"/>
      <c r="I439" s="219"/>
      <c r="J439" s="40"/>
      <c r="K439" s="40"/>
      <c r="L439" s="44"/>
      <c r="M439" s="220"/>
      <c r="N439" s="221"/>
      <c r="O439" s="84"/>
      <c r="P439" s="84"/>
      <c r="Q439" s="84"/>
      <c r="R439" s="84"/>
      <c r="S439" s="84"/>
      <c r="T439" s="85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141</v>
      </c>
      <c r="AU439" s="17" t="s">
        <v>139</v>
      </c>
    </row>
    <row r="440" s="2" customFormat="1">
      <c r="A440" s="38"/>
      <c r="B440" s="39"/>
      <c r="C440" s="40"/>
      <c r="D440" s="222" t="s">
        <v>143</v>
      </c>
      <c r="E440" s="40"/>
      <c r="F440" s="223" t="s">
        <v>768</v>
      </c>
      <c r="G440" s="40"/>
      <c r="H440" s="40"/>
      <c r="I440" s="219"/>
      <c r="J440" s="40"/>
      <c r="K440" s="40"/>
      <c r="L440" s="44"/>
      <c r="M440" s="220"/>
      <c r="N440" s="221"/>
      <c r="O440" s="84"/>
      <c r="P440" s="84"/>
      <c r="Q440" s="84"/>
      <c r="R440" s="84"/>
      <c r="S440" s="84"/>
      <c r="T440" s="85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T440" s="17" t="s">
        <v>143</v>
      </c>
      <c r="AU440" s="17" t="s">
        <v>139</v>
      </c>
    </row>
    <row r="441" s="2" customFormat="1" ht="16.5" customHeight="1">
      <c r="A441" s="38"/>
      <c r="B441" s="39"/>
      <c r="C441" s="204" t="s">
        <v>769</v>
      </c>
      <c r="D441" s="204" t="s">
        <v>133</v>
      </c>
      <c r="E441" s="205" t="s">
        <v>770</v>
      </c>
      <c r="F441" s="206" t="s">
        <v>771</v>
      </c>
      <c r="G441" s="207" t="s">
        <v>136</v>
      </c>
      <c r="H441" s="208">
        <v>50</v>
      </c>
      <c r="I441" s="209"/>
      <c r="J441" s="210">
        <f>ROUND(I441*H441,2)</f>
        <v>0</v>
      </c>
      <c r="K441" s="206" t="s">
        <v>137</v>
      </c>
      <c r="L441" s="44"/>
      <c r="M441" s="211" t="s">
        <v>19</v>
      </c>
      <c r="N441" s="212" t="s">
        <v>44</v>
      </c>
      <c r="O441" s="84"/>
      <c r="P441" s="213">
        <f>O441*H441</f>
        <v>0</v>
      </c>
      <c r="Q441" s="213">
        <v>0</v>
      </c>
      <c r="R441" s="213">
        <f>Q441*H441</f>
        <v>0</v>
      </c>
      <c r="S441" s="213">
        <v>0</v>
      </c>
      <c r="T441" s="214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15" t="s">
        <v>252</v>
      </c>
      <c r="AT441" s="215" t="s">
        <v>133</v>
      </c>
      <c r="AU441" s="215" t="s">
        <v>139</v>
      </c>
      <c r="AY441" s="17" t="s">
        <v>130</v>
      </c>
      <c r="BE441" s="216">
        <f>IF(N441="základní",J441,0)</f>
        <v>0</v>
      </c>
      <c r="BF441" s="216">
        <f>IF(N441="snížená",J441,0)</f>
        <v>0</v>
      </c>
      <c r="BG441" s="216">
        <f>IF(N441="zákl. přenesená",J441,0)</f>
        <v>0</v>
      </c>
      <c r="BH441" s="216">
        <f>IF(N441="sníž. přenesená",J441,0)</f>
        <v>0</v>
      </c>
      <c r="BI441" s="216">
        <f>IF(N441="nulová",J441,0)</f>
        <v>0</v>
      </c>
      <c r="BJ441" s="17" t="s">
        <v>139</v>
      </c>
      <c r="BK441" s="216">
        <f>ROUND(I441*H441,2)</f>
        <v>0</v>
      </c>
      <c r="BL441" s="17" t="s">
        <v>252</v>
      </c>
      <c r="BM441" s="215" t="s">
        <v>772</v>
      </c>
    </row>
    <row r="442" s="2" customFormat="1">
      <c r="A442" s="38"/>
      <c r="B442" s="39"/>
      <c r="C442" s="40"/>
      <c r="D442" s="217" t="s">
        <v>141</v>
      </c>
      <c r="E442" s="40"/>
      <c r="F442" s="218" t="s">
        <v>773</v>
      </c>
      <c r="G442" s="40"/>
      <c r="H442" s="40"/>
      <c r="I442" s="219"/>
      <c r="J442" s="40"/>
      <c r="K442" s="40"/>
      <c r="L442" s="44"/>
      <c r="M442" s="220"/>
      <c r="N442" s="221"/>
      <c r="O442" s="84"/>
      <c r="P442" s="84"/>
      <c r="Q442" s="84"/>
      <c r="R442" s="84"/>
      <c r="S442" s="84"/>
      <c r="T442" s="85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141</v>
      </c>
      <c r="AU442" s="17" t="s">
        <v>139</v>
      </c>
    </row>
    <row r="443" s="2" customFormat="1">
      <c r="A443" s="38"/>
      <c r="B443" s="39"/>
      <c r="C443" s="40"/>
      <c r="D443" s="222" t="s">
        <v>143</v>
      </c>
      <c r="E443" s="40"/>
      <c r="F443" s="223" t="s">
        <v>774</v>
      </c>
      <c r="G443" s="40"/>
      <c r="H443" s="40"/>
      <c r="I443" s="219"/>
      <c r="J443" s="40"/>
      <c r="K443" s="40"/>
      <c r="L443" s="44"/>
      <c r="M443" s="220"/>
      <c r="N443" s="221"/>
      <c r="O443" s="84"/>
      <c r="P443" s="84"/>
      <c r="Q443" s="84"/>
      <c r="R443" s="84"/>
      <c r="S443" s="84"/>
      <c r="T443" s="85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143</v>
      </c>
      <c r="AU443" s="17" t="s">
        <v>139</v>
      </c>
    </row>
    <row r="444" s="2" customFormat="1" ht="16.5" customHeight="1">
      <c r="A444" s="38"/>
      <c r="B444" s="39"/>
      <c r="C444" s="204" t="s">
        <v>775</v>
      </c>
      <c r="D444" s="204" t="s">
        <v>133</v>
      </c>
      <c r="E444" s="205" t="s">
        <v>776</v>
      </c>
      <c r="F444" s="206" t="s">
        <v>777</v>
      </c>
      <c r="G444" s="207" t="s">
        <v>136</v>
      </c>
      <c r="H444" s="208">
        <v>266.37200000000001</v>
      </c>
      <c r="I444" s="209"/>
      <c r="J444" s="210">
        <f>ROUND(I444*H444,2)</f>
        <v>0</v>
      </c>
      <c r="K444" s="206" t="s">
        <v>137</v>
      </c>
      <c r="L444" s="44"/>
      <c r="M444" s="211" t="s">
        <v>19</v>
      </c>
      <c r="N444" s="212" t="s">
        <v>44</v>
      </c>
      <c r="O444" s="84"/>
      <c r="P444" s="213">
        <f>O444*H444</f>
        <v>0</v>
      </c>
      <c r="Q444" s="213">
        <v>0.00020799999999999999</v>
      </c>
      <c r="R444" s="213">
        <f>Q444*H444</f>
        <v>0.055405375999999999</v>
      </c>
      <c r="S444" s="213">
        <v>0</v>
      </c>
      <c r="T444" s="214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15" t="s">
        <v>252</v>
      </c>
      <c r="AT444" s="215" t="s">
        <v>133</v>
      </c>
      <c r="AU444" s="215" t="s">
        <v>139</v>
      </c>
      <c r="AY444" s="17" t="s">
        <v>130</v>
      </c>
      <c r="BE444" s="216">
        <f>IF(N444="základní",J444,0)</f>
        <v>0</v>
      </c>
      <c r="BF444" s="216">
        <f>IF(N444="snížená",J444,0)</f>
        <v>0</v>
      </c>
      <c r="BG444" s="216">
        <f>IF(N444="zákl. přenesená",J444,0)</f>
        <v>0</v>
      </c>
      <c r="BH444" s="216">
        <f>IF(N444="sníž. přenesená",J444,0)</f>
        <v>0</v>
      </c>
      <c r="BI444" s="216">
        <f>IF(N444="nulová",J444,0)</f>
        <v>0</v>
      </c>
      <c r="BJ444" s="17" t="s">
        <v>139</v>
      </c>
      <c r="BK444" s="216">
        <f>ROUND(I444*H444,2)</f>
        <v>0</v>
      </c>
      <c r="BL444" s="17" t="s">
        <v>252</v>
      </c>
      <c r="BM444" s="215" t="s">
        <v>778</v>
      </c>
    </row>
    <row r="445" s="2" customFormat="1">
      <c r="A445" s="38"/>
      <c r="B445" s="39"/>
      <c r="C445" s="40"/>
      <c r="D445" s="217" t="s">
        <v>141</v>
      </c>
      <c r="E445" s="40"/>
      <c r="F445" s="218" t="s">
        <v>779</v>
      </c>
      <c r="G445" s="40"/>
      <c r="H445" s="40"/>
      <c r="I445" s="219"/>
      <c r="J445" s="40"/>
      <c r="K445" s="40"/>
      <c r="L445" s="44"/>
      <c r="M445" s="220"/>
      <c r="N445" s="221"/>
      <c r="O445" s="84"/>
      <c r="P445" s="84"/>
      <c r="Q445" s="84"/>
      <c r="R445" s="84"/>
      <c r="S445" s="84"/>
      <c r="T445" s="85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141</v>
      </c>
      <c r="AU445" s="17" t="s">
        <v>139</v>
      </c>
    </row>
    <row r="446" s="2" customFormat="1">
      <c r="A446" s="38"/>
      <c r="B446" s="39"/>
      <c r="C446" s="40"/>
      <c r="D446" s="222" t="s">
        <v>143</v>
      </c>
      <c r="E446" s="40"/>
      <c r="F446" s="223" t="s">
        <v>780</v>
      </c>
      <c r="G446" s="40"/>
      <c r="H446" s="40"/>
      <c r="I446" s="219"/>
      <c r="J446" s="40"/>
      <c r="K446" s="40"/>
      <c r="L446" s="44"/>
      <c r="M446" s="220"/>
      <c r="N446" s="221"/>
      <c r="O446" s="84"/>
      <c r="P446" s="84"/>
      <c r="Q446" s="84"/>
      <c r="R446" s="84"/>
      <c r="S446" s="84"/>
      <c r="T446" s="85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143</v>
      </c>
      <c r="AU446" s="17" t="s">
        <v>139</v>
      </c>
    </row>
    <row r="447" s="13" customFormat="1">
      <c r="A447" s="13"/>
      <c r="B447" s="224"/>
      <c r="C447" s="225"/>
      <c r="D447" s="217" t="s">
        <v>145</v>
      </c>
      <c r="E447" s="226" t="s">
        <v>19</v>
      </c>
      <c r="F447" s="227" t="s">
        <v>781</v>
      </c>
      <c r="G447" s="225"/>
      <c r="H447" s="228">
        <v>266.37200000000001</v>
      </c>
      <c r="I447" s="229"/>
      <c r="J447" s="225"/>
      <c r="K447" s="225"/>
      <c r="L447" s="230"/>
      <c r="M447" s="231"/>
      <c r="N447" s="232"/>
      <c r="O447" s="232"/>
      <c r="P447" s="232"/>
      <c r="Q447" s="232"/>
      <c r="R447" s="232"/>
      <c r="S447" s="232"/>
      <c r="T447" s="23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4" t="s">
        <v>145</v>
      </c>
      <c r="AU447" s="234" t="s">
        <v>139</v>
      </c>
      <c r="AV447" s="13" t="s">
        <v>139</v>
      </c>
      <c r="AW447" s="13" t="s">
        <v>32</v>
      </c>
      <c r="AX447" s="13" t="s">
        <v>80</v>
      </c>
      <c r="AY447" s="234" t="s">
        <v>130</v>
      </c>
    </row>
    <row r="448" s="2" customFormat="1" ht="16.5" customHeight="1">
      <c r="A448" s="38"/>
      <c r="B448" s="39"/>
      <c r="C448" s="204" t="s">
        <v>782</v>
      </c>
      <c r="D448" s="204" t="s">
        <v>133</v>
      </c>
      <c r="E448" s="205" t="s">
        <v>783</v>
      </c>
      <c r="F448" s="206" t="s">
        <v>784</v>
      </c>
      <c r="G448" s="207" t="s">
        <v>136</v>
      </c>
      <c r="H448" s="208">
        <v>266.37200000000001</v>
      </c>
      <c r="I448" s="209"/>
      <c r="J448" s="210">
        <f>ROUND(I448*H448,2)</f>
        <v>0</v>
      </c>
      <c r="K448" s="206" t="s">
        <v>137</v>
      </c>
      <c r="L448" s="44"/>
      <c r="M448" s="211" t="s">
        <v>19</v>
      </c>
      <c r="N448" s="212" t="s">
        <v>44</v>
      </c>
      <c r="O448" s="84"/>
      <c r="P448" s="213">
        <f>O448*H448</f>
        <v>0</v>
      </c>
      <c r="Q448" s="213">
        <v>0.00028600000000000001</v>
      </c>
      <c r="R448" s="213">
        <f>Q448*H448</f>
        <v>0.076182392000000002</v>
      </c>
      <c r="S448" s="213">
        <v>0</v>
      </c>
      <c r="T448" s="214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15" t="s">
        <v>252</v>
      </c>
      <c r="AT448" s="215" t="s">
        <v>133</v>
      </c>
      <c r="AU448" s="215" t="s">
        <v>139</v>
      </c>
      <c r="AY448" s="17" t="s">
        <v>130</v>
      </c>
      <c r="BE448" s="216">
        <f>IF(N448="základní",J448,0)</f>
        <v>0</v>
      </c>
      <c r="BF448" s="216">
        <f>IF(N448="snížená",J448,0)</f>
        <v>0</v>
      </c>
      <c r="BG448" s="216">
        <f>IF(N448="zákl. přenesená",J448,0)</f>
        <v>0</v>
      </c>
      <c r="BH448" s="216">
        <f>IF(N448="sníž. přenesená",J448,0)</f>
        <v>0</v>
      </c>
      <c r="BI448" s="216">
        <f>IF(N448="nulová",J448,0)</f>
        <v>0</v>
      </c>
      <c r="BJ448" s="17" t="s">
        <v>139</v>
      </c>
      <c r="BK448" s="216">
        <f>ROUND(I448*H448,2)</f>
        <v>0</v>
      </c>
      <c r="BL448" s="17" t="s">
        <v>252</v>
      </c>
      <c r="BM448" s="215" t="s">
        <v>785</v>
      </c>
    </row>
    <row r="449" s="2" customFormat="1">
      <c r="A449" s="38"/>
      <c r="B449" s="39"/>
      <c r="C449" s="40"/>
      <c r="D449" s="217" t="s">
        <v>141</v>
      </c>
      <c r="E449" s="40"/>
      <c r="F449" s="218" t="s">
        <v>786</v>
      </c>
      <c r="G449" s="40"/>
      <c r="H449" s="40"/>
      <c r="I449" s="219"/>
      <c r="J449" s="40"/>
      <c r="K449" s="40"/>
      <c r="L449" s="44"/>
      <c r="M449" s="220"/>
      <c r="N449" s="221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141</v>
      </c>
      <c r="AU449" s="17" t="s">
        <v>139</v>
      </c>
    </row>
    <row r="450" s="2" customFormat="1">
      <c r="A450" s="38"/>
      <c r="B450" s="39"/>
      <c r="C450" s="40"/>
      <c r="D450" s="222" t="s">
        <v>143</v>
      </c>
      <c r="E450" s="40"/>
      <c r="F450" s="223" t="s">
        <v>787</v>
      </c>
      <c r="G450" s="40"/>
      <c r="H450" s="40"/>
      <c r="I450" s="219"/>
      <c r="J450" s="40"/>
      <c r="K450" s="40"/>
      <c r="L450" s="44"/>
      <c r="M450" s="220"/>
      <c r="N450" s="221"/>
      <c r="O450" s="84"/>
      <c r="P450" s="84"/>
      <c r="Q450" s="84"/>
      <c r="R450" s="84"/>
      <c r="S450" s="84"/>
      <c r="T450" s="85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T450" s="17" t="s">
        <v>143</v>
      </c>
      <c r="AU450" s="17" t="s">
        <v>139</v>
      </c>
    </row>
    <row r="451" s="2" customFormat="1" ht="16.5" customHeight="1">
      <c r="A451" s="38"/>
      <c r="B451" s="39"/>
      <c r="C451" s="204" t="s">
        <v>788</v>
      </c>
      <c r="D451" s="204" t="s">
        <v>133</v>
      </c>
      <c r="E451" s="205" t="s">
        <v>789</v>
      </c>
      <c r="F451" s="206" t="s">
        <v>790</v>
      </c>
      <c r="G451" s="207" t="s">
        <v>136</v>
      </c>
      <c r="H451" s="208">
        <v>10.720000000000001</v>
      </c>
      <c r="I451" s="209"/>
      <c r="J451" s="210">
        <f>ROUND(I451*H451,2)</f>
        <v>0</v>
      </c>
      <c r="K451" s="206" t="s">
        <v>137</v>
      </c>
      <c r="L451" s="44"/>
      <c r="M451" s="211" t="s">
        <v>19</v>
      </c>
      <c r="N451" s="212" t="s">
        <v>44</v>
      </c>
      <c r="O451" s="84"/>
      <c r="P451" s="213">
        <f>O451*H451</f>
        <v>0</v>
      </c>
      <c r="Q451" s="213">
        <v>0</v>
      </c>
      <c r="R451" s="213">
        <f>Q451*H451</f>
        <v>0</v>
      </c>
      <c r="S451" s="213">
        <v>0</v>
      </c>
      <c r="T451" s="214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15" t="s">
        <v>252</v>
      </c>
      <c r="AT451" s="215" t="s">
        <v>133</v>
      </c>
      <c r="AU451" s="215" t="s">
        <v>139</v>
      </c>
      <c r="AY451" s="17" t="s">
        <v>130</v>
      </c>
      <c r="BE451" s="216">
        <f>IF(N451="základní",J451,0)</f>
        <v>0</v>
      </c>
      <c r="BF451" s="216">
        <f>IF(N451="snížená",J451,0)</f>
        <v>0</v>
      </c>
      <c r="BG451" s="216">
        <f>IF(N451="zákl. přenesená",J451,0)</f>
        <v>0</v>
      </c>
      <c r="BH451" s="216">
        <f>IF(N451="sníž. přenesená",J451,0)</f>
        <v>0</v>
      </c>
      <c r="BI451" s="216">
        <f>IF(N451="nulová",J451,0)</f>
        <v>0</v>
      </c>
      <c r="BJ451" s="17" t="s">
        <v>139</v>
      </c>
      <c r="BK451" s="216">
        <f>ROUND(I451*H451,2)</f>
        <v>0</v>
      </c>
      <c r="BL451" s="17" t="s">
        <v>252</v>
      </c>
      <c r="BM451" s="215" t="s">
        <v>791</v>
      </c>
    </row>
    <row r="452" s="2" customFormat="1">
      <c r="A452" s="38"/>
      <c r="B452" s="39"/>
      <c r="C452" s="40"/>
      <c r="D452" s="217" t="s">
        <v>141</v>
      </c>
      <c r="E452" s="40"/>
      <c r="F452" s="218" t="s">
        <v>792</v>
      </c>
      <c r="G452" s="40"/>
      <c r="H452" s="40"/>
      <c r="I452" s="219"/>
      <c r="J452" s="40"/>
      <c r="K452" s="40"/>
      <c r="L452" s="44"/>
      <c r="M452" s="220"/>
      <c r="N452" s="221"/>
      <c r="O452" s="84"/>
      <c r="P452" s="84"/>
      <c r="Q452" s="84"/>
      <c r="R452" s="84"/>
      <c r="S452" s="84"/>
      <c r="T452" s="85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141</v>
      </c>
      <c r="AU452" s="17" t="s">
        <v>139</v>
      </c>
    </row>
    <row r="453" s="2" customFormat="1">
      <c r="A453" s="38"/>
      <c r="B453" s="39"/>
      <c r="C453" s="40"/>
      <c r="D453" s="222" t="s">
        <v>143</v>
      </c>
      <c r="E453" s="40"/>
      <c r="F453" s="223" t="s">
        <v>793</v>
      </c>
      <c r="G453" s="40"/>
      <c r="H453" s="40"/>
      <c r="I453" s="219"/>
      <c r="J453" s="40"/>
      <c r="K453" s="40"/>
      <c r="L453" s="44"/>
      <c r="M453" s="220"/>
      <c r="N453" s="221"/>
      <c r="O453" s="84"/>
      <c r="P453" s="84"/>
      <c r="Q453" s="84"/>
      <c r="R453" s="84"/>
      <c r="S453" s="84"/>
      <c r="T453" s="85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143</v>
      </c>
      <c r="AU453" s="17" t="s">
        <v>139</v>
      </c>
    </row>
    <row r="454" s="13" customFormat="1">
      <c r="A454" s="13"/>
      <c r="B454" s="224"/>
      <c r="C454" s="225"/>
      <c r="D454" s="217" t="s">
        <v>145</v>
      </c>
      <c r="E454" s="226" t="s">
        <v>19</v>
      </c>
      <c r="F454" s="227" t="s">
        <v>794</v>
      </c>
      <c r="G454" s="225"/>
      <c r="H454" s="228">
        <v>10.720000000000001</v>
      </c>
      <c r="I454" s="229"/>
      <c r="J454" s="225"/>
      <c r="K454" s="225"/>
      <c r="L454" s="230"/>
      <c r="M454" s="231"/>
      <c r="N454" s="232"/>
      <c r="O454" s="232"/>
      <c r="P454" s="232"/>
      <c r="Q454" s="232"/>
      <c r="R454" s="232"/>
      <c r="S454" s="232"/>
      <c r="T454" s="23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4" t="s">
        <v>145</v>
      </c>
      <c r="AU454" s="234" t="s">
        <v>139</v>
      </c>
      <c r="AV454" s="13" t="s">
        <v>139</v>
      </c>
      <c r="AW454" s="13" t="s">
        <v>32</v>
      </c>
      <c r="AX454" s="13" t="s">
        <v>80</v>
      </c>
      <c r="AY454" s="234" t="s">
        <v>130</v>
      </c>
    </row>
    <row r="455" s="12" customFormat="1" ht="25.92" customHeight="1">
      <c r="A455" s="12"/>
      <c r="B455" s="188"/>
      <c r="C455" s="189"/>
      <c r="D455" s="190" t="s">
        <v>71</v>
      </c>
      <c r="E455" s="191" t="s">
        <v>187</v>
      </c>
      <c r="F455" s="191" t="s">
        <v>795</v>
      </c>
      <c r="G455" s="189"/>
      <c r="H455" s="189"/>
      <c r="I455" s="192"/>
      <c r="J455" s="193">
        <f>BK455</f>
        <v>0</v>
      </c>
      <c r="K455" s="189"/>
      <c r="L455" s="194"/>
      <c r="M455" s="195"/>
      <c r="N455" s="196"/>
      <c r="O455" s="196"/>
      <c r="P455" s="197">
        <f>P456</f>
        <v>0</v>
      </c>
      <c r="Q455" s="196"/>
      <c r="R455" s="197">
        <f>R456</f>
        <v>0</v>
      </c>
      <c r="S455" s="196"/>
      <c r="T455" s="198">
        <f>T456</f>
        <v>0</v>
      </c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R455" s="199" t="s">
        <v>131</v>
      </c>
      <c r="AT455" s="200" t="s">
        <v>71</v>
      </c>
      <c r="AU455" s="200" t="s">
        <v>72</v>
      </c>
      <c r="AY455" s="199" t="s">
        <v>130</v>
      </c>
      <c r="BK455" s="201">
        <f>BK456</f>
        <v>0</v>
      </c>
    </row>
    <row r="456" s="12" customFormat="1" ht="22.8" customHeight="1">
      <c r="A456" s="12"/>
      <c r="B456" s="188"/>
      <c r="C456" s="189"/>
      <c r="D456" s="190" t="s">
        <v>71</v>
      </c>
      <c r="E456" s="202" t="s">
        <v>796</v>
      </c>
      <c r="F456" s="202" t="s">
        <v>797</v>
      </c>
      <c r="G456" s="189"/>
      <c r="H456" s="189"/>
      <c r="I456" s="192"/>
      <c r="J456" s="203">
        <f>BK456</f>
        <v>0</v>
      </c>
      <c r="K456" s="189"/>
      <c r="L456" s="194"/>
      <c r="M456" s="195"/>
      <c r="N456" s="196"/>
      <c r="O456" s="196"/>
      <c r="P456" s="197">
        <f>SUM(P457:P459)</f>
        <v>0</v>
      </c>
      <c r="Q456" s="196"/>
      <c r="R456" s="197">
        <f>SUM(R457:R459)</f>
        <v>0</v>
      </c>
      <c r="S456" s="196"/>
      <c r="T456" s="198">
        <f>SUM(T457:T459)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199" t="s">
        <v>131</v>
      </c>
      <c r="AT456" s="200" t="s">
        <v>71</v>
      </c>
      <c r="AU456" s="200" t="s">
        <v>80</v>
      </c>
      <c r="AY456" s="199" t="s">
        <v>130</v>
      </c>
      <c r="BK456" s="201">
        <f>SUM(BK457:BK459)</f>
        <v>0</v>
      </c>
    </row>
    <row r="457" s="2" customFormat="1" ht="16.5" customHeight="1">
      <c r="A457" s="38"/>
      <c r="B457" s="39"/>
      <c r="C457" s="204" t="s">
        <v>798</v>
      </c>
      <c r="D457" s="204" t="s">
        <v>133</v>
      </c>
      <c r="E457" s="205" t="s">
        <v>799</v>
      </c>
      <c r="F457" s="206" t="s">
        <v>800</v>
      </c>
      <c r="G457" s="207" t="s">
        <v>345</v>
      </c>
      <c r="H457" s="208">
        <v>1</v>
      </c>
      <c r="I457" s="209"/>
      <c r="J457" s="210">
        <f>ROUND(I457*H457,2)</f>
        <v>0</v>
      </c>
      <c r="K457" s="206" t="s">
        <v>137</v>
      </c>
      <c r="L457" s="44"/>
      <c r="M457" s="211" t="s">
        <v>19</v>
      </c>
      <c r="N457" s="212" t="s">
        <v>44</v>
      </c>
      <c r="O457" s="84"/>
      <c r="P457" s="213">
        <f>O457*H457</f>
        <v>0</v>
      </c>
      <c r="Q457" s="213">
        <v>0</v>
      </c>
      <c r="R457" s="213">
        <f>Q457*H457</f>
        <v>0</v>
      </c>
      <c r="S457" s="213">
        <v>0</v>
      </c>
      <c r="T457" s="214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15" t="s">
        <v>561</v>
      </c>
      <c r="AT457" s="215" t="s">
        <v>133</v>
      </c>
      <c r="AU457" s="215" t="s">
        <v>139</v>
      </c>
      <c r="AY457" s="17" t="s">
        <v>130</v>
      </c>
      <c r="BE457" s="216">
        <f>IF(N457="základní",J457,0)</f>
        <v>0</v>
      </c>
      <c r="BF457" s="216">
        <f>IF(N457="snížená",J457,0)</f>
        <v>0</v>
      </c>
      <c r="BG457" s="216">
        <f>IF(N457="zákl. přenesená",J457,0)</f>
        <v>0</v>
      </c>
      <c r="BH457" s="216">
        <f>IF(N457="sníž. přenesená",J457,0)</f>
        <v>0</v>
      </c>
      <c r="BI457" s="216">
        <f>IF(N457="nulová",J457,0)</f>
        <v>0</v>
      </c>
      <c r="BJ457" s="17" t="s">
        <v>139</v>
      </c>
      <c r="BK457" s="216">
        <f>ROUND(I457*H457,2)</f>
        <v>0</v>
      </c>
      <c r="BL457" s="17" t="s">
        <v>561</v>
      </c>
      <c r="BM457" s="215" t="s">
        <v>801</v>
      </c>
    </row>
    <row r="458" s="2" customFormat="1">
      <c r="A458" s="38"/>
      <c r="B458" s="39"/>
      <c r="C458" s="40"/>
      <c r="D458" s="217" t="s">
        <v>141</v>
      </c>
      <c r="E458" s="40"/>
      <c r="F458" s="218" t="s">
        <v>800</v>
      </c>
      <c r="G458" s="40"/>
      <c r="H458" s="40"/>
      <c r="I458" s="219"/>
      <c r="J458" s="40"/>
      <c r="K458" s="40"/>
      <c r="L458" s="44"/>
      <c r="M458" s="220"/>
      <c r="N458" s="221"/>
      <c r="O458" s="84"/>
      <c r="P458" s="84"/>
      <c r="Q458" s="84"/>
      <c r="R458" s="84"/>
      <c r="S458" s="84"/>
      <c r="T458" s="85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T458" s="17" t="s">
        <v>141</v>
      </c>
      <c r="AU458" s="17" t="s">
        <v>139</v>
      </c>
    </row>
    <row r="459" s="2" customFormat="1">
      <c r="A459" s="38"/>
      <c r="B459" s="39"/>
      <c r="C459" s="40"/>
      <c r="D459" s="222" t="s">
        <v>143</v>
      </c>
      <c r="E459" s="40"/>
      <c r="F459" s="223" t="s">
        <v>802</v>
      </c>
      <c r="G459" s="40"/>
      <c r="H459" s="40"/>
      <c r="I459" s="219"/>
      <c r="J459" s="40"/>
      <c r="K459" s="40"/>
      <c r="L459" s="44"/>
      <c r="M459" s="220"/>
      <c r="N459" s="221"/>
      <c r="O459" s="84"/>
      <c r="P459" s="84"/>
      <c r="Q459" s="84"/>
      <c r="R459" s="84"/>
      <c r="S459" s="84"/>
      <c r="T459" s="85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143</v>
      </c>
      <c r="AU459" s="17" t="s">
        <v>139</v>
      </c>
    </row>
    <row r="460" s="12" customFormat="1" ht="25.92" customHeight="1">
      <c r="A460" s="12"/>
      <c r="B460" s="188"/>
      <c r="C460" s="189"/>
      <c r="D460" s="190" t="s">
        <v>71</v>
      </c>
      <c r="E460" s="191" t="s">
        <v>803</v>
      </c>
      <c r="F460" s="191" t="s">
        <v>804</v>
      </c>
      <c r="G460" s="189"/>
      <c r="H460" s="189"/>
      <c r="I460" s="192"/>
      <c r="J460" s="193">
        <f>BK460</f>
        <v>0</v>
      </c>
      <c r="K460" s="189"/>
      <c r="L460" s="194"/>
      <c r="M460" s="195"/>
      <c r="N460" s="196"/>
      <c r="O460" s="196"/>
      <c r="P460" s="197">
        <f>SUM(P461:P464)</f>
        <v>0</v>
      </c>
      <c r="Q460" s="196"/>
      <c r="R460" s="197">
        <f>SUM(R461:R464)</f>
        <v>0</v>
      </c>
      <c r="S460" s="196"/>
      <c r="T460" s="198">
        <f>SUM(T461:T464)</f>
        <v>0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199" t="s">
        <v>138</v>
      </c>
      <c r="AT460" s="200" t="s">
        <v>71</v>
      </c>
      <c r="AU460" s="200" t="s">
        <v>72</v>
      </c>
      <c r="AY460" s="199" t="s">
        <v>130</v>
      </c>
      <c r="BK460" s="201">
        <f>SUM(BK461:BK464)</f>
        <v>0</v>
      </c>
    </row>
    <row r="461" s="2" customFormat="1" ht="16.5" customHeight="1">
      <c r="A461" s="38"/>
      <c r="B461" s="39"/>
      <c r="C461" s="204" t="s">
        <v>805</v>
      </c>
      <c r="D461" s="204" t="s">
        <v>133</v>
      </c>
      <c r="E461" s="205" t="s">
        <v>806</v>
      </c>
      <c r="F461" s="206" t="s">
        <v>807</v>
      </c>
      <c r="G461" s="207" t="s">
        <v>808</v>
      </c>
      <c r="H461" s="208">
        <v>24</v>
      </c>
      <c r="I461" s="209"/>
      <c r="J461" s="210">
        <f>ROUND(I461*H461,2)</f>
        <v>0</v>
      </c>
      <c r="K461" s="206" t="s">
        <v>137</v>
      </c>
      <c r="L461" s="44"/>
      <c r="M461" s="211" t="s">
        <v>19</v>
      </c>
      <c r="N461" s="212" t="s">
        <v>44</v>
      </c>
      <c r="O461" s="84"/>
      <c r="P461" s="213">
        <f>O461*H461</f>
        <v>0</v>
      </c>
      <c r="Q461" s="213">
        <v>0</v>
      </c>
      <c r="R461" s="213">
        <f>Q461*H461</f>
        <v>0</v>
      </c>
      <c r="S461" s="213">
        <v>0</v>
      </c>
      <c r="T461" s="214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15" t="s">
        <v>809</v>
      </c>
      <c r="AT461" s="215" t="s">
        <v>133</v>
      </c>
      <c r="AU461" s="215" t="s">
        <v>80</v>
      </c>
      <c r="AY461" s="17" t="s">
        <v>130</v>
      </c>
      <c r="BE461" s="216">
        <f>IF(N461="základní",J461,0)</f>
        <v>0</v>
      </c>
      <c r="BF461" s="216">
        <f>IF(N461="snížená",J461,0)</f>
        <v>0</v>
      </c>
      <c r="BG461" s="216">
        <f>IF(N461="zákl. přenesená",J461,0)</f>
        <v>0</v>
      </c>
      <c r="BH461" s="216">
        <f>IF(N461="sníž. přenesená",J461,0)</f>
        <v>0</v>
      </c>
      <c r="BI461" s="216">
        <f>IF(N461="nulová",J461,0)</f>
        <v>0</v>
      </c>
      <c r="BJ461" s="17" t="s">
        <v>139</v>
      </c>
      <c r="BK461" s="216">
        <f>ROUND(I461*H461,2)</f>
        <v>0</v>
      </c>
      <c r="BL461" s="17" t="s">
        <v>809</v>
      </c>
      <c r="BM461" s="215" t="s">
        <v>810</v>
      </c>
    </row>
    <row r="462" s="2" customFormat="1">
      <c r="A462" s="38"/>
      <c r="B462" s="39"/>
      <c r="C462" s="40"/>
      <c r="D462" s="217" t="s">
        <v>141</v>
      </c>
      <c r="E462" s="40"/>
      <c r="F462" s="218" t="s">
        <v>811</v>
      </c>
      <c r="G462" s="40"/>
      <c r="H462" s="40"/>
      <c r="I462" s="219"/>
      <c r="J462" s="40"/>
      <c r="K462" s="40"/>
      <c r="L462" s="44"/>
      <c r="M462" s="220"/>
      <c r="N462" s="221"/>
      <c r="O462" s="84"/>
      <c r="P462" s="84"/>
      <c r="Q462" s="84"/>
      <c r="R462" s="84"/>
      <c r="S462" s="84"/>
      <c r="T462" s="85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7" t="s">
        <v>141</v>
      </c>
      <c r="AU462" s="17" t="s">
        <v>80</v>
      </c>
    </row>
    <row r="463" s="2" customFormat="1">
      <c r="A463" s="38"/>
      <c r="B463" s="39"/>
      <c r="C463" s="40"/>
      <c r="D463" s="222" t="s">
        <v>143</v>
      </c>
      <c r="E463" s="40"/>
      <c r="F463" s="223" t="s">
        <v>812</v>
      </c>
      <c r="G463" s="40"/>
      <c r="H463" s="40"/>
      <c r="I463" s="219"/>
      <c r="J463" s="40"/>
      <c r="K463" s="40"/>
      <c r="L463" s="44"/>
      <c r="M463" s="220"/>
      <c r="N463" s="221"/>
      <c r="O463" s="84"/>
      <c r="P463" s="84"/>
      <c r="Q463" s="84"/>
      <c r="R463" s="84"/>
      <c r="S463" s="84"/>
      <c r="T463" s="85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143</v>
      </c>
      <c r="AU463" s="17" t="s">
        <v>80</v>
      </c>
    </row>
    <row r="464" s="2" customFormat="1">
      <c r="A464" s="38"/>
      <c r="B464" s="39"/>
      <c r="C464" s="40"/>
      <c r="D464" s="217" t="s">
        <v>510</v>
      </c>
      <c r="E464" s="40"/>
      <c r="F464" s="245" t="s">
        <v>813</v>
      </c>
      <c r="G464" s="40"/>
      <c r="H464" s="40"/>
      <c r="I464" s="219"/>
      <c r="J464" s="40"/>
      <c r="K464" s="40"/>
      <c r="L464" s="44"/>
      <c r="M464" s="246"/>
      <c r="N464" s="247"/>
      <c r="O464" s="248"/>
      <c r="P464" s="248"/>
      <c r="Q464" s="248"/>
      <c r="R464" s="248"/>
      <c r="S464" s="248"/>
      <c r="T464" s="249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7" t="s">
        <v>510</v>
      </c>
      <c r="AU464" s="17" t="s">
        <v>80</v>
      </c>
    </row>
    <row r="465" s="2" customFormat="1" ht="6.96" customHeight="1">
      <c r="A465" s="38"/>
      <c r="B465" s="59"/>
      <c r="C465" s="60"/>
      <c r="D465" s="60"/>
      <c r="E465" s="60"/>
      <c r="F465" s="60"/>
      <c r="G465" s="60"/>
      <c r="H465" s="60"/>
      <c r="I465" s="60"/>
      <c r="J465" s="60"/>
      <c r="K465" s="60"/>
      <c r="L465" s="44"/>
      <c r="M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</row>
  </sheetData>
  <sheetProtection sheet="1" autoFilter="0" formatColumns="0" formatRows="0" objects="1" scenarios="1" spinCount="100000" saltValue="ZrWJ3/dgYdkB+2IHIs7ZaNn3bYsHvCNbQ9piVc0EpzRNCA61rInRWJIcxawhZ0styVXqL4WWcjnHviThUzx1Mg==" hashValue="P6W1Wdj537lzJF2V69kF6QlhX/fUFJ/6KJyTCAxIcBhF1qN7aQsr/uxP4B6mYvXRiSexwTOZlcoH2V6/OJDEvQ==" algorithmName="SHA-512" password="CC35"/>
  <autoFilter ref="C101:K464"/>
  <mergeCells count="9">
    <mergeCell ref="E7:H7"/>
    <mergeCell ref="E9:H9"/>
    <mergeCell ref="E18:H18"/>
    <mergeCell ref="E27:H27"/>
    <mergeCell ref="E48:H48"/>
    <mergeCell ref="E50:H50"/>
    <mergeCell ref="E92:H92"/>
    <mergeCell ref="E94:H94"/>
    <mergeCell ref="L2:V2"/>
  </mergeCells>
  <hyperlinks>
    <hyperlink ref="F107" r:id="rId1" display="https://podminky.urs.cz/item/CS_URS_2024_02/342272205"/>
    <hyperlink ref="F111" r:id="rId2" display="https://podminky.urs.cz/item/CS_URS_2024_02/342272225"/>
    <hyperlink ref="F116" r:id="rId3" display="https://podminky.urs.cz/item/CS_URS_2024_02/612131121"/>
    <hyperlink ref="F120" r:id="rId4" display="https://podminky.urs.cz/item/CS_URS_2024_02/612142001"/>
    <hyperlink ref="F124" r:id="rId5" display="https://podminky.urs.cz/item/CS_URS_2024_02/612311131"/>
    <hyperlink ref="F127" r:id="rId6" display="https://podminky.urs.cz/item/CS_URS_2024_02/619995001"/>
    <hyperlink ref="F130" r:id="rId7" display="https://podminky.urs.cz/item/CS_URS_2024_02/642942111"/>
    <hyperlink ref="F136" r:id="rId8" display="https://podminky.urs.cz/item/CS_URS_2024_02/949101111"/>
    <hyperlink ref="F140" r:id="rId9" display="https://podminky.urs.cz/item/CS_URS_2024_02/962031133"/>
    <hyperlink ref="F144" r:id="rId10" display="https://podminky.urs.cz/item/CS_URS_2024_02/962051115"/>
    <hyperlink ref="F148" r:id="rId11" display="https://podminky.urs.cz/item/CS_URS_2024_02/962084130"/>
    <hyperlink ref="F155" r:id="rId12" display="https://podminky.urs.cz/item/CS_URS_2024_02/997013214"/>
    <hyperlink ref="F158" r:id="rId13" display="https://podminky.urs.cz/item/CS_URS_2024_02/997013501"/>
    <hyperlink ref="F161" r:id="rId14" display="https://podminky.urs.cz/item/CS_URS_2024_02/997013509"/>
    <hyperlink ref="F165" r:id="rId15" display="https://podminky.urs.cz/item/CS_URS_2024_02/997013631"/>
    <hyperlink ref="F169" r:id="rId16" display="https://podminky.urs.cz/item/CS_URS_2024_02/998018003"/>
    <hyperlink ref="F174" r:id="rId17" display="https://podminky.urs.cz/item/CS_URS_2024_02/721174043"/>
    <hyperlink ref="F177" r:id="rId18" display="https://podminky.urs.cz/item/CS_URS_2024_02/721174045"/>
    <hyperlink ref="F180" r:id="rId19" display="https://podminky.urs.cz/item/CS_URS_2024_02/721194105"/>
    <hyperlink ref="F183" r:id="rId20" display="https://podminky.urs.cz/item/CS_URS_2024_02/721194109"/>
    <hyperlink ref="F186" r:id="rId21" display="https://podminky.urs.cz/item/CS_URS_2024_02/721226521"/>
    <hyperlink ref="F189" r:id="rId22" display="https://podminky.urs.cz/item/CS_URS_2024_02/721290111"/>
    <hyperlink ref="F192" r:id="rId23" display="https://podminky.urs.cz/item/CS_URS_2024_02/998721103"/>
    <hyperlink ref="F196" r:id="rId24" display="https://podminky.urs.cz/item/CS_URS_2024_02/722174022"/>
    <hyperlink ref="F199" r:id="rId25" display="https://podminky.urs.cz/item/CS_URS_2024_02/722181222"/>
    <hyperlink ref="F202" r:id="rId26" display="https://podminky.urs.cz/item/CS_URS_2024_02/722190401"/>
    <hyperlink ref="F205" r:id="rId27" display="https://podminky.urs.cz/item/CS_URS_2024_02/722290226"/>
    <hyperlink ref="F208" r:id="rId28" display="https://podminky.urs.cz/item/CS_URS_2024_02/998722103"/>
    <hyperlink ref="F212" r:id="rId29" display="https://podminky.urs.cz/item/CS_URS_2024_02/723181013"/>
    <hyperlink ref="F215" r:id="rId30" display="https://podminky.urs.cz/item/CS_URS_2024_02/723190108"/>
    <hyperlink ref="F218" r:id="rId31" display="https://podminky.urs.cz/item/CS_URS_2024_02/723231163"/>
    <hyperlink ref="F222" r:id="rId32" display="https://podminky.urs.cz/item/CS_URS_2024_02/725112171"/>
    <hyperlink ref="F225" r:id="rId33" display="https://podminky.urs.cz/item/CS_URS_2024_02/725211615"/>
    <hyperlink ref="F228" r:id="rId34" display="https://podminky.urs.cz/item/CS_URS_2024_02/725222113"/>
    <hyperlink ref="F231" r:id="rId35" display="https://podminky.urs.cz/item/CS_URS_2024_02/725822613"/>
    <hyperlink ref="F234" r:id="rId36" display="https://podminky.urs.cz/item/CS_URS_2024_02/725831321"/>
    <hyperlink ref="F238" r:id="rId37" display="https://podminky.urs.cz/item/CS_URS_2024_02/726121001"/>
    <hyperlink ref="F241" r:id="rId38" display="https://podminky.urs.cz/item/CS_URS_2024_02/726121201"/>
    <hyperlink ref="F246" r:id="rId39" display="https://podminky.urs.cz/item/CS_URS_2024_02/726191001"/>
    <hyperlink ref="F249" r:id="rId40" display="https://podminky.urs.cz/item/CS_URS_2024_02/726191011"/>
    <hyperlink ref="F254" r:id="rId41" display="https://podminky.urs.cz/item/CS_URS_2024_02/998726133"/>
    <hyperlink ref="F258" r:id="rId42" display="https://podminky.urs.cz/item/CS_URS_2024_02/751111052"/>
    <hyperlink ref="F264" r:id="rId43" display="https://podminky.urs.cz/item/CS_URS_2024_02/763131451"/>
    <hyperlink ref="F268" r:id="rId44" display="https://podminky.urs.cz/item/CS_URS_2024_02/763131751"/>
    <hyperlink ref="F273" r:id="rId45" display="https://podminky.urs.cz/item/CS_URS_2024_02/998763302"/>
    <hyperlink ref="F277" r:id="rId46" display="https://podminky.urs.cz/item/CS_URS_2024_02/766660728"/>
    <hyperlink ref="F282" r:id="rId47" display="https://podminky.urs.cz/item/CS_URS_2024_02/766660729"/>
    <hyperlink ref="F287" r:id="rId48" display="https://podminky.urs.cz/item/CS_URS_2024_02/766660730"/>
    <hyperlink ref="F292" r:id="rId49" display="https://podminky.urs.cz/item/CS_URS_2024_02/766662811.1"/>
    <hyperlink ref="F295" r:id="rId50" display="https://podminky.urs.cz/item/CS_URS_2024_02/766691914"/>
    <hyperlink ref="F306" r:id="rId51" display="https://podminky.urs.cz/item/CS_URS_2024_02/766811111"/>
    <hyperlink ref="F311" r:id="rId52" display="https://podminky.urs.cz/item/CS_URS_2024_02/766812840"/>
    <hyperlink ref="F315" r:id="rId53" display="https://podminky.urs.cz/item/CS_URS_2024_02/998766103"/>
    <hyperlink ref="F319" r:id="rId54" display="https://podminky.urs.cz/item/CS_URS_2024_02/771121011"/>
    <hyperlink ref="F323" r:id="rId55" display="https://podminky.urs.cz/item/CS_URS_2024_02/771151012"/>
    <hyperlink ref="F326" r:id="rId56" display="https://podminky.urs.cz/item/CS_URS_2024_02/771571810"/>
    <hyperlink ref="F330" r:id="rId57" display="https://podminky.urs.cz/item/CS_URS_2024_02/771574616"/>
    <hyperlink ref="F336" r:id="rId58" display="https://podminky.urs.cz/item/CS_URS_2024_02/998771102"/>
    <hyperlink ref="F340" r:id="rId59" display="https://podminky.urs.cz/item/CS_URS_2024_02/775111311"/>
    <hyperlink ref="F344" r:id="rId60" display="https://podminky.urs.cz/item/CS_URS_2024_02/775413115"/>
    <hyperlink ref="F351" r:id="rId61" display="https://podminky.urs.cz/item/CS_URS_2024_02/775429121"/>
    <hyperlink ref="F358" r:id="rId62" display="https://podminky.urs.cz/item/CS_URS_2024_02/775541151"/>
    <hyperlink ref="F364" r:id="rId63" display="https://podminky.urs.cz/item/CS_URS_2024_02/998775102"/>
    <hyperlink ref="F368" r:id="rId64" display="https://podminky.urs.cz/item/CS_URS_2024_02/781121011"/>
    <hyperlink ref="F374" r:id="rId65" display="https://podminky.urs.cz/item/CS_URS_2024_02/781151031"/>
    <hyperlink ref="F377" r:id="rId66" display="https://podminky.urs.cz/item/CS_URS_2024_02/781151041"/>
    <hyperlink ref="F381" r:id="rId67" display="https://podminky.urs.cz/item/CS_URS_2024_02/781472217"/>
    <hyperlink ref="F387" r:id="rId68" display="https://podminky.urs.cz/item/CS_URS_2024_02/781472291"/>
    <hyperlink ref="F390" r:id="rId69" display="https://podminky.urs.cz/item/CS_URS_2024_02/781473810"/>
    <hyperlink ref="F394" r:id="rId70" display="https://podminky.urs.cz/item/CS_URS_2024_02/781477114"/>
    <hyperlink ref="F397" r:id="rId71" display="https://podminky.urs.cz/item/CS_URS_2024_02/781492451"/>
    <hyperlink ref="F404" r:id="rId72" display="https://podminky.urs.cz/item/CS_URS_2024_02/781495115"/>
    <hyperlink ref="F407" r:id="rId73" display="https://podminky.urs.cz/item/CS_URS_2024_02/998781103"/>
    <hyperlink ref="F411" r:id="rId74" display="https://podminky.urs.cz/item/CS_URS_2024_02/783301303"/>
    <hyperlink ref="F414" r:id="rId75" display="https://podminky.urs.cz/item/CS_URS_2024_02/783301401"/>
    <hyperlink ref="F417" r:id="rId76" display="https://podminky.urs.cz/item/CS_URS_2024_02/783314101"/>
    <hyperlink ref="F420" r:id="rId77" display="https://podminky.urs.cz/item/CS_URS_2024_02/783315101"/>
    <hyperlink ref="F423" r:id="rId78" display="https://podminky.urs.cz/item/CS_URS_2024_02/783317101"/>
    <hyperlink ref="F427" r:id="rId79" display="https://podminky.urs.cz/item/CS_URS_2024_02/783343101"/>
    <hyperlink ref="F431" r:id="rId80" display="https://podminky.urs.cz/item/CS_URS_2024_02/784121001"/>
    <hyperlink ref="F435" r:id="rId81" display="https://podminky.urs.cz/item/CS_URS_2024_02/784171101"/>
    <hyperlink ref="F440" r:id="rId82" display="https://podminky.urs.cz/item/CS_URS_2024_02/784171111"/>
    <hyperlink ref="F443" r:id="rId83" display="https://podminky.urs.cz/item/CS_URS_2024_02/784171121"/>
    <hyperlink ref="F446" r:id="rId84" display="https://podminky.urs.cz/item/CS_URS_2024_02/784181101"/>
    <hyperlink ref="F450" r:id="rId85" display="https://podminky.urs.cz/item/CS_URS_2024_02/784221101"/>
    <hyperlink ref="F453" r:id="rId86" display="https://podminky.urs.cz/item/CS_URS_2024_02/784221131"/>
    <hyperlink ref="F459" r:id="rId87" display="https://podminky.urs.cz/item/CS_URS_2024_02/580506007"/>
    <hyperlink ref="F463" r:id="rId88" display="https://podminky.urs.cz/item/CS_URS_2024_02/HZS13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Rekonstrukce nájemního bytu č.13, Škroupova 3, Havířov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814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815</v>
      </c>
      <c r="G12" s="38"/>
      <c r="H12" s="38"/>
      <c r="I12" s="132" t="s">
        <v>23</v>
      </c>
      <c r="J12" s="137" t="str">
        <f>'Rekapitulace stavby'!AN8</f>
        <v>4. 12. 2024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816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27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36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38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40</v>
      </c>
      <c r="G32" s="38"/>
      <c r="H32" s="38"/>
      <c r="I32" s="145" t="s">
        <v>39</v>
      </c>
      <c r="J32" s="145" t="s">
        <v>41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42</v>
      </c>
      <c r="E33" s="132" t="s">
        <v>43</v>
      </c>
      <c r="F33" s="147">
        <f>ROUND((SUM(BE84:BE187)),  2)</f>
        <v>0</v>
      </c>
      <c r="G33" s="38"/>
      <c r="H33" s="38"/>
      <c r="I33" s="148">
        <v>0.20999999999999999</v>
      </c>
      <c r="J33" s="147">
        <f>ROUND(((SUM(BE84:BE187))*I33),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44</v>
      </c>
      <c r="F34" s="147">
        <f>ROUND((SUM(BF84:BF187)),  2)</f>
        <v>0</v>
      </c>
      <c r="G34" s="38"/>
      <c r="H34" s="38"/>
      <c r="I34" s="148">
        <v>0.12</v>
      </c>
      <c r="J34" s="147">
        <f>ROUND(((SUM(BF84:BF187))*I34),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45</v>
      </c>
      <c r="F35" s="147">
        <f>ROUND((SUM(BG84:BG187)),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46</v>
      </c>
      <c r="F36" s="147">
        <f>ROUND((SUM(BH84:BH187)),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47</v>
      </c>
      <c r="F37" s="147">
        <f>ROUND((SUM(BI84:BI187)),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48</v>
      </c>
      <c r="E39" s="151"/>
      <c r="F39" s="151"/>
      <c r="G39" s="152" t="s">
        <v>49</v>
      </c>
      <c r="H39" s="153" t="s">
        <v>50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Rekonstrukce nájemního bytu č.13, Škroupova 3, Havířov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02 - Elektro - Rekonstrukce nájemního bytu č.13,Škroupova 3, Havířov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Škroupova 3, Havířov</v>
      </c>
      <c r="G52" s="40"/>
      <c r="H52" s="40"/>
      <c r="I52" s="32" t="s">
        <v>23</v>
      </c>
      <c r="J52" s="72" t="str">
        <f>IF(J12="","",J12)</f>
        <v>4. 12. 2024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SBD Havířov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70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98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817</v>
      </c>
      <c r="E61" s="174"/>
      <c r="F61" s="174"/>
      <c r="G61" s="174"/>
      <c r="H61" s="174"/>
      <c r="I61" s="174"/>
      <c r="J61" s="175">
        <f>J86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5"/>
      <c r="C62" s="166"/>
      <c r="D62" s="167" t="s">
        <v>112</v>
      </c>
      <c r="E62" s="168"/>
      <c r="F62" s="168"/>
      <c r="G62" s="168"/>
      <c r="H62" s="168"/>
      <c r="I62" s="168"/>
      <c r="J62" s="169">
        <f>J169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1"/>
      <c r="C63" s="172"/>
      <c r="D63" s="173" t="s">
        <v>818</v>
      </c>
      <c r="E63" s="174"/>
      <c r="F63" s="174"/>
      <c r="G63" s="174"/>
      <c r="H63" s="174"/>
      <c r="I63" s="174"/>
      <c r="J63" s="175">
        <f>J170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5"/>
      <c r="C64" s="166"/>
      <c r="D64" s="167" t="s">
        <v>114</v>
      </c>
      <c r="E64" s="168"/>
      <c r="F64" s="168"/>
      <c r="G64" s="168"/>
      <c r="H64" s="168"/>
      <c r="I64" s="168"/>
      <c r="J64" s="169">
        <f>J185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115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Rekonstrukce nájemního bytu č.13, Škroupova 3, Havířov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86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02 - Elektro - Rekonstrukce nájemního bytu č.13,Škroupova 3, Havířov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Škroupova 3, Havířov</v>
      </c>
      <c r="G78" s="40"/>
      <c r="H78" s="40"/>
      <c r="I78" s="32" t="s">
        <v>23</v>
      </c>
      <c r="J78" s="72" t="str">
        <f>IF(J12="","",J12)</f>
        <v>4. 12. 2024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SBD Havířov</v>
      </c>
      <c r="G80" s="40"/>
      <c r="H80" s="40"/>
      <c r="I80" s="32" t="s">
        <v>31</v>
      </c>
      <c r="J80" s="36" t="str">
        <f>E21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33</v>
      </c>
      <c r="J81" s="36" t="str">
        <f>E24</f>
        <v xml:space="preserve"> 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116</v>
      </c>
      <c r="D83" s="180" t="s">
        <v>57</v>
      </c>
      <c r="E83" s="180" t="s">
        <v>53</v>
      </c>
      <c r="F83" s="180" t="s">
        <v>54</v>
      </c>
      <c r="G83" s="180" t="s">
        <v>117</v>
      </c>
      <c r="H83" s="180" t="s">
        <v>118</v>
      </c>
      <c r="I83" s="180" t="s">
        <v>119</v>
      </c>
      <c r="J83" s="180" t="s">
        <v>90</v>
      </c>
      <c r="K83" s="181" t="s">
        <v>120</v>
      </c>
      <c r="L83" s="182"/>
      <c r="M83" s="92" t="s">
        <v>19</v>
      </c>
      <c r="N83" s="93" t="s">
        <v>42</v>
      </c>
      <c r="O83" s="93" t="s">
        <v>121</v>
      </c>
      <c r="P83" s="93" t="s">
        <v>122</v>
      </c>
      <c r="Q83" s="93" t="s">
        <v>123</v>
      </c>
      <c r="R83" s="93" t="s">
        <v>124</v>
      </c>
      <c r="S83" s="93" t="s">
        <v>125</v>
      </c>
      <c r="T83" s="94" t="s">
        <v>126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127</v>
      </c>
      <c r="D84" s="40"/>
      <c r="E84" s="40"/>
      <c r="F84" s="40"/>
      <c r="G84" s="40"/>
      <c r="H84" s="40"/>
      <c r="I84" s="40"/>
      <c r="J84" s="183">
        <f>BK84</f>
        <v>0</v>
      </c>
      <c r="K84" s="40"/>
      <c r="L84" s="44"/>
      <c r="M84" s="95"/>
      <c r="N84" s="184"/>
      <c r="O84" s="96"/>
      <c r="P84" s="185">
        <f>P85+P169+P185</f>
        <v>0</v>
      </c>
      <c r="Q84" s="96"/>
      <c r="R84" s="185">
        <f>R85+R169+R185</f>
        <v>0.066389000000000004</v>
      </c>
      <c r="S84" s="96"/>
      <c r="T84" s="186">
        <f>T85+T169+T185</f>
        <v>0.36692400000000003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71</v>
      </c>
      <c r="AU84" s="17" t="s">
        <v>91</v>
      </c>
      <c r="BK84" s="187">
        <f>BK85+BK169+BK185</f>
        <v>0</v>
      </c>
    </row>
    <row r="85" s="12" customFormat="1" ht="25.92" customHeight="1">
      <c r="A85" s="12"/>
      <c r="B85" s="188"/>
      <c r="C85" s="189"/>
      <c r="D85" s="190" t="s">
        <v>71</v>
      </c>
      <c r="E85" s="191" t="s">
        <v>258</v>
      </c>
      <c r="F85" s="191" t="s">
        <v>259</v>
      </c>
      <c r="G85" s="189"/>
      <c r="H85" s="189"/>
      <c r="I85" s="192"/>
      <c r="J85" s="193">
        <f>BK85</f>
        <v>0</v>
      </c>
      <c r="K85" s="189"/>
      <c r="L85" s="194"/>
      <c r="M85" s="195"/>
      <c r="N85" s="196"/>
      <c r="O85" s="196"/>
      <c r="P85" s="197">
        <f>P86</f>
        <v>0</v>
      </c>
      <c r="Q85" s="196"/>
      <c r="R85" s="197">
        <f>R86</f>
        <v>0.064229000000000008</v>
      </c>
      <c r="S85" s="196"/>
      <c r="T85" s="198">
        <f>T86</f>
        <v>0.039104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139</v>
      </c>
      <c r="AT85" s="200" t="s">
        <v>71</v>
      </c>
      <c r="AU85" s="200" t="s">
        <v>72</v>
      </c>
      <c r="AY85" s="199" t="s">
        <v>130</v>
      </c>
      <c r="BK85" s="201">
        <f>BK86</f>
        <v>0</v>
      </c>
    </row>
    <row r="86" s="12" customFormat="1" ht="22.8" customHeight="1">
      <c r="A86" s="12"/>
      <c r="B86" s="188"/>
      <c r="C86" s="189"/>
      <c r="D86" s="190" t="s">
        <v>71</v>
      </c>
      <c r="E86" s="202" t="s">
        <v>819</v>
      </c>
      <c r="F86" s="202" t="s">
        <v>820</v>
      </c>
      <c r="G86" s="189"/>
      <c r="H86" s="189"/>
      <c r="I86" s="192"/>
      <c r="J86" s="203">
        <f>BK86</f>
        <v>0</v>
      </c>
      <c r="K86" s="189"/>
      <c r="L86" s="194"/>
      <c r="M86" s="195"/>
      <c r="N86" s="196"/>
      <c r="O86" s="196"/>
      <c r="P86" s="197">
        <f>SUM(P87:P168)</f>
        <v>0</v>
      </c>
      <c r="Q86" s="196"/>
      <c r="R86" s="197">
        <f>SUM(R87:R168)</f>
        <v>0.064229000000000008</v>
      </c>
      <c r="S86" s="196"/>
      <c r="T86" s="198">
        <f>SUM(T87:T168)</f>
        <v>0.039104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9" t="s">
        <v>139</v>
      </c>
      <c r="AT86" s="200" t="s">
        <v>71</v>
      </c>
      <c r="AU86" s="200" t="s">
        <v>80</v>
      </c>
      <c r="AY86" s="199" t="s">
        <v>130</v>
      </c>
      <c r="BK86" s="201">
        <f>SUM(BK87:BK168)</f>
        <v>0</v>
      </c>
    </row>
    <row r="87" s="2" customFormat="1" ht="16.5" customHeight="1">
      <c r="A87" s="38"/>
      <c r="B87" s="39"/>
      <c r="C87" s="204" t="s">
        <v>80</v>
      </c>
      <c r="D87" s="204" t="s">
        <v>133</v>
      </c>
      <c r="E87" s="205" t="s">
        <v>821</v>
      </c>
      <c r="F87" s="206" t="s">
        <v>822</v>
      </c>
      <c r="G87" s="207" t="s">
        <v>182</v>
      </c>
      <c r="H87" s="208">
        <v>37</v>
      </c>
      <c r="I87" s="209"/>
      <c r="J87" s="210">
        <f>ROUND(I87*H87,2)</f>
        <v>0</v>
      </c>
      <c r="K87" s="206" t="s">
        <v>19</v>
      </c>
      <c r="L87" s="44"/>
      <c r="M87" s="211" t="s">
        <v>19</v>
      </c>
      <c r="N87" s="212" t="s">
        <v>44</v>
      </c>
      <c r="O87" s="8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5" t="s">
        <v>252</v>
      </c>
      <c r="AT87" s="215" t="s">
        <v>133</v>
      </c>
      <c r="AU87" s="215" t="s">
        <v>139</v>
      </c>
      <c r="AY87" s="17" t="s">
        <v>130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7" t="s">
        <v>139</v>
      </c>
      <c r="BK87" s="216">
        <f>ROUND(I87*H87,2)</f>
        <v>0</v>
      </c>
      <c r="BL87" s="17" t="s">
        <v>252</v>
      </c>
      <c r="BM87" s="215" t="s">
        <v>823</v>
      </c>
    </row>
    <row r="88" s="2" customFormat="1">
      <c r="A88" s="38"/>
      <c r="B88" s="39"/>
      <c r="C88" s="40"/>
      <c r="D88" s="217" t="s">
        <v>141</v>
      </c>
      <c r="E88" s="40"/>
      <c r="F88" s="218" t="s">
        <v>822</v>
      </c>
      <c r="G88" s="40"/>
      <c r="H88" s="40"/>
      <c r="I88" s="219"/>
      <c r="J88" s="40"/>
      <c r="K88" s="40"/>
      <c r="L88" s="44"/>
      <c r="M88" s="220"/>
      <c r="N88" s="221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141</v>
      </c>
      <c r="AU88" s="17" t="s">
        <v>139</v>
      </c>
    </row>
    <row r="89" s="2" customFormat="1" ht="16.5" customHeight="1">
      <c r="A89" s="38"/>
      <c r="B89" s="39"/>
      <c r="C89" s="235" t="s">
        <v>139</v>
      </c>
      <c r="D89" s="235" t="s">
        <v>187</v>
      </c>
      <c r="E89" s="236" t="s">
        <v>824</v>
      </c>
      <c r="F89" s="237" t="s">
        <v>825</v>
      </c>
      <c r="G89" s="238" t="s">
        <v>182</v>
      </c>
      <c r="H89" s="239">
        <v>37</v>
      </c>
      <c r="I89" s="240"/>
      <c r="J89" s="241">
        <f>ROUND(I89*H89,2)</f>
        <v>0</v>
      </c>
      <c r="K89" s="237" t="s">
        <v>19</v>
      </c>
      <c r="L89" s="242"/>
      <c r="M89" s="243" t="s">
        <v>19</v>
      </c>
      <c r="N89" s="244" t="s">
        <v>44</v>
      </c>
      <c r="O89" s="84"/>
      <c r="P89" s="213">
        <f>O89*H89</f>
        <v>0</v>
      </c>
      <c r="Q89" s="213">
        <v>4.0000000000000003E-05</v>
      </c>
      <c r="R89" s="213">
        <f>Q89*H89</f>
        <v>0.0014800000000000002</v>
      </c>
      <c r="S89" s="213">
        <v>0</v>
      </c>
      <c r="T89" s="214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357</v>
      </c>
      <c r="AT89" s="215" t="s">
        <v>187</v>
      </c>
      <c r="AU89" s="215" t="s">
        <v>139</v>
      </c>
      <c r="AY89" s="17" t="s">
        <v>130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139</v>
      </c>
      <c r="BK89" s="216">
        <f>ROUND(I89*H89,2)</f>
        <v>0</v>
      </c>
      <c r="BL89" s="17" t="s">
        <v>252</v>
      </c>
      <c r="BM89" s="215" t="s">
        <v>826</v>
      </c>
    </row>
    <row r="90" s="2" customFormat="1">
      <c r="A90" s="38"/>
      <c r="B90" s="39"/>
      <c r="C90" s="40"/>
      <c r="D90" s="217" t="s">
        <v>141</v>
      </c>
      <c r="E90" s="40"/>
      <c r="F90" s="218" t="s">
        <v>825</v>
      </c>
      <c r="G90" s="40"/>
      <c r="H90" s="40"/>
      <c r="I90" s="219"/>
      <c r="J90" s="40"/>
      <c r="K90" s="40"/>
      <c r="L90" s="44"/>
      <c r="M90" s="220"/>
      <c r="N90" s="221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141</v>
      </c>
      <c r="AU90" s="17" t="s">
        <v>139</v>
      </c>
    </row>
    <row r="91" s="2" customFormat="1" ht="16.5" customHeight="1">
      <c r="A91" s="38"/>
      <c r="B91" s="39"/>
      <c r="C91" s="204" t="s">
        <v>131</v>
      </c>
      <c r="D91" s="204" t="s">
        <v>133</v>
      </c>
      <c r="E91" s="205" t="s">
        <v>827</v>
      </c>
      <c r="F91" s="206" t="s">
        <v>828</v>
      </c>
      <c r="G91" s="207" t="s">
        <v>175</v>
      </c>
      <c r="H91" s="208">
        <v>8</v>
      </c>
      <c r="I91" s="209"/>
      <c r="J91" s="210">
        <f>ROUND(I91*H91,2)</f>
        <v>0</v>
      </c>
      <c r="K91" s="206" t="s">
        <v>19</v>
      </c>
      <c r="L91" s="44"/>
      <c r="M91" s="211" t="s">
        <v>19</v>
      </c>
      <c r="N91" s="212" t="s">
        <v>44</v>
      </c>
      <c r="O91" s="84"/>
      <c r="P91" s="213">
        <f>O91*H91</f>
        <v>0</v>
      </c>
      <c r="Q91" s="213">
        <v>0</v>
      </c>
      <c r="R91" s="213">
        <f>Q91*H91</f>
        <v>0</v>
      </c>
      <c r="S91" s="213">
        <v>0</v>
      </c>
      <c r="T91" s="214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252</v>
      </c>
      <c r="AT91" s="215" t="s">
        <v>133</v>
      </c>
      <c r="AU91" s="215" t="s">
        <v>139</v>
      </c>
      <c r="AY91" s="17" t="s">
        <v>130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139</v>
      </c>
      <c r="BK91" s="216">
        <f>ROUND(I91*H91,2)</f>
        <v>0</v>
      </c>
      <c r="BL91" s="17" t="s">
        <v>252</v>
      </c>
      <c r="BM91" s="215" t="s">
        <v>829</v>
      </c>
    </row>
    <row r="92" s="2" customFormat="1">
      <c r="A92" s="38"/>
      <c r="B92" s="39"/>
      <c r="C92" s="40"/>
      <c r="D92" s="217" t="s">
        <v>141</v>
      </c>
      <c r="E92" s="40"/>
      <c r="F92" s="218" t="s">
        <v>828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141</v>
      </c>
      <c r="AU92" s="17" t="s">
        <v>139</v>
      </c>
    </row>
    <row r="93" s="2" customFormat="1" ht="16.5" customHeight="1">
      <c r="A93" s="38"/>
      <c r="B93" s="39"/>
      <c r="C93" s="235" t="s">
        <v>138</v>
      </c>
      <c r="D93" s="235" t="s">
        <v>187</v>
      </c>
      <c r="E93" s="236" t="s">
        <v>830</v>
      </c>
      <c r="F93" s="237" t="s">
        <v>831</v>
      </c>
      <c r="G93" s="238" t="s">
        <v>175</v>
      </c>
      <c r="H93" s="239">
        <v>9.1999999999999993</v>
      </c>
      <c r="I93" s="240"/>
      <c r="J93" s="241">
        <f>ROUND(I93*H93,2)</f>
        <v>0</v>
      </c>
      <c r="K93" s="237" t="s">
        <v>19</v>
      </c>
      <c r="L93" s="242"/>
      <c r="M93" s="243" t="s">
        <v>19</v>
      </c>
      <c r="N93" s="244" t="s">
        <v>44</v>
      </c>
      <c r="O93" s="84"/>
      <c r="P93" s="213">
        <f>O93*H93</f>
        <v>0</v>
      </c>
      <c r="Q93" s="213">
        <v>6.9999999999999994E-05</v>
      </c>
      <c r="R93" s="213">
        <f>Q93*H93</f>
        <v>0.00064399999999999993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357</v>
      </c>
      <c r="AT93" s="215" t="s">
        <v>187</v>
      </c>
      <c r="AU93" s="215" t="s">
        <v>139</v>
      </c>
      <c r="AY93" s="17" t="s">
        <v>130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139</v>
      </c>
      <c r="BK93" s="216">
        <f>ROUND(I93*H93,2)</f>
        <v>0</v>
      </c>
      <c r="BL93" s="17" t="s">
        <v>252</v>
      </c>
      <c r="BM93" s="215" t="s">
        <v>832</v>
      </c>
    </row>
    <row r="94" s="2" customFormat="1">
      <c r="A94" s="38"/>
      <c r="B94" s="39"/>
      <c r="C94" s="40"/>
      <c r="D94" s="217" t="s">
        <v>141</v>
      </c>
      <c r="E94" s="40"/>
      <c r="F94" s="218" t="s">
        <v>831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141</v>
      </c>
      <c r="AU94" s="17" t="s">
        <v>139</v>
      </c>
    </row>
    <row r="95" s="2" customFormat="1">
      <c r="A95" s="38"/>
      <c r="B95" s="39"/>
      <c r="C95" s="40"/>
      <c r="D95" s="217" t="s">
        <v>510</v>
      </c>
      <c r="E95" s="40"/>
      <c r="F95" s="245" t="s">
        <v>833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510</v>
      </c>
      <c r="AU95" s="17" t="s">
        <v>139</v>
      </c>
    </row>
    <row r="96" s="2" customFormat="1" ht="21.75" customHeight="1">
      <c r="A96" s="38"/>
      <c r="B96" s="39"/>
      <c r="C96" s="204" t="s">
        <v>167</v>
      </c>
      <c r="D96" s="204" t="s">
        <v>133</v>
      </c>
      <c r="E96" s="205" t="s">
        <v>834</v>
      </c>
      <c r="F96" s="206" t="s">
        <v>835</v>
      </c>
      <c r="G96" s="207" t="s">
        <v>175</v>
      </c>
      <c r="H96" s="208">
        <v>320</v>
      </c>
      <c r="I96" s="209"/>
      <c r="J96" s="210">
        <f>ROUND(I96*H96,2)</f>
        <v>0</v>
      </c>
      <c r="K96" s="206" t="s">
        <v>19</v>
      </c>
      <c r="L96" s="44"/>
      <c r="M96" s="211" t="s">
        <v>19</v>
      </c>
      <c r="N96" s="212" t="s">
        <v>44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252</v>
      </c>
      <c r="AT96" s="215" t="s">
        <v>133</v>
      </c>
      <c r="AU96" s="215" t="s">
        <v>139</v>
      </c>
      <c r="AY96" s="17" t="s">
        <v>130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139</v>
      </c>
      <c r="BK96" s="216">
        <f>ROUND(I96*H96,2)</f>
        <v>0</v>
      </c>
      <c r="BL96" s="17" t="s">
        <v>252</v>
      </c>
      <c r="BM96" s="215" t="s">
        <v>836</v>
      </c>
    </row>
    <row r="97" s="2" customFormat="1">
      <c r="A97" s="38"/>
      <c r="B97" s="39"/>
      <c r="C97" s="40"/>
      <c r="D97" s="217" t="s">
        <v>141</v>
      </c>
      <c r="E97" s="40"/>
      <c r="F97" s="218" t="s">
        <v>835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141</v>
      </c>
      <c r="AU97" s="17" t="s">
        <v>139</v>
      </c>
    </row>
    <row r="98" s="2" customFormat="1" ht="16.5" customHeight="1">
      <c r="A98" s="38"/>
      <c r="B98" s="39"/>
      <c r="C98" s="235" t="s">
        <v>153</v>
      </c>
      <c r="D98" s="235" t="s">
        <v>187</v>
      </c>
      <c r="E98" s="236" t="s">
        <v>837</v>
      </c>
      <c r="F98" s="237" t="s">
        <v>838</v>
      </c>
      <c r="G98" s="238" t="s">
        <v>175</v>
      </c>
      <c r="H98" s="239">
        <v>149.5</v>
      </c>
      <c r="I98" s="240"/>
      <c r="J98" s="241">
        <f>ROUND(I98*H98,2)</f>
        <v>0</v>
      </c>
      <c r="K98" s="237" t="s">
        <v>19</v>
      </c>
      <c r="L98" s="242"/>
      <c r="M98" s="243" t="s">
        <v>19</v>
      </c>
      <c r="N98" s="244" t="s">
        <v>44</v>
      </c>
      <c r="O98" s="84"/>
      <c r="P98" s="213">
        <f>O98*H98</f>
        <v>0</v>
      </c>
      <c r="Q98" s="213">
        <v>0.00012</v>
      </c>
      <c r="R98" s="213">
        <f>Q98*H98</f>
        <v>0.017940000000000001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357</v>
      </c>
      <c r="AT98" s="215" t="s">
        <v>187</v>
      </c>
      <c r="AU98" s="215" t="s">
        <v>139</v>
      </c>
      <c r="AY98" s="17" t="s">
        <v>130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139</v>
      </c>
      <c r="BK98" s="216">
        <f>ROUND(I98*H98,2)</f>
        <v>0</v>
      </c>
      <c r="BL98" s="17" t="s">
        <v>252</v>
      </c>
      <c r="BM98" s="215" t="s">
        <v>839</v>
      </c>
    </row>
    <row r="99" s="2" customFormat="1">
      <c r="A99" s="38"/>
      <c r="B99" s="39"/>
      <c r="C99" s="40"/>
      <c r="D99" s="217" t="s">
        <v>141</v>
      </c>
      <c r="E99" s="40"/>
      <c r="F99" s="218" t="s">
        <v>838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141</v>
      </c>
      <c r="AU99" s="17" t="s">
        <v>139</v>
      </c>
    </row>
    <row r="100" s="2" customFormat="1">
      <c r="A100" s="38"/>
      <c r="B100" s="39"/>
      <c r="C100" s="40"/>
      <c r="D100" s="217" t="s">
        <v>510</v>
      </c>
      <c r="E100" s="40"/>
      <c r="F100" s="245" t="s">
        <v>840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510</v>
      </c>
      <c r="AU100" s="17" t="s">
        <v>139</v>
      </c>
    </row>
    <row r="101" s="2" customFormat="1" ht="16.5" customHeight="1">
      <c r="A101" s="38"/>
      <c r="B101" s="39"/>
      <c r="C101" s="235" t="s">
        <v>194</v>
      </c>
      <c r="D101" s="235" t="s">
        <v>187</v>
      </c>
      <c r="E101" s="236" t="s">
        <v>841</v>
      </c>
      <c r="F101" s="237" t="s">
        <v>842</v>
      </c>
      <c r="G101" s="238" t="s">
        <v>175</v>
      </c>
      <c r="H101" s="239">
        <v>218.5</v>
      </c>
      <c r="I101" s="240"/>
      <c r="J101" s="241">
        <f>ROUND(I101*H101,2)</f>
        <v>0</v>
      </c>
      <c r="K101" s="237" t="s">
        <v>19</v>
      </c>
      <c r="L101" s="242"/>
      <c r="M101" s="243" t="s">
        <v>19</v>
      </c>
      <c r="N101" s="244" t="s">
        <v>44</v>
      </c>
      <c r="O101" s="84"/>
      <c r="P101" s="213">
        <f>O101*H101</f>
        <v>0</v>
      </c>
      <c r="Q101" s="213">
        <v>0.00017000000000000001</v>
      </c>
      <c r="R101" s="213">
        <f>Q101*H101</f>
        <v>0.037145000000000004</v>
      </c>
      <c r="S101" s="213">
        <v>0</v>
      </c>
      <c r="T101" s="21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357</v>
      </c>
      <c r="AT101" s="215" t="s">
        <v>187</v>
      </c>
      <c r="AU101" s="215" t="s">
        <v>139</v>
      </c>
      <c r="AY101" s="17" t="s">
        <v>130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139</v>
      </c>
      <c r="BK101" s="216">
        <f>ROUND(I101*H101,2)</f>
        <v>0</v>
      </c>
      <c r="BL101" s="17" t="s">
        <v>252</v>
      </c>
      <c r="BM101" s="215" t="s">
        <v>843</v>
      </c>
    </row>
    <row r="102" s="2" customFormat="1">
      <c r="A102" s="38"/>
      <c r="B102" s="39"/>
      <c r="C102" s="40"/>
      <c r="D102" s="217" t="s">
        <v>141</v>
      </c>
      <c r="E102" s="40"/>
      <c r="F102" s="218" t="s">
        <v>842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141</v>
      </c>
      <c r="AU102" s="17" t="s">
        <v>139</v>
      </c>
    </row>
    <row r="103" s="2" customFormat="1">
      <c r="A103" s="38"/>
      <c r="B103" s="39"/>
      <c r="C103" s="40"/>
      <c r="D103" s="217" t="s">
        <v>510</v>
      </c>
      <c r="E103" s="40"/>
      <c r="F103" s="245" t="s">
        <v>844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510</v>
      </c>
      <c r="AU103" s="17" t="s">
        <v>139</v>
      </c>
    </row>
    <row r="104" s="2" customFormat="1" ht="16.5" customHeight="1">
      <c r="A104" s="38"/>
      <c r="B104" s="39"/>
      <c r="C104" s="204" t="s">
        <v>190</v>
      </c>
      <c r="D104" s="204" t="s">
        <v>133</v>
      </c>
      <c r="E104" s="205" t="s">
        <v>845</v>
      </c>
      <c r="F104" s="206" t="s">
        <v>846</v>
      </c>
      <c r="G104" s="207" t="s">
        <v>182</v>
      </c>
      <c r="H104" s="208">
        <v>111</v>
      </c>
      <c r="I104" s="209"/>
      <c r="J104" s="210">
        <f>ROUND(I104*H104,2)</f>
        <v>0</v>
      </c>
      <c r="K104" s="206" t="s">
        <v>19</v>
      </c>
      <c r="L104" s="44"/>
      <c r="M104" s="211" t="s">
        <v>19</v>
      </c>
      <c r="N104" s="212" t="s">
        <v>44</v>
      </c>
      <c r="O104" s="84"/>
      <c r="P104" s="213">
        <f>O104*H104</f>
        <v>0</v>
      </c>
      <c r="Q104" s="213">
        <v>0</v>
      </c>
      <c r="R104" s="213">
        <f>Q104*H104</f>
        <v>0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252</v>
      </c>
      <c r="AT104" s="215" t="s">
        <v>133</v>
      </c>
      <c r="AU104" s="215" t="s">
        <v>139</v>
      </c>
      <c r="AY104" s="17" t="s">
        <v>130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139</v>
      </c>
      <c r="BK104" s="216">
        <f>ROUND(I104*H104,2)</f>
        <v>0</v>
      </c>
      <c r="BL104" s="17" t="s">
        <v>252</v>
      </c>
      <c r="BM104" s="215" t="s">
        <v>847</v>
      </c>
    </row>
    <row r="105" s="2" customFormat="1">
      <c r="A105" s="38"/>
      <c r="B105" s="39"/>
      <c r="C105" s="40"/>
      <c r="D105" s="217" t="s">
        <v>141</v>
      </c>
      <c r="E105" s="40"/>
      <c r="F105" s="218" t="s">
        <v>846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141</v>
      </c>
      <c r="AU105" s="17" t="s">
        <v>139</v>
      </c>
    </row>
    <row r="106" s="2" customFormat="1" ht="16.5" customHeight="1">
      <c r="A106" s="38"/>
      <c r="B106" s="39"/>
      <c r="C106" s="204" t="s">
        <v>192</v>
      </c>
      <c r="D106" s="204" t="s">
        <v>133</v>
      </c>
      <c r="E106" s="205" t="s">
        <v>848</v>
      </c>
      <c r="F106" s="206" t="s">
        <v>849</v>
      </c>
      <c r="G106" s="207" t="s">
        <v>182</v>
      </c>
      <c r="H106" s="208">
        <v>6</v>
      </c>
      <c r="I106" s="209"/>
      <c r="J106" s="210">
        <f>ROUND(I106*H106,2)</f>
        <v>0</v>
      </c>
      <c r="K106" s="206" t="s">
        <v>19</v>
      </c>
      <c r="L106" s="44"/>
      <c r="M106" s="211" t="s">
        <v>19</v>
      </c>
      <c r="N106" s="212" t="s">
        <v>44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252</v>
      </c>
      <c r="AT106" s="215" t="s">
        <v>133</v>
      </c>
      <c r="AU106" s="215" t="s">
        <v>139</v>
      </c>
      <c r="AY106" s="17" t="s">
        <v>130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139</v>
      </c>
      <c r="BK106" s="216">
        <f>ROUND(I106*H106,2)</f>
        <v>0</v>
      </c>
      <c r="BL106" s="17" t="s">
        <v>252</v>
      </c>
      <c r="BM106" s="215" t="s">
        <v>850</v>
      </c>
    </row>
    <row r="107" s="2" customFormat="1">
      <c r="A107" s="38"/>
      <c r="B107" s="39"/>
      <c r="C107" s="40"/>
      <c r="D107" s="217" t="s">
        <v>141</v>
      </c>
      <c r="E107" s="40"/>
      <c r="F107" s="218" t="s">
        <v>849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141</v>
      </c>
      <c r="AU107" s="17" t="s">
        <v>139</v>
      </c>
    </row>
    <row r="108" s="2" customFormat="1" ht="16.5" customHeight="1">
      <c r="A108" s="38"/>
      <c r="B108" s="39"/>
      <c r="C108" s="204" t="s">
        <v>213</v>
      </c>
      <c r="D108" s="204" t="s">
        <v>133</v>
      </c>
      <c r="E108" s="205" t="s">
        <v>851</v>
      </c>
      <c r="F108" s="206" t="s">
        <v>852</v>
      </c>
      <c r="G108" s="207" t="s">
        <v>182</v>
      </c>
      <c r="H108" s="208">
        <v>1</v>
      </c>
      <c r="I108" s="209"/>
      <c r="J108" s="210">
        <f>ROUND(I108*H108,2)</f>
        <v>0</v>
      </c>
      <c r="K108" s="206" t="s">
        <v>19</v>
      </c>
      <c r="L108" s="44"/>
      <c r="M108" s="211" t="s">
        <v>19</v>
      </c>
      <c r="N108" s="212" t="s">
        <v>44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252</v>
      </c>
      <c r="AT108" s="215" t="s">
        <v>133</v>
      </c>
      <c r="AU108" s="215" t="s">
        <v>139</v>
      </c>
      <c r="AY108" s="17" t="s">
        <v>130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139</v>
      </c>
      <c r="BK108" s="216">
        <f>ROUND(I108*H108,2)</f>
        <v>0</v>
      </c>
      <c r="BL108" s="17" t="s">
        <v>252</v>
      </c>
      <c r="BM108" s="215" t="s">
        <v>853</v>
      </c>
    </row>
    <row r="109" s="2" customFormat="1">
      <c r="A109" s="38"/>
      <c r="B109" s="39"/>
      <c r="C109" s="40"/>
      <c r="D109" s="217" t="s">
        <v>141</v>
      </c>
      <c r="E109" s="40"/>
      <c r="F109" s="218" t="s">
        <v>852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141</v>
      </c>
      <c r="AU109" s="17" t="s">
        <v>139</v>
      </c>
    </row>
    <row r="110" s="2" customFormat="1" ht="16.5" customHeight="1">
      <c r="A110" s="38"/>
      <c r="B110" s="39"/>
      <c r="C110" s="235" t="s">
        <v>220</v>
      </c>
      <c r="D110" s="235" t="s">
        <v>187</v>
      </c>
      <c r="E110" s="236" t="s">
        <v>854</v>
      </c>
      <c r="F110" s="237" t="s">
        <v>855</v>
      </c>
      <c r="G110" s="238" t="s">
        <v>182</v>
      </c>
      <c r="H110" s="239">
        <v>1</v>
      </c>
      <c r="I110" s="240"/>
      <c r="J110" s="241">
        <f>ROUND(I110*H110,2)</f>
        <v>0</v>
      </c>
      <c r="K110" s="237" t="s">
        <v>19</v>
      </c>
      <c r="L110" s="242"/>
      <c r="M110" s="243" t="s">
        <v>19</v>
      </c>
      <c r="N110" s="244" t="s">
        <v>44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357</v>
      </c>
      <c r="AT110" s="215" t="s">
        <v>187</v>
      </c>
      <c r="AU110" s="215" t="s">
        <v>139</v>
      </c>
      <c r="AY110" s="17" t="s">
        <v>130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139</v>
      </c>
      <c r="BK110" s="216">
        <f>ROUND(I110*H110,2)</f>
        <v>0</v>
      </c>
      <c r="BL110" s="17" t="s">
        <v>252</v>
      </c>
      <c r="BM110" s="215" t="s">
        <v>856</v>
      </c>
    </row>
    <row r="111" s="2" customFormat="1">
      <c r="A111" s="38"/>
      <c r="B111" s="39"/>
      <c r="C111" s="40"/>
      <c r="D111" s="217" t="s">
        <v>141</v>
      </c>
      <c r="E111" s="40"/>
      <c r="F111" s="218" t="s">
        <v>855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141</v>
      </c>
      <c r="AU111" s="17" t="s">
        <v>139</v>
      </c>
    </row>
    <row r="112" s="2" customFormat="1">
      <c r="A112" s="38"/>
      <c r="B112" s="39"/>
      <c r="C112" s="40"/>
      <c r="D112" s="217" t="s">
        <v>510</v>
      </c>
      <c r="E112" s="40"/>
      <c r="F112" s="245" t="s">
        <v>857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510</v>
      </c>
      <c r="AU112" s="17" t="s">
        <v>139</v>
      </c>
    </row>
    <row r="113" s="2" customFormat="1" ht="16.5" customHeight="1">
      <c r="A113" s="38"/>
      <c r="B113" s="39"/>
      <c r="C113" s="204" t="s">
        <v>8</v>
      </c>
      <c r="D113" s="204" t="s">
        <v>133</v>
      </c>
      <c r="E113" s="205" t="s">
        <v>858</v>
      </c>
      <c r="F113" s="206" t="s">
        <v>859</v>
      </c>
      <c r="G113" s="207" t="s">
        <v>182</v>
      </c>
      <c r="H113" s="208">
        <v>1</v>
      </c>
      <c r="I113" s="209"/>
      <c r="J113" s="210">
        <f>ROUND(I113*H113,2)</f>
        <v>0</v>
      </c>
      <c r="K113" s="206" t="s">
        <v>19</v>
      </c>
      <c r="L113" s="44"/>
      <c r="M113" s="211" t="s">
        <v>19</v>
      </c>
      <c r="N113" s="212" t="s">
        <v>44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0.029999999999999999</v>
      </c>
      <c r="T113" s="214">
        <f>S113*H113</f>
        <v>0.029999999999999999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252</v>
      </c>
      <c r="AT113" s="215" t="s">
        <v>133</v>
      </c>
      <c r="AU113" s="215" t="s">
        <v>139</v>
      </c>
      <c r="AY113" s="17" t="s">
        <v>130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139</v>
      </c>
      <c r="BK113" s="216">
        <f>ROUND(I113*H113,2)</f>
        <v>0</v>
      </c>
      <c r="BL113" s="17" t="s">
        <v>252</v>
      </c>
      <c r="BM113" s="215" t="s">
        <v>860</v>
      </c>
    </row>
    <row r="114" s="2" customFormat="1">
      <c r="A114" s="38"/>
      <c r="B114" s="39"/>
      <c r="C114" s="40"/>
      <c r="D114" s="217" t="s">
        <v>141</v>
      </c>
      <c r="E114" s="40"/>
      <c r="F114" s="218" t="s">
        <v>859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141</v>
      </c>
      <c r="AU114" s="17" t="s">
        <v>139</v>
      </c>
    </row>
    <row r="115" s="2" customFormat="1" ht="16.5" customHeight="1">
      <c r="A115" s="38"/>
      <c r="B115" s="39"/>
      <c r="C115" s="204" t="s">
        <v>233</v>
      </c>
      <c r="D115" s="204" t="s">
        <v>133</v>
      </c>
      <c r="E115" s="205" t="s">
        <v>861</v>
      </c>
      <c r="F115" s="206" t="s">
        <v>862</v>
      </c>
      <c r="G115" s="207" t="s">
        <v>182</v>
      </c>
      <c r="H115" s="208">
        <v>3</v>
      </c>
      <c r="I115" s="209"/>
      <c r="J115" s="210">
        <f>ROUND(I115*H115,2)</f>
        <v>0</v>
      </c>
      <c r="K115" s="206" t="s">
        <v>19</v>
      </c>
      <c r="L115" s="44"/>
      <c r="M115" s="211" t="s">
        <v>19</v>
      </c>
      <c r="N115" s="212" t="s">
        <v>44</v>
      </c>
      <c r="O115" s="84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252</v>
      </c>
      <c r="AT115" s="215" t="s">
        <v>133</v>
      </c>
      <c r="AU115" s="215" t="s">
        <v>139</v>
      </c>
      <c r="AY115" s="17" t="s">
        <v>130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139</v>
      </c>
      <c r="BK115" s="216">
        <f>ROUND(I115*H115,2)</f>
        <v>0</v>
      </c>
      <c r="BL115" s="17" t="s">
        <v>252</v>
      </c>
      <c r="BM115" s="215" t="s">
        <v>863</v>
      </c>
    </row>
    <row r="116" s="2" customFormat="1">
      <c r="A116" s="38"/>
      <c r="B116" s="39"/>
      <c r="C116" s="40"/>
      <c r="D116" s="217" t="s">
        <v>141</v>
      </c>
      <c r="E116" s="40"/>
      <c r="F116" s="218" t="s">
        <v>862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141</v>
      </c>
      <c r="AU116" s="17" t="s">
        <v>139</v>
      </c>
    </row>
    <row r="117" s="2" customFormat="1" ht="16.5" customHeight="1">
      <c r="A117" s="38"/>
      <c r="B117" s="39"/>
      <c r="C117" s="235" t="s">
        <v>238</v>
      </c>
      <c r="D117" s="235" t="s">
        <v>187</v>
      </c>
      <c r="E117" s="236" t="s">
        <v>864</v>
      </c>
      <c r="F117" s="237" t="s">
        <v>865</v>
      </c>
      <c r="G117" s="238" t="s">
        <v>182</v>
      </c>
      <c r="H117" s="239">
        <v>3</v>
      </c>
      <c r="I117" s="240"/>
      <c r="J117" s="241">
        <f>ROUND(I117*H117,2)</f>
        <v>0</v>
      </c>
      <c r="K117" s="237" t="s">
        <v>19</v>
      </c>
      <c r="L117" s="242"/>
      <c r="M117" s="243" t="s">
        <v>19</v>
      </c>
      <c r="N117" s="244" t="s">
        <v>44</v>
      </c>
      <c r="O117" s="84"/>
      <c r="P117" s="213">
        <f>O117*H117</f>
        <v>0</v>
      </c>
      <c r="Q117" s="213">
        <v>4.0000000000000003E-05</v>
      </c>
      <c r="R117" s="213">
        <f>Q117*H117</f>
        <v>0.00012000000000000002</v>
      </c>
      <c r="S117" s="213">
        <v>0</v>
      </c>
      <c r="T117" s="21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357</v>
      </c>
      <c r="AT117" s="215" t="s">
        <v>187</v>
      </c>
      <c r="AU117" s="215" t="s">
        <v>139</v>
      </c>
      <c r="AY117" s="17" t="s">
        <v>130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139</v>
      </c>
      <c r="BK117" s="216">
        <f>ROUND(I117*H117,2)</f>
        <v>0</v>
      </c>
      <c r="BL117" s="17" t="s">
        <v>252</v>
      </c>
      <c r="BM117" s="215" t="s">
        <v>866</v>
      </c>
    </row>
    <row r="118" s="2" customFormat="1">
      <c r="A118" s="38"/>
      <c r="B118" s="39"/>
      <c r="C118" s="40"/>
      <c r="D118" s="217" t="s">
        <v>141</v>
      </c>
      <c r="E118" s="40"/>
      <c r="F118" s="218" t="s">
        <v>865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141</v>
      </c>
      <c r="AU118" s="17" t="s">
        <v>139</v>
      </c>
    </row>
    <row r="119" s="2" customFormat="1" ht="16.5" customHeight="1">
      <c r="A119" s="38"/>
      <c r="B119" s="39"/>
      <c r="C119" s="204" t="s">
        <v>244</v>
      </c>
      <c r="D119" s="204" t="s">
        <v>133</v>
      </c>
      <c r="E119" s="205" t="s">
        <v>867</v>
      </c>
      <c r="F119" s="206" t="s">
        <v>868</v>
      </c>
      <c r="G119" s="207" t="s">
        <v>182</v>
      </c>
      <c r="H119" s="208">
        <v>2</v>
      </c>
      <c r="I119" s="209"/>
      <c r="J119" s="210">
        <f>ROUND(I119*H119,2)</f>
        <v>0</v>
      </c>
      <c r="K119" s="206" t="s">
        <v>19</v>
      </c>
      <c r="L119" s="44"/>
      <c r="M119" s="211" t="s">
        <v>19</v>
      </c>
      <c r="N119" s="212" t="s">
        <v>44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252</v>
      </c>
      <c r="AT119" s="215" t="s">
        <v>133</v>
      </c>
      <c r="AU119" s="215" t="s">
        <v>139</v>
      </c>
      <c r="AY119" s="17" t="s">
        <v>130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139</v>
      </c>
      <c r="BK119" s="216">
        <f>ROUND(I119*H119,2)</f>
        <v>0</v>
      </c>
      <c r="BL119" s="17" t="s">
        <v>252</v>
      </c>
      <c r="BM119" s="215" t="s">
        <v>869</v>
      </c>
    </row>
    <row r="120" s="2" customFormat="1">
      <c r="A120" s="38"/>
      <c r="B120" s="39"/>
      <c r="C120" s="40"/>
      <c r="D120" s="217" t="s">
        <v>141</v>
      </c>
      <c r="E120" s="40"/>
      <c r="F120" s="218" t="s">
        <v>868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141</v>
      </c>
      <c r="AU120" s="17" t="s">
        <v>139</v>
      </c>
    </row>
    <row r="121" s="2" customFormat="1" ht="16.5" customHeight="1">
      <c r="A121" s="38"/>
      <c r="B121" s="39"/>
      <c r="C121" s="235" t="s">
        <v>252</v>
      </c>
      <c r="D121" s="235" t="s">
        <v>187</v>
      </c>
      <c r="E121" s="236" t="s">
        <v>870</v>
      </c>
      <c r="F121" s="237" t="s">
        <v>871</v>
      </c>
      <c r="G121" s="238" t="s">
        <v>182</v>
      </c>
      <c r="H121" s="239">
        <v>2</v>
      </c>
      <c r="I121" s="240"/>
      <c r="J121" s="241">
        <f>ROUND(I121*H121,2)</f>
        <v>0</v>
      </c>
      <c r="K121" s="237" t="s">
        <v>19</v>
      </c>
      <c r="L121" s="242"/>
      <c r="M121" s="243" t="s">
        <v>19</v>
      </c>
      <c r="N121" s="244" t="s">
        <v>44</v>
      </c>
      <c r="O121" s="84"/>
      <c r="P121" s="213">
        <f>O121*H121</f>
        <v>0</v>
      </c>
      <c r="Q121" s="213">
        <v>4.0000000000000003E-05</v>
      </c>
      <c r="R121" s="213">
        <f>Q121*H121</f>
        <v>8.0000000000000007E-05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357</v>
      </c>
      <c r="AT121" s="215" t="s">
        <v>187</v>
      </c>
      <c r="AU121" s="215" t="s">
        <v>139</v>
      </c>
      <c r="AY121" s="17" t="s">
        <v>130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139</v>
      </c>
      <c r="BK121" s="216">
        <f>ROUND(I121*H121,2)</f>
        <v>0</v>
      </c>
      <c r="BL121" s="17" t="s">
        <v>252</v>
      </c>
      <c r="BM121" s="215" t="s">
        <v>872</v>
      </c>
    </row>
    <row r="122" s="2" customFormat="1">
      <c r="A122" s="38"/>
      <c r="B122" s="39"/>
      <c r="C122" s="40"/>
      <c r="D122" s="217" t="s">
        <v>141</v>
      </c>
      <c r="E122" s="40"/>
      <c r="F122" s="218" t="s">
        <v>871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141</v>
      </c>
      <c r="AU122" s="17" t="s">
        <v>139</v>
      </c>
    </row>
    <row r="123" s="2" customFormat="1" ht="16.5" customHeight="1">
      <c r="A123" s="38"/>
      <c r="B123" s="39"/>
      <c r="C123" s="204" t="s">
        <v>262</v>
      </c>
      <c r="D123" s="204" t="s">
        <v>133</v>
      </c>
      <c r="E123" s="205" t="s">
        <v>873</v>
      </c>
      <c r="F123" s="206" t="s">
        <v>874</v>
      </c>
      <c r="G123" s="207" t="s">
        <v>182</v>
      </c>
      <c r="H123" s="208">
        <v>4</v>
      </c>
      <c r="I123" s="209"/>
      <c r="J123" s="210">
        <f>ROUND(I123*H123,2)</f>
        <v>0</v>
      </c>
      <c r="K123" s="206" t="s">
        <v>19</v>
      </c>
      <c r="L123" s="44"/>
      <c r="M123" s="211" t="s">
        <v>19</v>
      </c>
      <c r="N123" s="212" t="s">
        <v>44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252</v>
      </c>
      <c r="AT123" s="215" t="s">
        <v>133</v>
      </c>
      <c r="AU123" s="215" t="s">
        <v>139</v>
      </c>
      <c r="AY123" s="17" t="s">
        <v>130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139</v>
      </c>
      <c r="BK123" s="216">
        <f>ROUND(I123*H123,2)</f>
        <v>0</v>
      </c>
      <c r="BL123" s="17" t="s">
        <v>252</v>
      </c>
      <c r="BM123" s="215" t="s">
        <v>875</v>
      </c>
    </row>
    <row r="124" s="2" customFormat="1">
      <c r="A124" s="38"/>
      <c r="B124" s="39"/>
      <c r="C124" s="40"/>
      <c r="D124" s="217" t="s">
        <v>141</v>
      </c>
      <c r="E124" s="40"/>
      <c r="F124" s="218" t="s">
        <v>874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141</v>
      </c>
      <c r="AU124" s="17" t="s">
        <v>139</v>
      </c>
    </row>
    <row r="125" s="2" customFormat="1" ht="16.5" customHeight="1">
      <c r="A125" s="38"/>
      <c r="B125" s="39"/>
      <c r="C125" s="235" t="s">
        <v>268</v>
      </c>
      <c r="D125" s="235" t="s">
        <v>187</v>
      </c>
      <c r="E125" s="236" t="s">
        <v>876</v>
      </c>
      <c r="F125" s="237" t="s">
        <v>877</v>
      </c>
      <c r="G125" s="238" t="s">
        <v>182</v>
      </c>
      <c r="H125" s="239">
        <v>4</v>
      </c>
      <c r="I125" s="240"/>
      <c r="J125" s="241">
        <f>ROUND(I125*H125,2)</f>
        <v>0</v>
      </c>
      <c r="K125" s="237" t="s">
        <v>19</v>
      </c>
      <c r="L125" s="242"/>
      <c r="M125" s="243" t="s">
        <v>19</v>
      </c>
      <c r="N125" s="244" t="s">
        <v>44</v>
      </c>
      <c r="O125" s="84"/>
      <c r="P125" s="213">
        <f>O125*H125</f>
        <v>0</v>
      </c>
      <c r="Q125" s="213">
        <v>4.0000000000000003E-05</v>
      </c>
      <c r="R125" s="213">
        <f>Q125*H125</f>
        <v>0.00016000000000000001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357</v>
      </c>
      <c r="AT125" s="215" t="s">
        <v>187</v>
      </c>
      <c r="AU125" s="215" t="s">
        <v>139</v>
      </c>
      <c r="AY125" s="17" t="s">
        <v>130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139</v>
      </c>
      <c r="BK125" s="216">
        <f>ROUND(I125*H125,2)</f>
        <v>0</v>
      </c>
      <c r="BL125" s="17" t="s">
        <v>252</v>
      </c>
      <c r="BM125" s="215" t="s">
        <v>878</v>
      </c>
    </row>
    <row r="126" s="2" customFormat="1">
      <c r="A126" s="38"/>
      <c r="B126" s="39"/>
      <c r="C126" s="40"/>
      <c r="D126" s="217" t="s">
        <v>141</v>
      </c>
      <c r="E126" s="40"/>
      <c r="F126" s="218" t="s">
        <v>877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141</v>
      </c>
      <c r="AU126" s="17" t="s">
        <v>139</v>
      </c>
    </row>
    <row r="127" s="2" customFormat="1" ht="16.5" customHeight="1">
      <c r="A127" s="38"/>
      <c r="B127" s="39"/>
      <c r="C127" s="204" t="s">
        <v>274</v>
      </c>
      <c r="D127" s="204" t="s">
        <v>133</v>
      </c>
      <c r="E127" s="205" t="s">
        <v>879</v>
      </c>
      <c r="F127" s="206" t="s">
        <v>880</v>
      </c>
      <c r="G127" s="207" t="s">
        <v>182</v>
      </c>
      <c r="H127" s="208">
        <v>1</v>
      </c>
      <c r="I127" s="209"/>
      <c r="J127" s="210">
        <f>ROUND(I127*H127,2)</f>
        <v>0</v>
      </c>
      <c r="K127" s="206" t="s">
        <v>19</v>
      </c>
      <c r="L127" s="44"/>
      <c r="M127" s="211" t="s">
        <v>19</v>
      </c>
      <c r="N127" s="212" t="s">
        <v>44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252</v>
      </c>
      <c r="AT127" s="215" t="s">
        <v>133</v>
      </c>
      <c r="AU127" s="215" t="s">
        <v>139</v>
      </c>
      <c r="AY127" s="17" t="s">
        <v>130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139</v>
      </c>
      <c r="BK127" s="216">
        <f>ROUND(I127*H127,2)</f>
        <v>0</v>
      </c>
      <c r="BL127" s="17" t="s">
        <v>252</v>
      </c>
      <c r="BM127" s="215" t="s">
        <v>881</v>
      </c>
    </row>
    <row r="128" s="2" customFormat="1">
      <c r="A128" s="38"/>
      <c r="B128" s="39"/>
      <c r="C128" s="40"/>
      <c r="D128" s="217" t="s">
        <v>141</v>
      </c>
      <c r="E128" s="40"/>
      <c r="F128" s="218" t="s">
        <v>880</v>
      </c>
      <c r="G128" s="40"/>
      <c r="H128" s="40"/>
      <c r="I128" s="219"/>
      <c r="J128" s="40"/>
      <c r="K128" s="40"/>
      <c r="L128" s="44"/>
      <c r="M128" s="220"/>
      <c r="N128" s="221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141</v>
      </c>
      <c r="AU128" s="17" t="s">
        <v>139</v>
      </c>
    </row>
    <row r="129" s="2" customFormat="1" ht="16.5" customHeight="1">
      <c r="A129" s="38"/>
      <c r="B129" s="39"/>
      <c r="C129" s="235" t="s">
        <v>280</v>
      </c>
      <c r="D129" s="235" t="s">
        <v>187</v>
      </c>
      <c r="E129" s="236" t="s">
        <v>882</v>
      </c>
      <c r="F129" s="237" t="s">
        <v>883</v>
      </c>
      <c r="G129" s="238" t="s">
        <v>182</v>
      </c>
      <c r="H129" s="239">
        <v>1</v>
      </c>
      <c r="I129" s="240"/>
      <c r="J129" s="241">
        <f>ROUND(I129*H129,2)</f>
        <v>0</v>
      </c>
      <c r="K129" s="237" t="s">
        <v>19</v>
      </c>
      <c r="L129" s="242"/>
      <c r="M129" s="243" t="s">
        <v>19</v>
      </c>
      <c r="N129" s="244" t="s">
        <v>44</v>
      </c>
      <c r="O129" s="84"/>
      <c r="P129" s="213">
        <f>O129*H129</f>
        <v>0</v>
      </c>
      <c r="Q129" s="213">
        <v>4.0000000000000003E-05</v>
      </c>
      <c r="R129" s="213">
        <f>Q129*H129</f>
        <v>4.0000000000000003E-05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357</v>
      </c>
      <c r="AT129" s="215" t="s">
        <v>187</v>
      </c>
      <c r="AU129" s="215" t="s">
        <v>139</v>
      </c>
      <c r="AY129" s="17" t="s">
        <v>130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139</v>
      </c>
      <c r="BK129" s="216">
        <f>ROUND(I129*H129,2)</f>
        <v>0</v>
      </c>
      <c r="BL129" s="17" t="s">
        <v>252</v>
      </c>
      <c r="BM129" s="215" t="s">
        <v>884</v>
      </c>
    </row>
    <row r="130" s="2" customFormat="1">
      <c r="A130" s="38"/>
      <c r="B130" s="39"/>
      <c r="C130" s="40"/>
      <c r="D130" s="217" t="s">
        <v>141</v>
      </c>
      <c r="E130" s="40"/>
      <c r="F130" s="218" t="s">
        <v>883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141</v>
      </c>
      <c r="AU130" s="17" t="s">
        <v>139</v>
      </c>
    </row>
    <row r="131" s="2" customFormat="1" ht="21.75" customHeight="1">
      <c r="A131" s="38"/>
      <c r="B131" s="39"/>
      <c r="C131" s="204" t="s">
        <v>7</v>
      </c>
      <c r="D131" s="204" t="s">
        <v>133</v>
      </c>
      <c r="E131" s="205" t="s">
        <v>885</v>
      </c>
      <c r="F131" s="206" t="s">
        <v>886</v>
      </c>
      <c r="G131" s="207" t="s">
        <v>182</v>
      </c>
      <c r="H131" s="208">
        <v>7</v>
      </c>
      <c r="I131" s="209"/>
      <c r="J131" s="210">
        <f>ROUND(I131*H131,2)</f>
        <v>0</v>
      </c>
      <c r="K131" s="206" t="s">
        <v>19</v>
      </c>
      <c r="L131" s="44"/>
      <c r="M131" s="211" t="s">
        <v>19</v>
      </c>
      <c r="N131" s="212" t="s">
        <v>44</v>
      </c>
      <c r="O131" s="84"/>
      <c r="P131" s="213">
        <f>O131*H131</f>
        <v>0</v>
      </c>
      <c r="Q131" s="213">
        <v>0</v>
      </c>
      <c r="R131" s="213">
        <f>Q131*H131</f>
        <v>0</v>
      </c>
      <c r="S131" s="213">
        <v>4.8000000000000001E-05</v>
      </c>
      <c r="T131" s="214">
        <f>S131*H131</f>
        <v>0.00033600000000000004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252</v>
      </c>
      <c r="AT131" s="215" t="s">
        <v>133</v>
      </c>
      <c r="AU131" s="215" t="s">
        <v>139</v>
      </c>
      <c r="AY131" s="17" t="s">
        <v>130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139</v>
      </c>
      <c r="BK131" s="216">
        <f>ROUND(I131*H131,2)</f>
        <v>0</v>
      </c>
      <c r="BL131" s="17" t="s">
        <v>252</v>
      </c>
      <c r="BM131" s="215" t="s">
        <v>887</v>
      </c>
    </row>
    <row r="132" s="2" customFormat="1">
      <c r="A132" s="38"/>
      <c r="B132" s="39"/>
      <c r="C132" s="40"/>
      <c r="D132" s="217" t="s">
        <v>141</v>
      </c>
      <c r="E132" s="40"/>
      <c r="F132" s="218" t="s">
        <v>886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141</v>
      </c>
      <c r="AU132" s="17" t="s">
        <v>139</v>
      </c>
    </row>
    <row r="133" s="2" customFormat="1" ht="16.5" customHeight="1">
      <c r="A133" s="38"/>
      <c r="B133" s="39"/>
      <c r="C133" s="204" t="s">
        <v>290</v>
      </c>
      <c r="D133" s="204" t="s">
        <v>133</v>
      </c>
      <c r="E133" s="205" t="s">
        <v>888</v>
      </c>
      <c r="F133" s="206" t="s">
        <v>889</v>
      </c>
      <c r="G133" s="207" t="s">
        <v>182</v>
      </c>
      <c r="H133" s="208">
        <v>4</v>
      </c>
      <c r="I133" s="209"/>
      <c r="J133" s="210">
        <f>ROUND(I133*H133,2)</f>
        <v>0</v>
      </c>
      <c r="K133" s="206" t="s">
        <v>19</v>
      </c>
      <c r="L133" s="44"/>
      <c r="M133" s="211" t="s">
        <v>19</v>
      </c>
      <c r="N133" s="212" t="s">
        <v>44</v>
      </c>
      <c r="O133" s="84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252</v>
      </c>
      <c r="AT133" s="215" t="s">
        <v>133</v>
      </c>
      <c r="AU133" s="215" t="s">
        <v>139</v>
      </c>
      <c r="AY133" s="17" t="s">
        <v>130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139</v>
      </c>
      <c r="BK133" s="216">
        <f>ROUND(I133*H133,2)</f>
        <v>0</v>
      </c>
      <c r="BL133" s="17" t="s">
        <v>252</v>
      </c>
      <c r="BM133" s="215" t="s">
        <v>890</v>
      </c>
    </row>
    <row r="134" s="2" customFormat="1">
      <c r="A134" s="38"/>
      <c r="B134" s="39"/>
      <c r="C134" s="40"/>
      <c r="D134" s="217" t="s">
        <v>141</v>
      </c>
      <c r="E134" s="40"/>
      <c r="F134" s="218" t="s">
        <v>889</v>
      </c>
      <c r="G134" s="40"/>
      <c r="H134" s="40"/>
      <c r="I134" s="219"/>
      <c r="J134" s="40"/>
      <c r="K134" s="40"/>
      <c r="L134" s="44"/>
      <c r="M134" s="220"/>
      <c r="N134" s="221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139</v>
      </c>
    </row>
    <row r="135" s="2" customFormat="1" ht="16.5" customHeight="1">
      <c r="A135" s="38"/>
      <c r="B135" s="39"/>
      <c r="C135" s="235" t="s">
        <v>296</v>
      </c>
      <c r="D135" s="235" t="s">
        <v>187</v>
      </c>
      <c r="E135" s="236" t="s">
        <v>891</v>
      </c>
      <c r="F135" s="237" t="s">
        <v>892</v>
      </c>
      <c r="G135" s="238" t="s">
        <v>182</v>
      </c>
      <c r="H135" s="239">
        <v>4</v>
      </c>
      <c r="I135" s="240"/>
      <c r="J135" s="241">
        <f>ROUND(I135*H135,2)</f>
        <v>0</v>
      </c>
      <c r="K135" s="237" t="s">
        <v>19</v>
      </c>
      <c r="L135" s="242"/>
      <c r="M135" s="243" t="s">
        <v>19</v>
      </c>
      <c r="N135" s="244" t="s">
        <v>44</v>
      </c>
      <c r="O135" s="84"/>
      <c r="P135" s="213">
        <f>O135*H135</f>
        <v>0</v>
      </c>
      <c r="Q135" s="213">
        <v>6.0000000000000002E-05</v>
      </c>
      <c r="R135" s="213">
        <f>Q135*H135</f>
        <v>0.00024000000000000001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357</v>
      </c>
      <c r="AT135" s="215" t="s">
        <v>187</v>
      </c>
      <c r="AU135" s="215" t="s">
        <v>139</v>
      </c>
      <c r="AY135" s="17" t="s">
        <v>130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139</v>
      </c>
      <c r="BK135" s="216">
        <f>ROUND(I135*H135,2)</f>
        <v>0</v>
      </c>
      <c r="BL135" s="17" t="s">
        <v>252</v>
      </c>
      <c r="BM135" s="215" t="s">
        <v>893</v>
      </c>
    </row>
    <row r="136" s="2" customFormat="1">
      <c r="A136" s="38"/>
      <c r="B136" s="39"/>
      <c r="C136" s="40"/>
      <c r="D136" s="217" t="s">
        <v>141</v>
      </c>
      <c r="E136" s="40"/>
      <c r="F136" s="218" t="s">
        <v>892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141</v>
      </c>
      <c r="AU136" s="17" t="s">
        <v>139</v>
      </c>
    </row>
    <row r="137" s="2" customFormat="1" ht="21.75" customHeight="1">
      <c r="A137" s="38"/>
      <c r="B137" s="39"/>
      <c r="C137" s="204" t="s">
        <v>304</v>
      </c>
      <c r="D137" s="204" t="s">
        <v>133</v>
      </c>
      <c r="E137" s="205" t="s">
        <v>894</v>
      </c>
      <c r="F137" s="206" t="s">
        <v>895</v>
      </c>
      <c r="G137" s="207" t="s">
        <v>182</v>
      </c>
      <c r="H137" s="208">
        <v>20</v>
      </c>
      <c r="I137" s="209"/>
      <c r="J137" s="210">
        <f>ROUND(I137*H137,2)</f>
        <v>0</v>
      </c>
      <c r="K137" s="206" t="s">
        <v>19</v>
      </c>
      <c r="L137" s="44"/>
      <c r="M137" s="211" t="s">
        <v>19</v>
      </c>
      <c r="N137" s="212" t="s">
        <v>44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</v>
      </c>
      <c r="T137" s="21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252</v>
      </c>
      <c r="AT137" s="215" t="s">
        <v>133</v>
      </c>
      <c r="AU137" s="215" t="s">
        <v>139</v>
      </c>
      <c r="AY137" s="17" t="s">
        <v>130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139</v>
      </c>
      <c r="BK137" s="216">
        <f>ROUND(I137*H137,2)</f>
        <v>0</v>
      </c>
      <c r="BL137" s="17" t="s">
        <v>252</v>
      </c>
      <c r="BM137" s="215" t="s">
        <v>896</v>
      </c>
    </row>
    <row r="138" s="2" customFormat="1">
      <c r="A138" s="38"/>
      <c r="B138" s="39"/>
      <c r="C138" s="40"/>
      <c r="D138" s="217" t="s">
        <v>141</v>
      </c>
      <c r="E138" s="40"/>
      <c r="F138" s="218" t="s">
        <v>895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141</v>
      </c>
      <c r="AU138" s="17" t="s">
        <v>139</v>
      </c>
    </row>
    <row r="139" s="2" customFormat="1" ht="16.5" customHeight="1">
      <c r="A139" s="38"/>
      <c r="B139" s="39"/>
      <c r="C139" s="235" t="s">
        <v>310</v>
      </c>
      <c r="D139" s="235" t="s">
        <v>187</v>
      </c>
      <c r="E139" s="236" t="s">
        <v>897</v>
      </c>
      <c r="F139" s="237" t="s">
        <v>898</v>
      </c>
      <c r="G139" s="238" t="s">
        <v>182</v>
      </c>
      <c r="H139" s="239">
        <v>20</v>
      </c>
      <c r="I139" s="240"/>
      <c r="J139" s="241">
        <f>ROUND(I139*H139,2)</f>
        <v>0</v>
      </c>
      <c r="K139" s="237" t="s">
        <v>19</v>
      </c>
      <c r="L139" s="242"/>
      <c r="M139" s="243" t="s">
        <v>19</v>
      </c>
      <c r="N139" s="244" t="s">
        <v>44</v>
      </c>
      <c r="O139" s="84"/>
      <c r="P139" s="213">
        <f>O139*H139</f>
        <v>0</v>
      </c>
      <c r="Q139" s="213">
        <v>0.00010000000000000001</v>
      </c>
      <c r="R139" s="213">
        <f>Q139*H139</f>
        <v>0.002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357</v>
      </c>
      <c r="AT139" s="215" t="s">
        <v>187</v>
      </c>
      <c r="AU139" s="215" t="s">
        <v>139</v>
      </c>
      <c r="AY139" s="17" t="s">
        <v>130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139</v>
      </c>
      <c r="BK139" s="216">
        <f>ROUND(I139*H139,2)</f>
        <v>0</v>
      </c>
      <c r="BL139" s="17" t="s">
        <v>252</v>
      </c>
      <c r="BM139" s="215" t="s">
        <v>899</v>
      </c>
    </row>
    <row r="140" s="2" customFormat="1">
      <c r="A140" s="38"/>
      <c r="B140" s="39"/>
      <c r="C140" s="40"/>
      <c r="D140" s="217" t="s">
        <v>141</v>
      </c>
      <c r="E140" s="40"/>
      <c r="F140" s="218" t="s">
        <v>898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139</v>
      </c>
    </row>
    <row r="141" s="2" customFormat="1" ht="21.75" customHeight="1">
      <c r="A141" s="38"/>
      <c r="B141" s="39"/>
      <c r="C141" s="204" t="s">
        <v>316</v>
      </c>
      <c r="D141" s="204" t="s">
        <v>133</v>
      </c>
      <c r="E141" s="205" t="s">
        <v>900</v>
      </c>
      <c r="F141" s="206" t="s">
        <v>901</v>
      </c>
      <c r="G141" s="207" t="s">
        <v>182</v>
      </c>
      <c r="H141" s="208">
        <v>3</v>
      </c>
      <c r="I141" s="209"/>
      <c r="J141" s="210">
        <f>ROUND(I141*H141,2)</f>
        <v>0</v>
      </c>
      <c r="K141" s="206" t="s">
        <v>19</v>
      </c>
      <c r="L141" s="44"/>
      <c r="M141" s="211" t="s">
        <v>19</v>
      </c>
      <c r="N141" s="212" t="s">
        <v>44</v>
      </c>
      <c r="O141" s="84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252</v>
      </c>
      <c r="AT141" s="215" t="s">
        <v>133</v>
      </c>
      <c r="AU141" s="215" t="s">
        <v>139</v>
      </c>
      <c r="AY141" s="17" t="s">
        <v>130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139</v>
      </c>
      <c r="BK141" s="216">
        <f>ROUND(I141*H141,2)</f>
        <v>0</v>
      </c>
      <c r="BL141" s="17" t="s">
        <v>252</v>
      </c>
      <c r="BM141" s="215" t="s">
        <v>902</v>
      </c>
    </row>
    <row r="142" s="2" customFormat="1">
      <c r="A142" s="38"/>
      <c r="B142" s="39"/>
      <c r="C142" s="40"/>
      <c r="D142" s="217" t="s">
        <v>141</v>
      </c>
      <c r="E142" s="40"/>
      <c r="F142" s="218" t="s">
        <v>901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141</v>
      </c>
      <c r="AU142" s="17" t="s">
        <v>139</v>
      </c>
    </row>
    <row r="143" s="2" customFormat="1" ht="16.5" customHeight="1">
      <c r="A143" s="38"/>
      <c r="B143" s="39"/>
      <c r="C143" s="235" t="s">
        <v>322</v>
      </c>
      <c r="D143" s="235" t="s">
        <v>187</v>
      </c>
      <c r="E143" s="236" t="s">
        <v>903</v>
      </c>
      <c r="F143" s="237" t="s">
        <v>904</v>
      </c>
      <c r="G143" s="238" t="s">
        <v>182</v>
      </c>
      <c r="H143" s="239">
        <v>3</v>
      </c>
      <c r="I143" s="240"/>
      <c r="J143" s="241">
        <f>ROUND(I143*H143,2)</f>
        <v>0</v>
      </c>
      <c r="K143" s="237" t="s">
        <v>19</v>
      </c>
      <c r="L143" s="242"/>
      <c r="M143" s="243" t="s">
        <v>19</v>
      </c>
      <c r="N143" s="244" t="s">
        <v>44</v>
      </c>
      <c r="O143" s="84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357</v>
      </c>
      <c r="AT143" s="215" t="s">
        <v>187</v>
      </c>
      <c r="AU143" s="215" t="s">
        <v>139</v>
      </c>
      <c r="AY143" s="17" t="s">
        <v>130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139</v>
      </c>
      <c r="BK143" s="216">
        <f>ROUND(I143*H143,2)</f>
        <v>0</v>
      </c>
      <c r="BL143" s="17" t="s">
        <v>252</v>
      </c>
      <c r="BM143" s="215" t="s">
        <v>905</v>
      </c>
    </row>
    <row r="144" s="2" customFormat="1">
      <c r="A144" s="38"/>
      <c r="B144" s="39"/>
      <c r="C144" s="40"/>
      <c r="D144" s="217" t="s">
        <v>141</v>
      </c>
      <c r="E144" s="40"/>
      <c r="F144" s="218" t="s">
        <v>904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141</v>
      </c>
      <c r="AU144" s="17" t="s">
        <v>139</v>
      </c>
    </row>
    <row r="145" s="2" customFormat="1" ht="24.15" customHeight="1">
      <c r="A145" s="38"/>
      <c r="B145" s="39"/>
      <c r="C145" s="204" t="s">
        <v>328</v>
      </c>
      <c r="D145" s="204" t="s">
        <v>133</v>
      </c>
      <c r="E145" s="205" t="s">
        <v>906</v>
      </c>
      <c r="F145" s="206" t="s">
        <v>907</v>
      </c>
      <c r="G145" s="207" t="s">
        <v>182</v>
      </c>
      <c r="H145" s="208">
        <v>16</v>
      </c>
      <c r="I145" s="209"/>
      <c r="J145" s="210">
        <f>ROUND(I145*H145,2)</f>
        <v>0</v>
      </c>
      <c r="K145" s="206" t="s">
        <v>19</v>
      </c>
      <c r="L145" s="44"/>
      <c r="M145" s="211" t="s">
        <v>19</v>
      </c>
      <c r="N145" s="212" t="s">
        <v>44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4.8000000000000001E-05</v>
      </c>
      <c r="T145" s="214">
        <f>S145*H145</f>
        <v>0.00076800000000000002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252</v>
      </c>
      <c r="AT145" s="215" t="s">
        <v>133</v>
      </c>
      <c r="AU145" s="215" t="s">
        <v>139</v>
      </c>
      <c r="AY145" s="17" t="s">
        <v>130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139</v>
      </c>
      <c r="BK145" s="216">
        <f>ROUND(I145*H145,2)</f>
        <v>0</v>
      </c>
      <c r="BL145" s="17" t="s">
        <v>252</v>
      </c>
      <c r="BM145" s="215" t="s">
        <v>908</v>
      </c>
    </row>
    <row r="146" s="2" customFormat="1">
      <c r="A146" s="38"/>
      <c r="B146" s="39"/>
      <c r="C146" s="40"/>
      <c r="D146" s="217" t="s">
        <v>141</v>
      </c>
      <c r="E146" s="40"/>
      <c r="F146" s="218" t="s">
        <v>907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141</v>
      </c>
      <c r="AU146" s="17" t="s">
        <v>139</v>
      </c>
    </row>
    <row r="147" s="2" customFormat="1" ht="16.5" customHeight="1">
      <c r="A147" s="38"/>
      <c r="B147" s="39"/>
      <c r="C147" s="204" t="s">
        <v>336</v>
      </c>
      <c r="D147" s="204" t="s">
        <v>133</v>
      </c>
      <c r="E147" s="205" t="s">
        <v>909</v>
      </c>
      <c r="F147" s="206" t="s">
        <v>910</v>
      </c>
      <c r="G147" s="207" t="s">
        <v>182</v>
      </c>
      <c r="H147" s="208">
        <v>4</v>
      </c>
      <c r="I147" s="209"/>
      <c r="J147" s="210">
        <f>ROUND(I147*H147,2)</f>
        <v>0</v>
      </c>
      <c r="K147" s="206" t="s">
        <v>19</v>
      </c>
      <c r="L147" s="44"/>
      <c r="M147" s="211" t="s">
        <v>19</v>
      </c>
      <c r="N147" s="212" t="s">
        <v>44</v>
      </c>
      <c r="O147" s="84"/>
      <c r="P147" s="213">
        <f>O147*H147</f>
        <v>0</v>
      </c>
      <c r="Q147" s="213">
        <v>0</v>
      </c>
      <c r="R147" s="213">
        <f>Q147*H147</f>
        <v>0</v>
      </c>
      <c r="S147" s="213">
        <v>0</v>
      </c>
      <c r="T147" s="21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5" t="s">
        <v>252</v>
      </c>
      <c r="AT147" s="215" t="s">
        <v>133</v>
      </c>
      <c r="AU147" s="215" t="s">
        <v>139</v>
      </c>
      <c r="AY147" s="17" t="s">
        <v>130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7" t="s">
        <v>139</v>
      </c>
      <c r="BK147" s="216">
        <f>ROUND(I147*H147,2)</f>
        <v>0</v>
      </c>
      <c r="BL147" s="17" t="s">
        <v>252</v>
      </c>
      <c r="BM147" s="215" t="s">
        <v>911</v>
      </c>
    </row>
    <row r="148" s="2" customFormat="1">
      <c r="A148" s="38"/>
      <c r="B148" s="39"/>
      <c r="C148" s="40"/>
      <c r="D148" s="217" t="s">
        <v>141</v>
      </c>
      <c r="E148" s="40"/>
      <c r="F148" s="218" t="s">
        <v>910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141</v>
      </c>
      <c r="AU148" s="17" t="s">
        <v>139</v>
      </c>
    </row>
    <row r="149" s="2" customFormat="1" ht="16.5" customHeight="1">
      <c r="A149" s="38"/>
      <c r="B149" s="39"/>
      <c r="C149" s="235" t="s">
        <v>342</v>
      </c>
      <c r="D149" s="235" t="s">
        <v>187</v>
      </c>
      <c r="E149" s="236" t="s">
        <v>912</v>
      </c>
      <c r="F149" s="237" t="s">
        <v>913</v>
      </c>
      <c r="G149" s="238" t="s">
        <v>182</v>
      </c>
      <c r="H149" s="239">
        <v>4</v>
      </c>
      <c r="I149" s="240"/>
      <c r="J149" s="241">
        <f>ROUND(I149*H149,2)</f>
        <v>0</v>
      </c>
      <c r="K149" s="237" t="s">
        <v>19</v>
      </c>
      <c r="L149" s="242"/>
      <c r="M149" s="243" t="s">
        <v>19</v>
      </c>
      <c r="N149" s="244" t="s">
        <v>44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357</v>
      </c>
      <c r="AT149" s="215" t="s">
        <v>187</v>
      </c>
      <c r="AU149" s="215" t="s">
        <v>139</v>
      </c>
      <c r="AY149" s="17" t="s">
        <v>130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139</v>
      </c>
      <c r="BK149" s="216">
        <f>ROUND(I149*H149,2)</f>
        <v>0</v>
      </c>
      <c r="BL149" s="17" t="s">
        <v>252</v>
      </c>
      <c r="BM149" s="215" t="s">
        <v>914</v>
      </c>
    </row>
    <row r="150" s="2" customFormat="1">
      <c r="A150" s="38"/>
      <c r="B150" s="39"/>
      <c r="C150" s="40"/>
      <c r="D150" s="217" t="s">
        <v>141</v>
      </c>
      <c r="E150" s="40"/>
      <c r="F150" s="218" t="s">
        <v>913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141</v>
      </c>
      <c r="AU150" s="17" t="s">
        <v>139</v>
      </c>
    </row>
    <row r="151" s="2" customFormat="1" ht="24.15" customHeight="1">
      <c r="A151" s="38"/>
      <c r="B151" s="39"/>
      <c r="C151" s="204" t="s">
        <v>349</v>
      </c>
      <c r="D151" s="204" t="s">
        <v>133</v>
      </c>
      <c r="E151" s="205" t="s">
        <v>915</v>
      </c>
      <c r="F151" s="206" t="s">
        <v>916</v>
      </c>
      <c r="G151" s="207" t="s">
        <v>182</v>
      </c>
      <c r="H151" s="208">
        <v>8</v>
      </c>
      <c r="I151" s="209"/>
      <c r="J151" s="210">
        <f>ROUND(I151*H151,2)</f>
        <v>0</v>
      </c>
      <c r="K151" s="206" t="s">
        <v>19</v>
      </c>
      <c r="L151" s="44"/>
      <c r="M151" s="211" t="s">
        <v>19</v>
      </c>
      <c r="N151" s="212" t="s">
        <v>44</v>
      </c>
      <c r="O151" s="84"/>
      <c r="P151" s="213">
        <f>O151*H151</f>
        <v>0</v>
      </c>
      <c r="Q151" s="213">
        <v>0</v>
      </c>
      <c r="R151" s="213">
        <f>Q151*H151</f>
        <v>0</v>
      </c>
      <c r="S151" s="213">
        <v>0.001</v>
      </c>
      <c r="T151" s="214">
        <f>S151*H151</f>
        <v>0.0080000000000000002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252</v>
      </c>
      <c r="AT151" s="215" t="s">
        <v>133</v>
      </c>
      <c r="AU151" s="215" t="s">
        <v>139</v>
      </c>
      <c r="AY151" s="17" t="s">
        <v>130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139</v>
      </c>
      <c r="BK151" s="216">
        <f>ROUND(I151*H151,2)</f>
        <v>0</v>
      </c>
      <c r="BL151" s="17" t="s">
        <v>252</v>
      </c>
      <c r="BM151" s="215" t="s">
        <v>917</v>
      </c>
    </row>
    <row r="152" s="2" customFormat="1">
      <c r="A152" s="38"/>
      <c r="B152" s="39"/>
      <c r="C152" s="40"/>
      <c r="D152" s="217" t="s">
        <v>141</v>
      </c>
      <c r="E152" s="40"/>
      <c r="F152" s="218" t="s">
        <v>916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141</v>
      </c>
      <c r="AU152" s="17" t="s">
        <v>139</v>
      </c>
    </row>
    <row r="153" s="2" customFormat="1" ht="21.75" customHeight="1">
      <c r="A153" s="38"/>
      <c r="B153" s="39"/>
      <c r="C153" s="204" t="s">
        <v>357</v>
      </c>
      <c r="D153" s="204" t="s">
        <v>133</v>
      </c>
      <c r="E153" s="205" t="s">
        <v>918</v>
      </c>
      <c r="F153" s="206" t="s">
        <v>919</v>
      </c>
      <c r="G153" s="207" t="s">
        <v>182</v>
      </c>
      <c r="H153" s="208">
        <v>1</v>
      </c>
      <c r="I153" s="209"/>
      <c r="J153" s="210">
        <f>ROUND(I153*H153,2)</f>
        <v>0</v>
      </c>
      <c r="K153" s="206" t="s">
        <v>19</v>
      </c>
      <c r="L153" s="44"/>
      <c r="M153" s="211" t="s">
        <v>19</v>
      </c>
      <c r="N153" s="212" t="s">
        <v>44</v>
      </c>
      <c r="O153" s="84"/>
      <c r="P153" s="213">
        <f>O153*H153</f>
        <v>0</v>
      </c>
      <c r="Q153" s="213">
        <v>0</v>
      </c>
      <c r="R153" s="213">
        <f>Q153*H153</f>
        <v>0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252</v>
      </c>
      <c r="AT153" s="215" t="s">
        <v>133</v>
      </c>
      <c r="AU153" s="215" t="s">
        <v>139</v>
      </c>
      <c r="AY153" s="17" t="s">
        <v>130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139</v>
      </c>
      <c r="BK153" s="216">
        <f>ROUND(I153*H153,2)</f>
        <v>0</v>
      </c>
      <c r="BL153" s="17" t="s">
        <v>252</v>
      </c>
      <c r="BM153" s="215" t="s">
        <v>920</v>
      </c>
    </row>
    <row r="154" s="2" customFormat="1">
      <c r="A154" s="38"/>
      <c r="B154" s="39"/>
      <c r="C154" s="40"/>
      <c r="D154" s="217" t="s">
        <v>141</v>
      </c>
      <c r="E154" s="40"/>
      <c r="F154" s="218" t="s">
        <v>919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141</v>
      </c>
      <c r="AU154" s="17" t="s">
        <v>139</v>
      </c>
    </row>
    <row r="155" s="2" customFormat="1" ht="16.5" customHeight="1">
      <c r="A155" s="38"/>
      <c r="B155" s="39"/>
      <c r="C155" s="235" t="s">
        <v>363</v>
      </c>
      <c r="D155" s="235" t="s">
        <v>187</v>
      </c>
      <c r="E155" s="236" t="s">
        <v>921</v>
      </c>
      <c r="F155" s="237" t="s">
        <v>922</v>
      </c>
      <c r="G155" s="238" t="s">
        <v>182</v>
      </c>
      <c r="H155" s="239">
        <v>1</v>
      </c>
      <c r="I155" s="240"/>
      <c r="J155" s="241">
        <f>ROUND(I155*H155,2)</f>
        <v>0</v>
      </c>
      <c r="K155" s="237" t="s">
        <v>19</v>
      </c>
      <c r="L155" s="242"/>
      <c r="M155" s="243" t="s">
        <v>19</v>
      </c>
      <c r="N155" s="244" t="s">
        <v>44</v>
      </c>
      <c r="O155" s="84"/>
      <c r="P155" s="213">
        <f>O155*H155</f>
        <v>0</v>
      </c>
      <c r="Q155" s="213">
        <v>0.00038000000000000002</v>
      </c>
      <c r="R155" s="213">
        <f>Q155*H155</f>
        <v>0.00038000000000000002</v>
      </c>
      <c r="S155" s="213">
        <v>0</v>
      </c>
      <c r="T155" s="21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5" t="s">
        <v>357</v>
      </c>
      <c r="AT155" s="215" t="s">
        <v>187</v>
      </c>
      <c r="AU155" s="215" t="s">
        <v>139</v>
      </c>
      <c r="AY155" s="17" t="s">
        <v>130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7" t="s">
        <v>139</v>
      </c>
      <c r="BK155" s="216">
        <f>ROUND(I155*H155,2)</f>
        <v>0</v>
      </c>
      <c r="BL155" s="17" t="s">
        <v>252</v>
      </c>
      <c r="BM155" s="215" t="s">
        <v>923</v>
      </c>
    </row>
    <row r="156" s="2" customFormat="1">
      <c r="A156" s="38"/>
      <c r="B156" s="39"/>
      <c r="C156" s="40"/>
      <c r="D156" s="217" t="s">
        <v>141</v>
      </c>
      <c r="E156" s="40"/>
      <c r="F156" s="218" t="s">
        <v>922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141</v>
      </c>
      <c r="AU156" s="17" t="s">
        <v>139</v>
      </c>
    </row>
    <row r="157" s="2" customFormat="1" ht="24.15" customHeight="1">
      <c r="A157" s="38"/>
      <c r="B157" s="39"/>
      <c r="C157" s="204" t="s">
        <v>369</v>
      </c>
      <c r="D157" s="204" t="s">
        <v>133</v>
      </c>
      <c r="E157" s="205" t="s">
        <v>924</v>
      </c>
      <c r="F157" s="206" t="s">
        <v>925</v>
      </c>
      <c r="G157" s="207" t="s">
        <v>182</v>
      </c>
      <c r="H157" s="208">
        <v>4</v>
      </c>
      <c r="I157" s="209"/>
      <c r="J157" s="210">
        <f>ROUND(I157*H157,2)</f>
        <v>0</v>
      </c>
      <c r="K157" s="206" t="s">
        <v>19</v>
      </c>
      <c r="L157" s="44"/>
      <c r="M157" s="211" t="s">
        <v>19</v>
      </c>
      <c r="N157" s="212" t="s">
        <v>44</v>
      </c>
      <c r="O157" s="84"/>
      <c r="P157" s="213">
        <f>O157*H157</f>
        <v>0</v>
      </c>
      <c r="Q157" s="213">
        <v>0</v>
      </c>
      <c r="R157" s="213">
        <f>Q157*H157</f>
        <v>0</v>
      </c>
      <c r="S157" s="213">
        <v>0</v>
      </c>
      <c r="T157" s="21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5" t="s">
        <v>252</v>
      </c>
      <c r="AT157" s="215" t="s">
        <v>133</v>
      </c>
      <c r="AU157" s="215" t="s">
        <v>139</v>
      </c>
      <c r="AY157" s="17" t="s">
        <v>130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139</v>
      </c>
      <c r="BK157" s="216">
        <f>ROUND(I157*H157,2)</f>
        <v>0</v>
      </c>
      <c r="BL157" s="17" t="s">
        <v>252</v>
      </c>
      <c r="BM157" s="215" t="s">
        <v>926</v>
      </c>
    </row>
    <row r="158" s="2" customFormat="1">
      <c r="A158" s="38"/>
      <c r="B158" s="39"/>
      <c r="C158" s="40"/>
      <c r="D158" s="217" t="s">
        <v>141</v>
      </c>
      <c r="E158" s="40"/>
      <c r="F158" s="218" t="s">
        <v>925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141</v>
      </c>
      <c r="AU158" s="17" t="s">
        <v>139</v>
      </c>
    </row>
    <row r="159" s="2" customFormat="1" ht="16.5" customHeight="1">
      <c r="A159" s="38"/>
      <c r="B159" s="39"/>
      <c r="C159" s="235" t="s">
        <v>927</v>
      </c>
      <c r="D159" s="235" t="s">
        <v>187</v>
      </c>
      <c r="E159" s="236" t="s">
        <v>928</v>
      </c>
      <c r="F159" s="237" t="s">
        <v>929</v>
      </c>
      <c r="G159" s="238" t="s">
        <v>182</v>
      </c>
      <c r="H159" s="239">
        <v>4</v>
      </c>
      <c r="I159" s="240"/>
      <c r="J159" s="241">
        <f>ROUND(I159*H159,2)</f>
        <v>0</v>
      </c>
      <c r="K159" s="237" t="s">
        <v>19</v>
      </c>
      <c r="L159" s="242"/>
      <c r="M159" s="243" t="s">
        <v>19</v>
      </c>
      <c r="N159" s="244" t="s">
        <v>44</v>
      </c>
      <c r="O159" s="84"/>
      <c r="P159" s="213">
        <f>O159*H159</f>
        <v>0</v>
      </c>
      <c r="Q159" s="213">
        <v>0.001</v>
      </c>
      <c r="R159" s="213">
        <f>Q159*H159</f>
        <v>0.0040000000000000001</v>
      </c>
      <c r="S159" s="213">
        <v>0</v>
      </c>
      <c r="T159" s="21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5" t="s">
        <v>357</v>
      </c>
      <c r="AT159" s="215" t="s">
        <v>187</v>
      </c>
      <c r="AU159" s="215" t="s">
        <v>139</v>
      </c>
      <c r="AY159" s="17" t="s">
        <v>130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7" t="s">
        <v>139</v>
      </c>
      <c r="BK159" s="216">
        <f>ROUND(I159*H159,2)</f>
        <v>0</v>
      </c>
      <c r="BL159" s="17" t="s">
        <v>252</v>
      </c>
      <c r="BM159" s="215" t="s">
        <v>930</v>
      </c>
    </row>
    <row r="160" s="2" customFormat="1">
      <c r="A160" s="38"/>
      <c r="B160" s="39"/>
      <c r="C160" s="40"/>
      <c r="D160" s="217" t="s">
        <v>141</v>
      </c>
      <c r="E160" s="40"/>
      <c r="F160" s="218" t="s">
        <v>929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141</v>
      </c>
      <c r="AU160" s="17" t="s">
        <v>139</v>
      </c>
    </row>
    <row r="161" s="2" customFormat="1" ht="16.5" customHeight="1">
      <c r="A161" s="38"/>
      <c r="B161" s="39"/>
      <c r="C161" s="204" t="s">
        <v>375</v>
      </c>
      <c r="D161" s="204" t="s">
        <v>133</v>
      </c>
      <c r="E161" s="205" t="s">
        <v>931</v>
      </c>
      <c r="F161" s="206" t="s">
        <v>932</v>
      </c>
      <c r="G161" s="207" t="s">
        <v>182</v>
      </c>
      <c r="H161" s="208">
        <v>3</v>
      </c>
      <c r="I161" s="209"/>
      <c r="J161" s="210">
        <f>ROUND(I161*H161,2)</f>
        <v>0</v>
      </c>
      <c r="K161" s="206" t="s">
        <v>19</v>
      </c>
      <c r="L161" s="44"/>
      <c r="M161" s="211" t="s">
        <v>19</v>
      </c>
      <c r="N161" s="212" t="s">
        <v>44</v>
      </c>
      <c r="O161" s="84"/>
      <c r="P161" s="213">
        <f>O161*H161</f>
        <v>0</v>
      </c>
      <c r="Q161" s="213">
        <v>0</v>
      </c>
      <c r="R161" s="213">
        <f>Q161*H161</f>
        <v>0</v>
      </c>
      <c r="S161" s="213">
        <v>0</v>
      </c>
      <c r="T161" s="21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5" t="s">
        <v>252</v>
      </c>
      <c r="AT161" s="215" t="s">
        <v>133</v>
      </c>
      <c r="AU161" s="215" t="s">
        <v>139</v>
      </c>
      <c r="AY161" s="17" t="s">
        <v>130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139</v>
      </c>
      <c r="BK161" s="216">
        <f>ROUND(I161*H161,2)</f>
        <v>0</v>
      </c>
      <c r="BL161" s="17" t="s">
        <v>252</v>
      </c>
      <c r="BM161" s="215" t="s">
        <v>933</v>
      </c>
    </row>
    <row r="162" s="2" customFormat="1">
      <c r="A162" s="38"/>
      <c r="B162" s="39"/>
      <c r="C162" s="40"/>
      <c r="D162" s="217" t="s">
        <v>141</v>
      </c>
      <c r="E162" s="40"/>
      <c r="F162" s="218" t="s">
        <v>932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141</v>
      </c>
      <c r="AU162" s="17" t="s">
        <v>139</v>
      </c>
    </row>
    <row r="163" s="2" customFormat="1" ht="16.5" customHeight="1">
      <c r="A163" s="38"/>
      <c r="B163" s="39"/>
      <c r="C163" s="235" t="s">
        <v>381</v>
      </c>
      <c r="D163" s="235" t="s">
        <v>187</v>
      </c>
      <c r="E163" s="236" t="s">
        <v>934</v>
      </c>
      <c r="F163" s="237" t="s">
        <v>935</v>
      </c>
      <c r="G163" s="238" t="s">
        <v>182</v>
      </c>
      <c r="H163" s="239">
        <v>3</v>
      </c>
      <c r="I163" s="240"/>
      <c r="J163" s="241">
        <f>ROUND(I163*H163,2)</f>
        <v>0</v>
      </c>
      <c r="K163" s="237" t="s">
        <v>19</v>
      </c>
      <c r="L163" s="242"/>
      <c r="M163" s="243" t="s">
        <v>19</v>
      </c>
      <c r="N163" s="244" t="s">
        <v>44</v>
      </c>
      <c r="O163" s="84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357</v>
      </c>
      <c r="AT163" s="215" t="s">
        <v>187</v>
      </c>
      <c r="AU163" s="215" t="s">
        <v>139</v>
      </c>
      <c r="AY163" s="17" t="s">
        <v>130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139</v>
      </c>
      <c r="BK163" s="216">
        <f>ROUND(I163*H163,2)</f>
        <v>0</v>
      </c>
      <c r="BL163" s="17" t="s">
        <v>252</v>
      </c>
      <c r="BM163" s="215" t="s">
        <v>936</v>
      </c>
    </row>
    <row r="164" s="2" customFormat="1">
      <c r="A164" s="38"/>
      <c r="B164" s="39"/>
      <c r="C164" s="40"/>
      <c r="D164" s="217" t="s">
        <v>141</v>
      </c>
      <c r="E164" s="40"/>
      <c r="F164" s="218" t="s">
        <v>935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141</v>
      </c>
      <c r="AU164" s="17" t="s">
        <v>139</v>
      </c>
    </row>
    <row r="165" s="2" customFormat="1" ht="16.5" customHeight="1">
      <c r="A165" s="38"/>
      <c r="B165" s="39"/>
      <c r="C165" s="204" t="s">
        <v>389</v>
      </c>
      <c r="D165" s="204" t="s">
        <v>133</v>
      </c>
      <c r="E165" s="205" t="s">
        <v>937</v>
      </c>
      <c r="F165" s="206" t="s">
        <v>938</v>
      </c>
      <c r="G165" s="207" t="s">
        <v>182</v>
      </c>
      <c r="H165" s="208">
        <v>1</v>
      </c>
      <c r="I165" s="209"/>
      <c r="J165" s="210">
        <f>ROUND(I165*H165,2)</f>
        <v>0</v>
      </c>
      <c r="K165" s="206" t="s">
        <v>19</v>
      </c>
      <c r="L165" s="44"/>
      <c r="M165" s="211" t="s">
        <v>19</v>
      </c>
      <c r="N165" s="212" t="s">
        <v>44</v>
      </c>
      <c r="O165" s="84"/>
      <c r="P165" s="213">
        <f>O165*H165</f>
        <v>0</v>
      </c>
      <c r="Q165" s="213">
        <v>0</v>
      </c>
      <c r="R165" s="213">
        <f>Q165*H165</f>
        <v>0</v>
      </c>
      <c r="S165" s="213">
        <v>0</v>
      </c>
      <c r="T165" s="21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5" t="s">
        <v>252</v>
      </c>
      <c r="AT165" s="215" t="s">
        <v>133</v>
      </c>
      <c r="AU165" s="215" t="s">
        <v>139</v>
      </c>
      <c r="AY165" s="17" t="s">
        <v>130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139</v>
      </c>
      <c r="BK165" s="216">
        <f>ROUND(I165*H165,2)</f>
        <v>0</v>
      </c>
      <c r="BL165" s="17" t="s">
        <v>252</v>
      </c>
      <c r="BM165" s="215" t="s">
        <v>939</v>
      </c>
    </row>
    <row r="166" s="2" customFormat="1">
      <c r="A166" s="38"/>
      <c r="B166" s="39"/>
      <c r="C166" s="40"/>
      <c r="D166" s="217" t="s">
        <v>141</v>
      </c>
      <c r="E166" s="40"/>
      <c r="F166" s="218" t="s">
        <v>938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141</v>
      </c>
      <c r="AU166" s="17" t="s">
        <v>139</v>
      </c>
    </row>
    <row r="167" s="2" customFormat="1" ht="16.5" customHeight="1">
      <c r="A167" s="38"/>
      <c r="B167" s="39"/>
      <c r="C167" s="204" t="s">
        <v>395</v>
      </c>
      <c r="D167" s="204" t="s">
        <v>133</v>
      </c>
      <c r="E167" s="205" t="s">
        <v>940</v>
      </c>
      <c r="F167" s="206" t="s">
        <v>941</v>
      </c>
      <c r="G167" s="207" t="s">
        <v>229</v>
      </c>
      <c r="H167" s="208">
        <v>0.064000000000000001</v>
      </c>
      <c r="I167" s="209"/>
      <c r="J167" s="210">
        <f>ROUND(I167*H167,2)</f>
        <v>0</v>
      </c>
      <c r="K167" s="206" t="s">
        <v>19</v>
      </c>
      <c r="L167" s="44"/>
      <c r="M167" s="211" t="s">
        <v>19</v>
      </c>
      <c r="N167" s="212" t="s">
        <v>44</v>
      </c>
      <c r="O167" s="84"/>
      <c r="P167" s="213">
        <f>O167*H167</f>
        <v>0</v>
      </c>
      <c r="Q167" s="213">
        <v>0</v>
      </c>
      <c r="R167" s="213">
        <f>Q167*H167</f>
        <v>0</v>
      </c>
      <c r="S167" s="213">
        <v>0</v>
      </c>
      <c r="T167" s="21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252</v>
      </c>
      <c r="AT167" s="215" t="s">
        <v>133</v>
      </c>
      <c r="AU167" s="215" t="s">
        <v>139</v>
      </c>
      <c r="AY167" s="17" t="s">
        <v>130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139</v>
      </c>
      <c r="BK167" s="216">
        <f>ROUND(I167*H167,2)</f>
        <v>0</v>
      </c>
      <c r="BL167" s="17" t="s">
        <v>252</v>
      </c>
      <c r="BM167" s="215" t="s">
        <v>942</v>
      </c>
    </row>
    <row r="168" s="2" customFormat="1">
      <c r="A168" s="38"/>
      <c r="B168" s="39"/>
      <c r="C168" s="40"/>
      <c r="D168" s="217" t="s">
        <v>141</v>
      </c>
      <c r="E168" s="40"/>
      <c r="F168" s="218" t="s">
        <v>941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141</v>
      </c>
      <c r="AU168" s="17" t="s">
        <v>139</v>
      </c>
    </row>
    <row r="169" s="12" customFormat="1" ht="25.92" customHeight="1">
      <c r="A169" s="12"/>
      <c r="B169" s="188"/>
      <c r="C169" s="189"/>
      <c r="D169" s="190" t="s">
        <v>71</v>
      </c>
      <c r="E169" s="191" t="s">
        <v>187</v>
      </c>
      <c r="F169" s="191" t="s">
        <v>795</v>
      </c>
      <c r="G169" s="189"/>
      <c r="H169" s="189"/>
      <c r="I169" s="192"/>
      <c r="J169" s="193">
        <f>BK169</f>
        <v>0</v>
      </c>
      <c r="K169" s="189"/>
      <c r="L169" s="194"/>
      <c r="M169" s="195"/>
      <c r="N169" s="196"/>
      <c r="O169" s="196"/>
      <c r="P169" s="197">
        <f>P170</f>
        <v>0</v>
      </c>
      <c r="Q169" s="196"/>
      <c r="R169" s="197">
        <f>R170</f>
        <v>0.00216</v>
      </c>
      <c r="S169" s="196"/>
      <c r="T169" s="198">
        <f>T170</f>
        <v>0.32782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99" t="s">
        <v>131</v>
      </c>
      <c r="AT169" s="200" t="s">
        <v>71</v>
      </c>
      <c r="AU169" s="200" t="s">
        <v>72</v>
      </c>
      <c r="AY169" s="199" t="s">
        <v>130</v>
      </c>
      <c r="BK169" s="201">
        <f>BK170</f>
        <v>0</v>
      </c>
    </row>
    <row r="170" s="12" customFormat="1" ht="22.8" customHeight="1">
      <c r="A170" s="12"/>
      <c r="B170" s="188"/>
      <c r="C170" s="189"/>
      <c r="D170" s="190" t="s">
        <v>71</v>
      </c>
      <c r="E170" s="202" t="s">
        <v>943</v>
      </c>
      <c r="F170" s="202" t="s">
        <v>944</v>
      </c>
      <c r="G170" s="189"/>
      <c r="H170" s="189"/>
      <c r="I170" s="192"/>
      <c r="J170" s="203">
        <f>BK170</f>
        <v>0</v>
      </c>
      <c r="K170" s="189"/>
      <c r="L170" s="194"/>
      <c r="M170" s="195"/>
      <c r="N170" s="196"/>
      <c r="O170" s="196"/>
      <c r="P170" s="197">
        <f>SUM(P171:P184)</f>
        <v>0</v>
      </c>
      <c r="Q170" s="196"/>
      <c r="R170" s="197">
        <f>SUM(R171:R184)</f>
        <v>0.00216</v>
      </c>
      <c r="S170" s="196"/>
      <c r="T170" s="198">
        <f>SUM(T171:T184)</f>
        <v>0.32782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9" t="s">
        <v>131</v>
      </c>
      <c r="AT170" s="200" t="s">
        <v>71</v>
      </c>
      <c r="AU170" s="200" t="s">
        <v>80</v>
      </c>
      <c r="AY170" s="199" t="s">
        <v>130</v>
      </c>
      <c r="BK170" s="201">
        <f>SUM(BK171:BK184)</f>
        <v>0</v>
      </c>
    </row>
    <row r="171" s="2" customFormat="1" ht="21.75" customHeight="1">
      <c r="A171" s="38"/>
      <c r="B171" s="39"/>
      <c r="C171" s="204" t="s">
        <v>401</v>
      </c>
      <c r="D171" s="204" t="s">
        <v>133</v>
      </c>
      <c r="E171" s="205" t="s">
        <v>945</v>
      </c>
      <c r="F171" s="206" t="s">
        <v>946</v>
      </c>
      <c r="G171" s="207" t="s">
        <v>182</v>
      </c>
      <c r="H171" s="208">
        <v>1</v>
      </c>
      <c r="I171" s="209"/>
      <c r="J171" s="210">
        <f>ROUND(I171*H171,2)</f>
        <v>0</v>
      </c>
      <c r="K171" s="206" t="s">
        <v>19</v>
      </c>
      <c r="L171" s="44"/>
      <c r="M171" s="211" t="s">
        <v>19</v>
      </c>
      <c r="N171" s="212" t="s">
        <v>44</v>
      </c>
      <c r="O171" s="84"/>
      <c r="P171" s="213">
        <f>O171*H171</f>
        <v>0</v>
      </c>
      <c r="Q171" s="213">
        <v>0</v>
      </c>
      <c r="R171" s="213">
        <f>Q171*H171</f>
        <v>0</v>
      </c>
      <c r="S171" s="213">
        <v>0.058000000000000003</v>
      </c>
      <c r="T171" s="214">
        <f>S171*H171</f>
        <v>0.058000000000000003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5" t="s">
        <v>561</v>
      </c>
      <c r="AT171" s="215" t="s">
        <v>133</v>
      </c>
      <c r="AU171" s="215" t="s">
        <v>139</v>
      </c>
      <c r="AY171" s="17" t="s">
        <v>130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139</v>
      </c>
      <c r="BK171" s="216">
        <f>ROUND(I171*H171,2)</f>
        <v>0</v>
      </c>
      <c r="BL171" s="17" t="s">
        <v>561</v>
      </c>
      <c r="BM171" s="215" t="s">
        <v>947</v>
      </c>
    </row>
    <row r="172" s="2" customFormat="1">
      <c r="A172" s="38"/>
      <c r="B172" s="39"/>
      <c r="C172" s="40"/>
      <c r="D172" s="217" t="s">
        <v>141</v>
      </c>
      <c r="E172" s="40"/>
      <c r="F172" s="218" t="s">
        <v>946</v>
      </c>
      <c r="G172" s="40"/>
      <c r="H172" s="40"/>
      <c r="I172" s="219"/>
      <c r="J172" s="40"/>
      <c r="K172" s="40"/>
      <c r="L172" s="44"/>
      <c r="M172" s="220"/>
      <c r="N172" s="221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141</v>
      </c>
      <c r="AU172" s="17" t="s">
        <v>139</v>
      </c>
    </row>
    <row r="173" s="2" customFormat="1" ht="16.5" customHeight="1">
      <c r="A173" s="38"/>
      <c r="B173" s="39"/>
      <c r="C173" s="204" t="s">
        <v>405</v>
      </c>
      <c r="D173" s="204" t="s">
        <v>133</v>
      </c>
      <c r="E173" s="205" t="s">
        <v>948</v>
      </c>
      <c r="F173" s="206" t="s">
        <v>949</v>
      </c>
      <c r="G173" s="207" t="s">
        <v>182</v>
      </c>
      <c r="H173" s="208">
        <v>37</v>
      </c>
      <c r="I173" s="209"/>
      <c r="J173" s="210">
        <f>ROUND(I173*H173,2)</f>
        <v>0</v>
      </c>
      <c r="K173" s="206" t="s">
        <v>19</v>
      </c>
      <c r="L173" s="44"/>
      <c r="M173" s="211" t="s">
        <v>19</v>
      </c>
      <c r="N173" s="212" t="s">
        <v>44</v>
      </c>
      <c r="O173" s="84"/>
      <c r="P173" s="213">
        <f>O173*H173</f>
        <v>0</v>
      </c>
      <c r="Q173" s="213">
        <v>0</v>
      </c>
      <c r="R173" s="213">
        <f>Q173*H173</f>
        <v>0</v>
      </c>
      <c r="S173" s="213">
        <v>0.00085999999999999998</v>
      </c>
      <c r="T173" s="214">
        <f>S173*H173</f>
        <v>0.031820000000000001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5" t="s">
        <v>561</v>
      </c>
      <c r="AT173" s="215" t="s">
        <v>133</v>
      </c>
      <c r="AU173" s="215" t="s">
        <v>139</v>
      </c>
      <c r="AY173" s="17" t="s">
        <v>130</v>
      </c>
      <c r="BE173" s="216">
        <f>IF(N173="základní",J173,0)</f>
        <v>0</v>
      </c>
      <c r="BF173" s="216">
        <f>IF(N173="snížená",J173,0)</f>
        <v>0</v>
      </c>
      <c r="BG173" s="216">
        <f>IF(N173="zákl. přenesená",J173,0)</f>
        <v>0</v>
      </c>
      <c r="BH173" s="216">
        <f>IF(N173="sníž. přenesená",J173,0)</f>
        <v>0</v>
      </c>
      <c r="BI173" s="216">
        <f>IF(N173="nulová",J173,0)</f>
        <v>0</v>
      </c>
      <c r="BJ173" s="17" t="s">
        <v>139</v>
      </c>
      <c r="BK173" s="216">
        <f>ROUND(I173*H173,2)</f>
        <v>0</v>
      </c>
      <c r="BL173" s="17" t="s">
        <v>561</v>
      </c>
      <c r="BM173" s="215" t="s">
        <v>950</v>
      </c>
    </row>
    <row r="174" s="2" customFormat="1">
      <c r="A174" s="38"/>
      <c r="B174" s="39"/>
      <c r="C174" s="40"/>
      <c r="D174" s="217" t="s">
        <v>141</v>
      </c>
      <c r="E174" s="40"/>
      <c r="F174" s="218" t="s">
        <v>949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141</v>
      </c>
      <c r="AU174" s="17" t="s">
        <v>139</v>
      </c>
    </row>
    <row r="175" s="2" customFormat="1" ht="16.5" customHeight="1">
      <c r="A175" s="38"/>
      <c r="B175" s="39"/>
      <c r="C175" s="204" t="s">
        <v>410</v>
      </c>
      <c r="D175" s="204" t="s">
        <v>133</v>
      </c>
      <c r="E175" s="205" t="s">
        <v>951</v>
      </c>
      <c r="F175" s="206" t="s">
        <v>952</v>
      </c>
      <c r="G175" s="207" t="s">
        <v>175</v>
      </c>
      <c r="H175" s="208">
        <v>72</v>
      </c>
      <c r="I175" s="209"/>
      <c r="J175" s="210">
        <f>ROUND(I175*H175,2)</f>
        <v>0</v>
      </c>
      <c r="K175" s="206" t="s">
        <v>19</v>
      </c>
      <c r="L175" s="44"/>
      <c r="M175" s="211" t="s">
        <v>19</v>
      </c>
      <c r="N175" s="212" t="s">
        <v>44</v>
      </c>
      <c r="O175" s="84"/>
      <c r="P175" s="213">
        <f>O175*H175</f>
        <v>0</v>
      </c>
      <c r="Q175" s="213">
        <v>2.0000000000000002E-05</v>
      </c>
      <c r="R175" s="213">
        <f>Q175*H175</f>
        <v>0.0014400000000000001</v>
      </c>
      <c r="S175" s="213">
        <v>0.002</v>
      </c>
      <c r="T175" s="214">
        <f>S175*H175</f>
        <v>0.14400000000000002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5" t="s">
        <v>561</v>
      </c>
      <c r="AT175" s="215" t="s">
        <v>133</v>
      </c>
      <c r="AU175" s="215" t="s">
        <v>139</v>
      </c>
      <c r="AY175" s="17" t="s">
        <v>130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139</v>
      </c>
      <c r="BK175" s="216">
        <f>ROUND(I175*H175,2)</f>
        <v>0</v>
      </c>
      <c r="BL175" s="17" t="s">
        <v>561</v>
      </c>
      <c r="BM175" s="215" t="s">
        <v>953</v>
      </c>
    </row>
    <row r="176" s="2" customFormat="1">
      <c r="A176" s="38"/>
      <c r="B176" s="39"/>
      <c r="C176" s="40"/>
      <c r="D176" s="217" t="s">
        <v>141</v>
      </c>
      <c r="E176" s="40"/>
      <c r="F176" s="218" t="s">
        <v>952</v>
      </c>
      <c r="G176" s="40"/>
      <c r="H176" s="40"/>
      <c r="I176" s="219"/>
      <c r="J176" s="40"/>
      <c r="K176" s="40"/>
      <c r="L176" s="44"/>
      <c r="M176" s="220"/>
      <c r="N176" s="221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141</v>
      </c>
      <c r="AU176" s="17" t="s">
        <v>139</v>
      </c>
    </row>
    <row r="177" s="2" customFormat="1" ht="16.5" customHeight="1">
      <c r="A177" s="38"/>
      <c r="B177" s="39"/>
      <c r="C177" s="204" t="s">
        <v>415</v>
      </c>
      <c r="D177" s="204" t="s">
        <v>133</v>
      </c>
      <c r="E177" s="205" t="s">
        <v>954</v>
      </c>
      <c r="F177" s="206" t="s">
        <v>955</v>
      </c>
      <c r="G177" s="207" t="s">
        <v>175</v>
      </c>
      <c r="H177" s="208">
        <v>22</v>
      </c>
      <c r="I177" s="209"/>
      <c r="J177" s="210">
        <f>ROUND(I177*H177,2)</f>
        <v>0</v>
      </c>
      <c r="K177" s="206" t="s">
        <v>19</v>
      </c>
      <c r="L177" s="44"/>
      <c r="M177" s="211" t="s">
        <v>19</v>
      </c>
      <c r="N177" s="212" t="s">
        <v>44</v>
      </c>
      <c r="O177" s="84"/>
      <c r="P177" s="213">
        <f>O177*H177</f>
        <v>0</v>
      </c>
      <c r="Q177" s="213">
        <v>2.0000000000000002E-05</v>
      </c>
      <c r="R177" s="213">
        <f>Q177*H177</f>
        <v>0.00044000000000000002</v>
      </c>
      <c r="S177" s="213">
        <v>0.0030000000000000001</v>
      </c>
      <c r="T177" s="214">
        <f>S177*H177</f>
        <v>0.066000000000000003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561</v>
      </c>
      <c r="AT177" s="215" t="s">
        <v>133</v>
      </c>
      <c r="AU177" s="215" t="s">
        <v>139</v>
      </c>
      <c r="AY177" s="17" t="s">
        <v>130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139</v>
      </c>
      <c r="BK177" s="216">
        <f>ROUND(I177*H177,2)</f>
        <v>0</v>
      </c>
      <c r="BL177" s="17" t="s">
        <v>561</v>
      </c>
      <c r="BM177" s="215" t="s">
        <v>956</v>
      </c>
    </row>
    <row r="178" s="2" customFormat="1">
      <c r="A178" s="38"/>
      <c r="B178" s="39"/>
      <c r="C178" s="40"/>
      <c r="D178" s="217" t="s">
        <v>141</v>
      </c>
      <c r="E178" s="40"/>
      <c r="F178" s="218" t="s">
        <v>955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141</v>
      </c>
      <c r="AU178" s="17" t="s">
        <v>139</v>
      </c>
    </row>
    <row r="179" s="2" customFormat="1" ht="16.5" customHeight="1">
      <c r="A179" s="38"/>
      <c r="B179" s="39"/>
      <c r="C179" s="204" t="s">
        <v>419</v>
      </c>
      <c r="D179" s="204" t="s">
        <v>133</v>
      </c>
      <c r="E179" s="205" t="s">
        <v>957</v>
      </c>
      <c r="F179" s="206" t="s">
        <v>958</v>
      </c>
      <c r="G179" s="207" t="s">
        <v>175</v>
      </c>
      <c r="H179" s="208">
        <v>14</v>
      </c>
      <c r="I179" s="209"/>
      <c r="J179" s="210">
        <f>ROUND(I179*H179,2)</f>
        <v>0</v>
      </c>
      <c r="K179" s="206" t="s">
        <v>19</v>
      </c>
      <c r="L179" s="44"/>
      <c r="M179" s="211" t="s">
        <v>19</v>
      </c>
      <c r="N179" s="212" t="s">
        <v>44</v>
      </c>
      <c r="O179" s="84"/>
      <c r="P179" s="213">
        <f>O179*H179</f>
        <v>0</v>
      </c>
      <c r="Q179" s="213">
        <v>2.0000000000000002E-05</v>
      </c>
      <c r="R179" s="213">
        <f>Q179*H179</f>
        <v>0.00028000000000000003</v>
      </c>
      <c r="S179" s="213">
        <v>0.002</v>
      </c>
      <c r="T179" s="214">
        <f>S179*H179</f>
        <v>0.028000000000000001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15" t="s">
        <v>561</v>
      </c>
      <c r="AT179" s="215" t="s">
        <v>133</v>
      </c>
      <c r="AU179" s="215" t="s">
        <v>139</v>
      </c>
      <c r="AY179" s="17" t="s">
        <v>130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7" t="s">
        <v>139</v>
      </c>
      <c r="BK179" s="216">
        <f>ROUND(I179*H179,2)</f>
        <v>0</v>
      </c>
      <c r="BL179" s="17" t="s">
        <v>561</v>
      </c>
      <c r="BM179" s="215" t="s">
        <v>959</v>
      </c>
    </row>
    <row r="180" s="2" customFormat="1">
      <c r="A180" s="38"/>
      <c r="B180" s="39"/>
      <c r="C180" s="40"/>
      <c r="D180" s="217" t="s">
        <v>141</v>
      </c>
      <c r="E180" s="40"/>
      <c r="F180" s="218" t="s">
        <v>958</v>
      </c>
      <c r="G180" s="40"/>
      <c r="H180" s="40"/>
      <c r="I180" s="219"/>
      <c r="J180" s="40"/>
      <c r="K180" s="40"/>
      <c r="L180" s="44"/>
      <c r="M180" s="220"/>
      <c r="N180" s="221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141</v>
      </c>
      <c r="AU180" s="17" t="s">
        <v>139</v>
      </c>
    </row>
    <row r="181" s="2" customFormat="1" ht="16.5" customHeight="1">
      <c r="A181" s="38"/>
      <c r="B181" s="39"/>
      <c r="C181" s="204" t="s">
        <v>427</v>
      </c>
      <c r="D181" s="204" t="s">
        <v>133</v>
      </c>
      <c r="E181" s="205" t="s">
        <v>960</v>
      </c>
      <c r="F181" s="206" t="s">
        <v>961</v>
      </c>
      <c r="G181" s="207" t="s">
        <v>229</v>
      </c>
      <c r="H181" s="208">
        <v>0.32800000000000001</v>
      </c>
      <c r="I181" s="209"/>
      <c r="J181" s="210">
        <f>ROUND(I181*H181,2)</f>
        <v>0</v>
      </c>
      <c r="K181" s="206" t="s">
        <v>19</v>
      </c>
      <c r="L181" s="44"/>
      <c r="M181" s="211" t="s">
        <v>19</v>
      </c>
      <c r="N181" s="212" t="s">
        <v>44</v>
      </c>
      <c r="O181" s="84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561</v>
      </c>
      <c r="AT181" s="215" t="s">
        <v>133</v>
      </c>
      <c r="AU181" s="215" t="s">
        <v>139</v>
      </c>
      <c r="AY181" s="17" t="s">
        <v>130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139</v>
      </c>
      <c r="BK181" s="216">
        <f>ROUND(I181*H181,2)</f>
        <v>0</v>
      </c>
      <c r="BL181" s="17" t="s">
        <v>561</v>
      </c>
      <c r="BM181" s="215" t="s">
        <v>962</v>
      </c>
    </row>
    <row r="182" s="2" customFormat="1">
      <c r="A182" s="38"/>
      <c r="B182" s="39"/>
      <c r="C182" s="40"/>
      <c r="D182" s="217" t="s">
        <v>141</v>
      </c>
      <c r="E182" s="40"/>
      <c r="F182" s="218" t="s">
        <v>961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141</v>
      </c>
      <c r="AU182" s="17" t="s">
        <v>139</v>
      </c>
    </row>
    <row r="183" s="2" customFormat="1" ht="16.5" customHeight="1">
      <c r="A183" s="38"/>
      <c r="B183" s="39"/>
      <c r="C183" s="204" t="s">
        <v>433</v>
      </c>
      <c r="D183" s="204" t="s">
        <v>133</v>
      </c>
      <c r="E183" s="205" t="s">
        <v>963</v>
      </c>
      <c r="F183" s="206" t="s">
        <v>964</v>
      </c>
      <c r="G183" s="207" t="s">
        <v>229</v>
      </c>
      <c r="H183" s="208">
        <v>0.32800000000000001</v>
      </c>
      <c r="I183" s="209"/>
      <c r="J183" s="210">
        <f>ROUND(I183*H183,2)</f>
        <v>0</v>
      </c>
      <c r="K183" s="206" t="s">
        <v>19</v>
      </c>
      <c r="L183" s="44"/>
      <c r="M183" s="211" t="s">
        <v>19</v>
      </c>
      <c r="N183" s="212" t="s">
        <v>44</v>
      </c>
      <c r="O183" s="84"/>
      <c r="P183" s="213">
        <f>O183*H183</f>
        <v>0</v>
      </c>
      <c r="Q183" s="213">
        <v>0</v>
      </c>
      <c r="R183" s="213">
        <f>Q183*H183</f>
        <v>0</v>
      </c>
      <c r="S183" s="213">
        <v>0</v>
      </c>
      <c r="T183" s="21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15" t="s">
        <v>561</v>
      </c>
      <c r="AT183" s="215" t="s">
        <v>133</v>
      </c>
      <c r="AU183" s="215" t="s">
        <v>139</v>
      </c>
      <c r="AY183" s="17" t="s">
        <v>130</v>
      </c>
      <c r="BE183" s="216">
        <f>IF(N183="základní",J183,0)</f>
        <v>0</v>
      </c>
      <c r="BF183" s="216">
        <f>IF(N183="snížená",J183,0)</f>
        <v>0</v>
      </c>
      <c r="BG183" s="216">
        <f>IF(N183="zákl. přenesená",J183,0)</f>
        <v>0</v>
      </c>
      <c r="BH183" s="216">
        <f>IF(N183="sníž. přenesená",J183,0)</f>
        <v>0</v>
      </c>
      <c r="BI183" s="216">
        <f>IF(N183="nulová",J183,0)</f>
        <v>0</v>
      </c>
      <c r="BJ183" s="17" t="s">
        <v>139</v>
      </c>
      <c r="BK183" s="216">
        <f>ROUND(I183*H183,2)</f>
        <v>0</v>
      </c>
      <c r="BL183" s="17" t="s">
        <v>561</v>
      </c>
      <c r="BM183" s="215" t="s">
        <v>965</v>
      </c>
    </row>
    <row r="184" s="2" customFormat="1">
      <c r="A184" s="38"/>
      <c r="B184" s="39"/>
      <c r="C184" s="40"/>
      <c r="D184" s="217" t="s">
        <v>141</v>
      </c>
      <c r="E184" s="40"/>
      <c r="F184" s="218" t="s">
        <v>964</v>
      </c>
      <c r="G184" s="40"/>
      <c r="H184" s="40"/>
      <c r="I184" s="219"/>
      <c r="J184" s="40"/>
      <c r="K184" s="40"/>
      <c r="L184" s="44"/>
      <c r="M184" s="220"/>
      <c r="N184" s="221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141</v>
      </c>
      <c r="AU184" s="17" t="s">
        <v>139</v>
      </c>
    </row>
    <row r="185" s="12" customFormat="1" ht="25.92" customHeight="1">
      <c r="A185" s="12"/>
      <c r="B185" s="188"/>
      <c r="C185" s="189"/>
      <c r="D185" s="190" t="s">
        <v>71</v>
      </c>
      <c r="E185" s="191" t="s">
        <v>803</v>
      </c>
      <c r="F185" s="191" t="s">
        <v>804</v>
      </c>
      <c r="G185" s="189"/>
      <c r="H185" s="189"/>
      <c r="I185" s="192"/>
      <c r="J185" s="193">
        <f>BK185</f>
        <v>0</v>
      </c>
      <c r="K185" s="189"/>
      <c r="L185" s="194"/>
      <c r="M185" s="195"/>
      <c r="N185" s="196"/>
      <c r="O185" s="196"/>
      <c r="P185" s="197">
        <f>SUM(P186:P187)</f>
        <v>0</v>
      </c>
      <c r="Q185" s="196"/>
      <c r="R185" s="197">
        <f>SUM(R186:R187)</f>
        <v>0</v>
      </c>
      <c r="S185" s="196"/>
      <c r="T185" s="198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99" t="s">
        <v>138</v>
      </c>
      <c r="AT185" s="200" t="s">
        <v>71</v>
      </c>
      <c r="AU185" s="200" t="s">
        <v>72</v>
      </c>
      <c r="AY185" s="199" t="s">
        <v>130</v>
      </c>
      <c r="BK185" s="201">
        <f>SUM(BK186:BK187)</f>
        <v>0</v>
      </c>
    </row>
    <row r="186" s="2" customFormat="1" ht="16.5" customHeight="1">
      <c r="A186" s="38"/>
      <c r="B186" s="39"/>
      <c r="C186" s="204" t="s">
        <v>439</v>
      </c>
      <c r="D186" s="204" t="s">
        <v>133</v>
      </c>
      <c r="E186" s="205" t="s">
        <v>966</v>
      </c>
      <c r="F186" s="206" t="s">
        <v>967</v>
      </c>
      <c r="G186" s="207" t="s">
        <v>808</v>
      </c>
      <c r="H186" s="208">
        <v>10</v>
      </c>
      <c r="I186" s="209"/>
      <c r="J186" s="210">
        <f>ROUND(I186*H186,2)</f>
        <v>0</v>
      </c>
      <c r="K186" s="206" t="s">
        <v>19</v>
      </c>
      <c r="L186" s="44"/>
      <c r="M186" s="211" t="s">
        <v>19</v>
      </c>
      <c r="N186" s="212" t="s">
        <v>44</v>
      </c>
      <c r="O186" s="84"/>
      <c r="P186" s="213">
        <f>O186*H186</f>
        <v>0</v>
      </c>
      <c r="Q186" s="213">
        <v>0</v>
      </c>
      <c r="R186" s="213">
        <f>Q186*H186</f>
        <v>0</v>
      </c>
      <c r="S186" s="213">
        <v>0</v>
      </c>
      <c r="T186" s="21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809</v>
      </c>
      <c r="AT186" s="215" t="s">
        <v>133</v>
      </c>
      <c r="AU186" s="215" t="s">
        <v>80</v>
      </c>
      <c r="AY186" s="17" t="s">
        <v>130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139</v>
      </c>
      <c r="BK186" s="216">
        <f>ROUND(I186*H186,2)</f>
        <v>0</v>
      </c>
      <c r="BL186" s="17" t="s">
        <v>809</v>
      </c>
      <c r="BM186" s="215" t="s">
        <v>968</v>
      </c>
    </row>
    <row r="187" s="2" customFormat="1">
      <c r="A187" s="38"/>
      <c r="B187" s="39"/>
      <c r="C187" s="40"/>
      <c r="D187" s="217" t="s">
        <v>141</v>
      </c>
      <c r="E187" s="40"/>
      <c r="F187" s="218" t="s">
        <v>967</v>
      </c>
      <c r="G187" s="40"/>
      <c r="H187" s="40"/>
      <c r="I187" s="219"/>
      <c r="J187" s="40"/>
      <c r="K187" s="40"/>
      <c r="L187" s="44"/>
      <c r="M187" s="246"/>
      <c r="N187" s="247"/>
      <c r="O187" s="248"/>
      <c r="P187" s="248"/>
      <c r="Q187" s="248"/>
      <c r="R187" s="248"/>
      <c r="S187" s="248"/>
      <c r="T187" s="249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141</v>
      </c>
      <c r="AU187" s="17" t="s">
        <v>80</v>
      </c>
    </row>
    <row r="188" s="2" customFormat="1" ht="6.96" customHeight="1">
      <c r="A188" s="38"/>
      <c r="B188" s="59"/>
      <c r="C188" s="60"/>
      <c r="D188" s="60"/>
      <c r="E188" s="60"/>
      <c r="F188" s="60"/>
      <c r="G188" s="60"/>
      <c r="H188" s="60"/>
      <c r="I188" s="60"/>
      <c r="J188" s="60"/>
      <c r="K188" s="60"/>
      <c r="L188" s="44"/>
      <c r="M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</row>
  </sheetData>
  <sheetProtection sheet="1" autoFilter="0" formatColumns="0" formatRows="0" objects="1" scenarios="1" spinCount="100000" saltValue="LvxqsGVexb4osleG6nQaP0zrIkqgjgtO5zvaPLT5FB5JTVNJIxuLaen0Dbe72g9OKxULptucQ4U360A/UZyYrA==" hashValue="IRPDqoc+ynay/IGJ05jLb0SSkua9739siWAtRRcaTSxqsm6hQ0ABAFJ2raYXjt3SCjWZiIVskX5hCYz+wkoSBA==" algorithmName="SHA-512" password="CC35"/>
  <autoFilter ref="C83:K18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50" customWidth="1"/>
    <col min="2" max="2" width="1.667969" style="250" customWidth="1"/>
    <col min="3" max="4" width="5" style="250" customWidth="1"/>
    <col min="5" max="5" width="11.66016" style="250" customWidth="1"/>
    <col min="6" max="6" width="9.160156" style="250" customWidth="1"/>
    <col min="7" max="7" width="5" style="250" customWidth="1"/>
    <col min="8" max="8" width="77.83203" style="250" customWidth="1"/>
    <col min="9" max="10" width="20" style="250" customWidth="1"/>
    <col min="11" max="11" width="1.667969" style="250" customWidth="1"/>
  </cols>
  <sheetData>
    <row r="1" s="1" customFormat="1" ht="37.5" customHeight="1"/>
    <row r="2" s="1" customFormat="1" ht="7.5" customHeight="1">
      <c r="B2" s="251"/>
      <c r="C2" s="252"/>
      <c r="D2" s="252"/>
      <c r="E2" s="252"/>
      <c r="F2" s="252"/>
      <c r="G2" s="252"/>
      <c r="H2" s="252"/>
      <c r="I2" s="252"/>
      <c r="J2" s="252"/>
      <c r="K2" s="253"/>
    </row>
    <row r="3" s="14" customFormat="1" ht="45" customHeight="1">
      <c r="B3" s="254"/>
      <c r="C3" s="255" t="s">
        <v>969</v>
      </c>
      <c r="D3" s="255"/>
      <c r="E3" s="255"/>
      <c r="F3" s="255"/>
      <c r="G3" s="255"/>
      <c r="H3" s="255"/>
      <c r="I3" s="255"/>
      <c r="J3" s="255"/>
      <c r="K3" s="256"/>
    </row>
    <row r="4" s="1" customFormat="1" ht="25.5" customHeight="1">
      <c r="B4" s="257"/>
      <c r="C4" s="258" t="s">
        <v>970</v>
      </c>
      <c r="D4" s="258"/>
      <c r="E4" s="258"/>
      <c r="F4" s="258"/>
      <c r="G4" s="258"/>
      <c r="H4" s="258"/>
      <c r="I4" s="258"/>
      <c r="J4" s="258"/>
      <c r="K4" s="259"/>
    </row>
    <row r="5" s="1" customFormat="1" ht="5.25" customHeight="1">
      <c r="B5" s="257"/>
      <c r="C5" s="260"/>
      <c r="D5" s="260"/>
      <c r="E5" s="260"/>
      <c r="F5" s="260"/>
      <c r="G5" s="260"/>
      <c r="H5" s="260"/>
      <c r="I5" s="260"/>
      <c r="J5" s="260"/>
      <c r="K5" s="259"/>
    </row>
    <row r="6" s="1" customFormat="1" ht="15" customHeight="1">
      <c r="B6" s="257"/>
      <c r="C6" s="261" t="s">
        <v>971</v>
      </c>
      <c r="D6" s="261"/>
      <c r="E6" s="261"/>
      <c r="F6" s="261"/>
      <c r="G6" s="261"/>
      <c r="H6" s="261"/>
      <c r="I6" s="261"/>
      <c r="J6" s="261"/>
      <c r="K6" s="259"/>
    </row>
    <row r="7" s="1" customFormat="1" ht="15" customHeight="1">
      <c r="B7" s="262"/>
      <c r="C7" s="261" t="s">
        <v>972</v>
      </c>
      <c r="D7" s="261"/>
      <c r="E7" s="261"/>
      <c r="F7" s="261"/>
      <c r="G7" s="261"/>
      <c r="H7" s="261"/>
      <c r="I7" s="261"/>
      <c r="J7" s="261"/>
      <c r="K7" s="259"/>
    </row>
    <row r="8" s="1" customFormat="1" ht="12.75" customHeight="1">
      <c r="B8" s="262"/>
      <c r="C8" s="261"/>
      <c r="D8" s="261"/>
      <c r="E8" s="261"/>
      <c r="F8" s="261"/>
      <c r="G8" s="261"/>
      <c r="H8" s="261"/>
      <c r="I8" s="261"/>
      <c r="J8" s="261"/>
      <c r="K8" s="259"/>
    </row>
    <row r="9" s="1" customFormat="1" ht="15" customHeight="1">
      <c r="B9" s="262"/>
      <c r="C9" s="261" t="s">
        <v>973</v>
      </c>
      <c r="D9" s="261"/>
      <c r="E9" s="261"/>
      <c r="F9" s="261"/>
      <c r="G9" s="261"/>
      <c r="H9" s="261"/>
      <c r="I9" s="261"/>
      <c r="J9" s="261"/>
      <c r="K9" s="259"/>
    </row>
    <row r="10" s="1" customFormat="1" ht="15" customHeight="1">
      <c r="B10" s="262"/>
      <c r="C10" s="261"/>
      <c r="D10" s="261" t="s">
        <v>974</v>
      </c>
      <c r="E10" s="261"/>
      <c r="F10" s="261"/>
      <c r="G10" s="261"/>
      <c r="H10" s="261"/>
      <c r="I10" s="261"/>
      <c r="J10" s="261"/>
      <c r="K10" s="259"/>
    </row>
    <row r="11" s="1" customFormat="1" ht="15" customHeight="1">
      <c r="B11" s="262"/>
      <c r="C11" s="263"/>
      <c r="D11" s="261" t="s">
        <v>975</v>
      </c>
      <c r="E11" s="261"/>
      <c r="F11" s="261"/>
      <c r="G11" s="261"/>
      <c r="H11" s="261"/>
      <c r="I11" s="261"/>
      <c r="J11" s="261"/>
      <c r="K11" s="259"/>
    </row>
    <row r="12" s="1" customFormat="1" ht="15" customHeight="1">
      <c r="B12" s="262"/>
      <c r="C12" s="263"/>
      <c r="D12" s="261"/>
      <c r="E12" s="261"/>
      <c r="F12" s="261"/>
      <c r="G12" s="261"/>
      <c r="H12" s="261"/>
      <c r="I12" s="261"/>
      <c r="J12" s="261"/>
      <c r="K12" s="259"/>
    </row>
    <row r="13" s="1" customFormat="1" ht="15" customHeight="1">
      <c r="B13" s="262"/>
      <c r="C13" s="263"/>
      <c r="D13" s="264" t="s">
        <v>976</v>
      </c>
      <c r="E13" s="261"/>
      <c r="F13" s="261"/>
      <c r="G13" s="261"/>
      <c r="H13" s="261"/>
      <c r="I13" s="261"/>
      <c r="J13" s="261"/>
      <c r="K13" s="259"/>
    </row>
    <row r="14" s="1" customFormat="1" ht="12.75" customHeight="1">
      <c r="B14" s="262"/>
      <c r="C14" s="263"/>
      <c r="D14" s="263"/>
      <c r="E14" s="263"/>
      <c r="F14" s="263"/>
      <c r="G14" s="263"/>
      <c r="H14" s="263"/>
      <c r="I14" s="263"/>
      <c r="J14" s="263"/>
      <c r="K14" s="259"/>
    </row>
    <row r="15" s="1" customFormat="1" ht="15" customHeight="1">
      <c r="B15" s="262"/>
      <c r="C15" s="263"/>
      <c r="D15" s="261" t="s">
        <v>977</v>
      </c>
      <c r="E15" s="261"/>
      <c r="F15" s="261"/>
      <c r="G15" s="261"/>
      <c r="H15" s="261"/>
      <c r="I15" s="261"/>
      <c r="J15" s="261"/>
      <c r="K15" s="259"/>
    </row>
    <row r="16" s="1" customFormat="1" ht="15" customHeight="1">
      <c r="B16" s="262"/>
      <c r="C16" s="263"/>
      <c r="D16" s="261" t="s">
        <v>978</v>
      </c>
      <c r="E16" s="261"/>
      <c r="F16" s="261"/>
      <c r="G16" s="261"/>
      <c r="H16" s="261"/>
      <c r="I16" s="261"/>
      <c r="J16" s="261"/>
      <c r="K16" s="259"/>
    </row>
    <row r="17" s="1" customFormat="1" ht="15" customHeight="1">
      <c r="B17" s="262"/>
      <c r="C17" s="263"/>
      <c r="D17" s="261" t="s">
        <v>979</v>
      </c>
      <c r="E17" s="261"/>
      <c r="F17" s="261"/>
      <c r="G17" s="261"/>
      <c r="H17" s="261"/>
      <c r="I17" s="261"/>
      <c r="J17" s="261"/>
      <c r="K17" s="259"/>
    </row>
    <row r="18" s="1" customFormat="1" ht="15" customHeight="1">
      <c r="B18" s="262"/>
      <c r="C18" s="263"/>
      <c r="D18" s="263"/>
      <c r="E18" s="265" t="s">
        <v>79</v>
      </c>
      <c r="F18" s="261" t="s">
        <v>980</v>
      </c>
      <c r="G18" s="261"/>
      <c r="H18" s="261"/>
      <c r="I18" s="261"/>
      <c r="J18" s="261"/>
      <c r="K18" s="259"/>
    </row>
    <row r="19" s="1" customFormat="1" ht="15" customHeight="1">
      <c r="B19" s="262"/>
      <c r="C19" s="263"/>
      <c r="D19" s="263"/>
      <c r="E19" s="265" t="s">
        <v>981</v>
      </c>
      <c r="F19" s="261" t="s">
        <v>982</v>
      </c>
      <c r="G19" s="261"/>
      <c r="H19" s="261"/>
      <c r="I19" s="261"/>
      <c r="J19" s="261"/>
      <c r="K19" s="259"/>
    </row>
    <row r="20" s="1" customFormat="1" ht="15" customHeight="1">
      <c r="B20" s="262"/>
      <c r="C20" s="263"/>
      <c r="D20" s="263"/>
      <c r="E20" s="265" t="s">
        <v>983</v>
      </c>
      <c r="F20" s="261" t="s">
        <v>984</v>
      </c>
      <c r="G20" s="261"/>
      <c r="H20" s="261"/>
      <c r="I20" s="261"/>
      <c r="J20" s="261"/>
      <c r="K20" s="259"/>
    </row>
    <row r="21" s="1" customFormat="1" ht="15" customHeight="1">
      <c r="B21" s="262"/>
      <c r="C21" s="263"/>
      <c r="D21" s="263"/>
      <c r="E21" s="265" t="s">
        <v>985</v>
      </c>
      <c r="F21" s="261" t="s">
        <v>986</v>
      </c>
      <c r="G21" s="261"/>
      <c r="H21" s="261"/>
      <c r="I21" s="261"/>
      <c r="J21" s="261"/>
      <c r="K21" s="259"/>
    </row>
    <row r="22" s="1" customFormat="1" ht="15" customHeight="1">
      <c r="B22" s="262"/>
      <c r="C22" s="263"/>
      <c r="D22" s="263"/>
      <c r="E22" s="265" t="s">
        <v>987</v>
      </c>
      <c r="F22" s="261" t="s">
        <v>988</v>
      </c>
      <c r="G22" s="261"/>
      <c r="H22" s="261"/>
      <c r="I22" s="261"/>
      <c r="J22" s="261"/>
      <c r="K22" s="259"/>
    </row>
    <row r="23" s="1" customFormat="1" ht="15" customHeight="1">
      <c r="B23" s="262"/>
      <c r="C23" s="263"/>
      <c r="D23" s="263"/>
      <c r="E23" s="265" t="s">
        <v>989</v>
      </c>
      <c r="F23" s="261" t="s">
        <v>990</v>
      </c>
      <c r="G23" s="261"/>
      <c r="H23" s="261"/>
      <c r="I23" s="261"/>
      <c r="J23" s="261"/>
      <c r="K23" s="259"/>
    </row>
    <row r="24" s="1" customFormat="1" ht="12.75" customHeight="1">
      <c r="B24" s="262"/>
      <c r="C24" s="263"/>
      <c r="D24" s="263"/>
      <c r="E24" s="263"/>
      <c r="F24" s="263"/>
      <c r="G24" s="263"/>
      <c r="H24" s="263"/>
      <c r="I24" s="263"/>
      <c r="J24" s="263"/>
      <c r="K24" s="259"/>
    </row>
    <row r="25" s="1" customFormat="1" ht="15" customHeight="1">
      <c r="B25" s="262"/>
      <c r="C25" s="261" t="s">
        <v>991</v>
      </c>
      <c r="D25" s="261"/>
      <c r="E25" s="261"/>
      <c r="F25" s="261"/>
      <c r="G25" s="261"/>
      <c r="H25" s="261"/>
      <c r="I25" s="261"/>
      <c r="J25" s="261"/>
      <c r="K25" s="259"/>
    </row>
    <row r="26" s="1" customFormat="1" ht="15" customHeight="1">
      <c r="B26" s="262"/>
      <c r="C26" s="261" t="s">
        <v>992</v>
      </c>
      <c r="D26" s="261"/>
      <c r="E26" s="261"/>
      <c r="F26" s="261"/>
      <c r="G26" s="261"/>
      <c r="H26" s="261"/>
      <c r="I26" s="261"/>
      <c r="J26" s="261"/>
      <c r="K26" s="259"/>
    </row>
    <row r="27" s="1" customFormat="1" ht="15" customHeight="1">
      <c r="B27" s="262"/>
      <c r="C27" s="261"/>
      <c r="D27" s="261" t="s">
        <v>993</v>
      </c>
      <c r="E27" s="261"/>
      <c r="F27" s="261"/>
      <c r="G27" s="261"/>
      <c r="H27" s="261"/>
      <c r="I27" s="261"/>
      <c r="J27" s="261"/>
      <c r="K27" s="259"/>
    </row>
    <row r="28" s="1" customFormat="1" ht="15" customHeight="1">
      <c r="B28" s="262"/>
      <c r="C28" s="263"/>
      <c r="D28" s="261" t="s">
        <v>994</v>
      </c>
      <c r="E28" s="261"/>
      <c r="F28" s="261"/>
      <c r="G28" s="261"/>
      <c r="H28" s="261"/>
      <c r="I28" s="261"/>
      <c r="J28" s="261"/>
      <c r="K28" s="259"/>
    </row>
    <row r="29" s="1" customFormat="1" ht="12.75" customHeight="1">
      <c r="B29" s="262"/>
      <c r="C29" s="263"/>
      <c r="D29" s="263"/>
      <c r="E29" s="263"/>
      <c r="F29" s="263"/>
      <c r="G29" s="263"/>
      <c r="H29" s="263"/>
      <c r="I29" s="263"/>
      <c r="J29" s="263"/>
      <c r="K29" s="259"/>
    </row>
    <row r="30" s="1" customFormat="1" ht="15" customHeight="1">
      <c r="B30" s="262"/>
      <c r="C30" s="263"/>
      <c r="D30" s="261" t="s">
        <v>995</v>
      </c>
      <c r="E30" s="261"/>
      <c r="F30" s="261"/>
      <c r="G30" s="261"/>
      <c r="H30" s="261"/>
      <c r="I30" s="261"/>
      <c r="J30" s="261"/>
      <c r="K30" s="259"/>
    </row>
    <row r="31" s="1" customFormat="1" ht="15" customHeight="1">
      <c r="B31" s="262"/>
      <c r="C31" s="263"/>
      <c r="D31" s="261" t="s">
        <v>996</v>
      </c>
      <c r="E31" s="261"/>
      <c r="F31" s="261"/>
      <c r="G31" s="261"/>
      <c r="H31" s="261"/>
      <c r="I31" s="261"/>
      <c r="J31" s="261"/>
      <c r="K31" s="259"/>
    </row>
    <row r="32" s="1" customFormat="1" ht="12.75" customHeight="1">
      <c r="B32" s="262"/>
      <c r="C32" s="263"/>
      <c r="D32" s="263"/>
      <c r="E32" s="263"/>
      <c r="F32" s="263"/>
      <c r="G32" s="263"/>
      <c r="H32" s="263"/>
      <c r="I32" s="263"/>
      <c r="J32" s="263"/>
      <c r="K32" s="259"/>
    </row>
    <row r="33" s="1" customFormat="1" ht="15" customHeight="1">
      <c r="B33" s="262"/>
      <c r="C33" s="263"/>
      <c r="D33" s="261" t="s">
        <v>997</v>
      </c>
      <c r="E33" s="261"/>
      <c r="F33" s="261"/>
      <c r="G33" s="261"/>
      <c r="H33" s="261"/>
      <c r="I33" s="261"/>
      <c r="J33" s="261"/>
      <c r="K33" s="259"/>
    </row>
    <row r="34" s="1" customFormat="1" ht="15" customHeight="1">
      <c r="B34" s="262"/>
      <c r="C34" s="263"/>
      <c r="D34" s="261" t="s">
        <v>998</v>
      </c>
      <c r="E34" s="261"/>
      <c r="F34" s="261"/>
      <c r="G34" s="261"/>
      <c r="H34" s="261"/>
      <c r="I34" s="261"/>
      <c r="J34" s="261"/>
      <c r="K34" s="259"/>
    </row>
    <row r="35" s="1" customFormat="1" ht="15" customHeight="1">
      <c r="B35" s="262"/>
      <c r="C35" s="263"/>
      <c r="D35" s="261" t="s">
        <v>999</v>
      </c>
      <c r="E35" s="261"/>
      <c r="F35" s="261"/>
      <c r="G35" s="261"/>
      <c r="H35" s="261"/>
      <c r="I35" s="261"/>
      <c r="J35" s="261"/>
      <c r="K35" s="259"/>
    </row>
    <row r="36" s="1" customFormat="1" ht="15" customHeight="1">
      <c r="B36" s="262"/>
      <c r="C36" s="263"/>
      <c r="D36" s="261"/>
      <c r="E36" s="264" t="s">
        <v>116</v>
      </c>
      <c r="F36" s="261"/>
      <c r="G36" s="261" t="s">
        <v>1000</v>
      </c>
      <c r="H36" s="261"/>
      <c r="I36" s="261"/>
      <c r="J36" s="261"/>
      <c r="K36" s="259"/>
    </row>
    <row r="37" s="1" customFormat="1" ht="30.75" customHeight="1">
      <c r="B37" s="262"/>
      <c r="C37" s="263"/>
      <c r="D37" s="261"/>
      <c r="E37" s="264" t="s">
        <v>1001</v>
      </c>
      <c r="F37" s="261"/>
      <c r="G37" s="261" t="s">
        <v>1002</v>
      </c>
      <c r="H37" s="261"/>
      <c r="I37" s="261"/>
      <c r="J37" s="261"/>
      <c r="K37" s="259"/>
    </row>
    <row r="38" s="1" customFormat="1" ht="15" customHeight="1">
      <c r="B38" s="262"/>
      <c r="C38" s="263"/>
      <c r="D38" s="261"/>
      <c r="E38" s="264" t="s">
        <v>53</v>
      </c>
      <c r="F38" s="261"/>
      <c r="G38" s="261" t="s">
        <v>1003</v>
      </c>
      <c r="H38" s="261"/>
      <c r="I38" s="261"/>
      <c r="J38" s="261"/>
      <c r="K38" s="259"/>
    </row>
    <row r="39" s="1" customFormat="1" ht="15" customHeight="1">
      <c r="B39" s="262"/>
      <c r="C39" s="263"/>
      <c r="D39" s="261"/>
      <c r="E39" s="264" t="s">
        <v>54</v>
      </c>
      <c r="F39" s="261"/>
      <c r="G39" s="261" t="s">
        <v>1004</v>
      </c>
      <c r="H39" s="261"/>
      <c r="I39" s="261"/>
      <c r="J39" s="261"/>
      <c r="K39" s="259"/>
    </row>
    <row r="40" s="1" customFormat="1" ht="15" customHeight="1">
      <c r="B40" s="262"/>
      <c r="C40" s="263"/>
      <c r="D40" s="261"/>
      <c r="E40" s="264" t="s">
        <v>117</v>
      </c>
      <c r="F40" s="261"/>
      <c r="G40" s="261" t="s">
        <v>1005</v>
      </c>
      <c r="H40" s="261"/>
      <c r="I40" s="261"/>
      <c r="J40" s="261"/>
      <c r="K40" s="259"/>
    </row>
    <row r="41" s="1" customFormat="1" ht="15" customHeight="1">
      <c r="B41" s="262"/>
      <c r="C41" s="263"/>
      <c r="D41" s="261"/>
      <c r="E41" s="264" t="s">
        <v>118</v>
      </c>
      <c r="F41" s="261"/>
      <c r="G41" s="261" t="s">
        <v>1006</v>
      </c>
      <c r="H41" s="261"/>
      <c r="I41" s="261"/>
      <c r="J41" s="261"/>
      <c r="K41" s="259"/>
    </row>
    <row r="42" s="1" customFormat="1" ht="15" customHeight="1">
      <c r="B42" s="262"/>
      <c r="C42" s="263"/>
      <c r="D42" s="261"/>
      <c r="E42" s="264" t="s">
        <v>1007</v>
      </c>
      <c r="F42" s="261"/>
      <c r="G42" s="261" t="s">
        <v>1008</v>
      </c>
      <c r="H42" s="261"/>
      <c r="I42" s="261"/>
      <c r="J42" s="261"/>
      <c r="K42" s="259"/>
    </row>
    <row r="43" s="1" customFormat="1" ht="15" customHeight="1">
      <c r="B43" s="262"/>
      <c r="C43" s="263"/>
      <c r="D43" s="261"/>
      <c r="E43" s="264"/>
      <c r="F43" s="261"/>
      <c r="G43" s="261" t="s">
        <v>1009</v>
      </c>
      <c r="H43" s="261"/>
      <c r="I43" s="261"/>
      <c r="J43" s="261"/>
      <c r="K43" s="259"/>
    </row>
    <row r="44" s="1" customFormat="1" ht="15" customHeight="1">
      <c r="B44" s="262"/>
      <c r="C44" s="263"/>
      <c r="D44" s="261"/>
      <c r="E44" s="264" t="s">
        <v>1010</v>
      </c>
      <c r="F44" s="261"/>
      <c r="G44" s="261" t="s">
        <v>1011</v>
      </c>
      <c r="H44" s="261"/>
      <c r="I44" s="261"/>
      <c r="J44" s="261"/>
      <c r="K44" s="259"/>
    </row>
    <row r="45" s="1" customFormat="1" ht="15" customHeight="1">
      <c r="B45" s="262"/>
      <c r="C45" s="263"/>
      <c r="D45" s="261"/>
      <c r="E45" s="264" t="s">
        <v>120</v>
      </c>
      <c r="F45" s="261"/>
      <c r="G45" s="261" t="s">
        <v>1012</v>
      </c>
      <c r="H45" s="261"/>
      <c r="I45" s="261"/>
      <c r="J45" s="261"/>
      <c r="K45" s="259"/>
    </row>
    <row r="46" s="1" customFormat="1" ht="12.75" customHeight="1">
      <c r="B46" s="262"/>
      <c r="C46" s="263"/>
      <c r="D46" s="261"/>
      <c r="E46" s="261"/>
      <c r="F46" s="261"/>
      <c r="G46" s="261"/>
      <c r="H46" s="261"/>
      <c r="I46" s="261"/>
      <c r="J46" s="261"/>
      <c r="K46" s="259"/>
    </row>
    <row r="47" s="1" customFormat="1" ht="15" customHeight="1">
      <c r="B47" s="262"/>
      <c r="C47" s="263"/>
      <c r="D47" s="261" t="s">
        <v>1013</v>
      </c>
      <c r="E47" s="261"/>
      <c r="F47" s="261"/>
      <c r="G47" s="261"/>
      <c r="H47" s="261"/>
      <c r="I47" s="261"/>
      <c r="J47" s="261"/>
      <c r="K47" s="259"/>
    </row>
    <row r="48" s="1" customFormat="1" ht="15" customHeight="1">
      <c r="B48" s="262"/>
      <c r="C48" s="263"/>
      <c r="D48" s="263"/>
      <c r="E48" s="261" t="s">
        <v>1014</v>
      </c>
      <c r="F48" s="261"/>
      <c r="G48" s="261"/>
      <c r="H48" s="261"/>
      <c r="I48" s="261"/>
      <c r="J48" s="261"/>
      <c r="K48" s="259"/>
    </row>
    <row r="49" s="1" customFormat="1" ht="15" customHeight="1">
      <c r="B49" s="262"/>
      <c r="C49" s="263"/>
      <c r="D49" s="263"/>
      <c r="E49" s="261" t="s">
        <v>1015</v>
      </c>
      <c r="F49" s="261"/>
      <c r="G49" s="261"/>
      <c r="H49" s="261"/>
      <c r="I49" s="261"/>
      <c r="J49" s="261"/>
      <c r="K49" s="259"/>
    </row>
    <row r="50" s="1" customFormat="1" ht="15" customHeight="1">
      <c r="B50" s="262"/>
      <c r="C50" s="263"/>
      <c r="D50" s="263"/>
      <c r="E50" s="261" t="s">
        <v>1016</v>
      </c>
      <c r="F50" s="261"/>
      <c r="G50" s="261"/>
      <c r="H50" s="261"/>
      <c r="I50" s="261"/>
      <c r="J50" s="261"/>
      <c r="K50" s="259"/>
    </row>
    <row r="51" s="1" customFormat="1" ht="15" customHeight="1">
      <c r="B51" s="262"/>
      <c r="C51" s="263"/>
      <c r="D51" s="261" t="s">
        <v>1017</v>
      </c>
      <c r="E51" s="261"/>
      <c r="F51" s="261"/>
      <c r="G51" s="261"/>
      <c r="H51" s="261"/>
      <c r="I51" s="261"/>
      <c r="J51" s="261"/>
      <c r="K51" s="259"/>
    </row>
    <row r="52" s="1" customFormat="1" ht="25.5" customHeight="1">
      <c r="B52" s="257"/>
      <c r="C52" s="258" t="s">
        <v>1018</v>
      </c>
      <c r="D52" s="258"/>
      <c r="E52" s="258"/>
      <c r="F52" s="258"/>
      <c r="G52" s="258"/>
      <c r="H52" s="258"/>
      <c r="I52" s="258"/>
      <c r="J52" s="258"/>
      <c r="K52" s="259"/>
    </row>
    <row r="53" s="1" customFormat="1" ht="5.25" customHeight="1">
      <c r="B53" s="257"/>
      <c r="C53" s="260"/>
      <c r="D53" s="260"/>
      <c r="E53" s="260"/>
      <c r="F53" s="260"/>
      <c r="G53" s="260"/>
      <c r="H53" s="260"/>
      <c r="I53" s="260"/>
      <c r="J53" s="260"/>
      <c r="K53" s="259"/>
    </row>
    <row r="54" s="1" customFormat="1" ht="15" customHeight="1">
      <c r="B54" s="257"/>
      <c r="C54" s="261" t="s">
        <v>1019</v>
      </c>
      <c r="D54" s="261"/>
      <c r="E54" s="261"/>
      <c r="F54" s="261"/>
      <c r="G54" s="261"/>
      <c r="H54" s="261"/>
      <c r="I54" s="261"/>
      <c r="J54" s="261"/>
      <c r="K54" s="259"/>
    </row>
    <row r="55" s="1" customFormat="1" ht="15" customHeight="1">
      <c r="B55" s="257"/>
      <c r="C55" s="261" t="s">
        <v>1020</v>
      </c>
      <c r="D55" s="261"/>
      <c r="E55" s="261"/>
      <c r="F55" s="261"/>
      <c r="G55" s="261"/>
      <c r="H55" s="261"/>
      <c r="I55" s="261"/>
      <c r="J55" s="261"/>
      <c r="K55" s="259"/>
    </row>
    <row r="56" s="1" customFormat="1" ht="12.75" customHeight="1">
      <c r="B56" s="257"/>
      <c r="C56" s="261"/>
      <c r="D56" s="261"/>
      <c r="E56" s="261"/>
      <c r="F56" s="261"/>
      <c r="G56" s="261"/>
      <c r="H56" s="261"/>
      <c r="I56" s="261"/>
      <c r="J56" s="261"/>
      <c r="K56" s="259"/>
    </row>
    <row r="57" s="1" customFormat="1" ht="15" customHeight="1">
      <c r="B57" s="257"/>
      <c r="C57" s="261" t="s">
        <v>1021</v>
      </c>
      <c r="D57" s="261"/>
      <c r="E57" s="261"/>
      <c r="F57" s="261"/>
      <c r="G57" s="261"/>
      <c r="H57" s="261"/>
      <c r="I57" s="261"/>
      <c r="J57" s="261"/>
      <c r="K57" s="259"/>
    </row>
    <row r="58" s="1" customFormat="1" ht="15" customHeight="1">
      <c r="B58" s="257"/>
      <c r="C58" s="263"/>
      <c r="D58" s="261" t="s">
        <v>1022</v>
      </c>
      <c r="E58" s="261"/>
      <c r="F58" s="261"/>
      <c r="G58" s="261"/>
      <c r="H58" s="261"/>
      <c r="I58" s="261"/>
      <c r="J58" s="261"/>
      <c r="K58" s="259"/>
    </row>
    <row r="59" s="1" customFormat="1" ht="15" customHeight="1">
      <c r="B59" s="257"/>
      <c r="C59" s="263"/>
      <c r="D59" s="261" t="s">
        <v>1023</v>
      </c>
      <c r="E59" s="261"/>
      <c r="F59" s="261"/>
      <c r="G59" s="261"/>
      <c r="H59" s="261"/>
      <c r="I59" s="261"/>
      <c r="J59" s="261"/>
      <c r="K59" s="259"/>
    </row>
    <row r="60" s="1" customFormat="1" ht="15" customHeight="1">
      <c r="B60" s="257"/>
      <c r="C60" s="263"/>
      <c r="D60" s="261" t="s">
        <v>1024</v>
      </c>
      <c r="E60" s="261"/>
      <c r="F60" s="261"/>
      <c r="G60" s="261"/>
      <c r="H60" s="261"/>
      <c r="I60" s="261"/>
      <c r="J60" s="261"/>
      <c r="K60" s="259"/>
    </row>
    <row r="61" s="1" customFormat="1" ht="15" customHeight="1">
      <c r="B61" s="257"/>
      <c r="C61" s="263"/>
      <c r="D61" s="261" t="s">
        <v>1025</v>
      </c>
      <c r="E61" s="261"/>
      <c r="F61" s="261"/>
      <c r="G61" s="261"/>
      <c r="H61" s="261"/>
      <c r="I61" s="261"/>
      <c r="J61" s="261"/>
      <c r="K61" s="259"/>
    </row>
    <row r="62" s="1" customFormat="1" ht="15" customHeight="1">
      <c r="B62" s="257"/>
      <c r="C62" s="263"/>
      <c r="D62" s="266" t="s">
        <v>1026</v>
      </c>
      <c r="E62" s="266"/>
      <c r="F62" s="266"/>
      <c r="G62" s="266"/>
      <c r="H62" s="266"/>
      <c r="I62" s="266"/>
      <c r="J62" s="266"/>
      <c r="K62" s="259"/>
    </row>
    <row r="63" s="1" customFormat="1" ht="15" customHeight="1">
      <c r="B63" s="257"/>
      <c r="C63" s="263"/>
      <c r="D63" s="261" t="s">
        <v>1027</v>
      </c>
      <c r="E63" s="261"/>
      <c r="F63" s="261"/>
      <c r="G63" s="261"/>
      <c r="H63" s="261"/>
      <c r="I63" s="261"/>
      <c r="J63" s="261"/>
      <c r="K63" s="259"/>
    </row>
    <row r="64" s="1" customFormat="1" ht="12.75" customHeight="1">
      <c r="B64" s="257"/>
      <c r="C64" s="263"/>
      <c r="D64" s="263"/>
      <c r="E64" s="267"/>
      <c r="F64" s="263"/>
      <c r="G64" s="263"/>
      <c r="H64" s="263"/>
      <c r="I64" s="263"/>
      <c r="J64" s="263"/>
      <c r="K64" s="259"/>
    </row>
    <row r="65" s="1" customFormat="1" ht="15" customHeight="1">
      <c r="B65" s="257"/>
      <c r="C65" s="263"/>
      <c r="D65" s="261" t="s">
        <v>1028</v>
      </c>
      <c r="E65" s="261"/>
      <c r="F65" s="261"/>
      <c r="G65" s="261"/>
      <c r="H65" s="261"/>
      <c r="I65" s="261"/>
      <c r="J65" s="261"/>
      <c r="K65" s="259"/>
    </row>
    <row r="66" s="1" customFormat="1" ht="15" customHeight="1">
      <c r="B66" s="257"/>
      <c r="C66" s="263"/>
      <c r="D66" s="266" t="s">
        <v>1029</v>
      </c>
      <c r="E66" s="266"/>
      <c r="F66" s="266"/>
      <c r="G66" s="266"/>
      <c r="H66" s="266"/>
      <c r="I66" s="266"/>
      <c r="J66" s="266"/>
      <c r="K66" s="259"/>
    </row>
    <row r="67" s="1" customFormat="1" ht="15" customHeight="1">
      <c r="B67" s="257"/>
      <c r="C67" s="263"/>
      <c r="D67" s="261" t="s">
        <v>1030</v>
      </c>
      <c r="E67" s="261"/>
      <c r="F67" s="261"/>
      <c r="G67" s="261"/>
      <c r="H67" s="261"/>
      <c r="I67" s="261"/>
      <c r="J67" s="261"/>
      <c r="K67" s="259"/>
    </row>
    <row r="68" s="1" customFormat="1" ht="15" customHeight="1">
      <c r="B68" s="257"/>
      <c r="C68" s="263"/>
      <c r="D68" s="261" t="s">
        <v>1031</v>
      </c>
      <c r="E68" s="261"/>
      <c r="F68" s="261"/>
      <c r="G68" s="261"/>
      <c r="H68" s="261"/>
      <c r="I68" s="261"/>
      <c r="J68" s="261"/>
      <c r="K68" s="259"/>
    </row>
    <row r="69" s="1" customFormat="1" ht="15" customHeight="1">
      <c r="B69" s="257"/>
      <c r="C69" s="263"/>
      <c r="D69" s="261" t="s">
        <v>1032</v>
      </c>
      <c r="E69" s="261"/>
      <c r="F69" s="261"/>
      <c r="G69" s="261"/>
      <c r="H69" s="261"/>
      <c r="I69" s="261"/>
      <c r="J69" s="261"/>
      <c r="K69" s="259"/>
    </row>
    <row r="70" s="1" customFormat="1" ht="15" customHeight="1">
      <c r="B70" s="257"/>
      <c r="C70" s="263"/>
      <c r="D70" s="261" t="s">
        <v>1033</v>
      </c>
      <c r="E70" s="261"/>
      <c r="F70" s="261"/>
      <c r="G70" s="261"/>
      <c r="H70" s="261"/>
      <c r="I70" s="261"/>
      <c r="J70" s="261"/>
      <c r="K70" s="259"/>
    </row>
    <row r="71" s="1" customFormat="1" ht="12.75" customHeight="1">
      <c r="B71" s="268"/>
      <c r="C71" s="269"/>
      <c r="D71" s="269"/>
      <c r="E71" s="269"/>
      <c r="F71" s="269"/>
      <c r="G71" s="269"/>
      <c r="H71" s="269"/>
      <c r="I71" s="269"/>
      <c r="J71" s="269"/>
      <c r="K71" s="270"/>
    </row>
    <row r="72" s="1" customFormat="1" ht="18.75" customHeight="1">
      <c r="B72" s="271"/>
      <c r="C72" s="271"/>
      <c r="D72" s="271"/>
      <c r="E72" s="271"/>
      <c r="F72" s="271"/>
      <c r="G72" s="271"/>
      <c r="H72" s="271"/>
      <c r="I72" s="271"/>
      <c r="J72" s="271"/>
      <c r="K72" s="272"/>
    </row>
    <row r="73" s="1" customFormat="1" ht="18.75" customHeight="1">
      <c r="B73" s="272"/>
      <c r="C73" s="272"/>
      <c r="D73" s="272"/>
      <c r="E73" s="272"/>
      <c r="F73" s="272"/>
      <c r="G73" s="272"/>
      <c r="H73" s="272"/>
      <c r="I73" s="272"/>
      <c r="J73" s="272"/>
      <c r="K73" s="272"/>
    </row>
    <row r="74" s="1" customFormat="1" ht="7.5" customHeight="1">
      <c r="B74" s="273"/>
      <c r="C74" s="274"/>
      <c r="D74" s="274"/>
      <c r="E74" s="274"/>
      <c r="F74" s="274"/>
      <c r="G74" s="274"/>
      <c r="H74" s="274"/>
      <c r="I74" s="274"/>
      <c r="J74" s="274"/>
      <c r="K74" s="275"/>
    </row>
    <row r="75" s="1" customFormat="1" ht="45" customHeight="1">
      <c r="B75" s="276"/>
      <c r="C75" s="277" t="s">
        <v>1034</v>
      </c>
      <c r="D75" s="277"/>
      <c r="E75" s="277"/>
      <c r="F75" s="277"/>
      <c r="G75" s="277"/>
      <c r="H75" s="277"/>
      <c r="I75" s="277"/>
      <c r="J75" s="277"/>
      <c r="K75" s="278"/>
    </row>
    <row r="76" s="1" customFormat="1" ht="17.25" customHeight="1">
      <c r="B76" s="276"/>
      <c r="C76" s="279" t="s">
        <v>1035</v>
      </c>
      <c r="D76" s="279"/>
      <c r="E76" s="279"/>
      <c r="F76" s="279" t="s">
        <v>1036</v>
      </c>
      <c r="G76" s="280"/>
      <c r="H76" s="279" t="s">
        <v>54</v>
      </c>
      <c r="I76" s="279" t="s">
        <v>57</v>
      </c>
      <c r="J76" s="279" t="s">
        <v>1037</v>
      </c>
      <c r="K76" s="278"/>
    </row>
    <row r="77" s="1" customFormat="1" ht="17.25" customHeight="1">
      <c r="B77" s="276"/>
      <c r="C77" s="281" t="s">
        <v>1038</v>
      </c>
      <c r="D77" s="281"/>
      <c r="E77" s="281"/>
      <c r="F77" s="282" t="s">
        <v>1039</v>
      </c>
      <c r="G77" s="283"/>
      <c r="H77" s="281"/>
      <c r="I77" s="281"/>
      <c r="J77" s="281" t="s">
        <v>1040</v>
      </c>
      <c r="K77" s="278"/>
    </row>
    <row r="78" s="1" customFormat="1" ht="5.25" customHeight="1">
      <c r="B78" s="276"/>
      <c r="C78" s="284"/>
      <c r="D78" s="284"/>
      <c r="E78" s="284"/>
      <c r="F78" s="284"/>
      <c r="G78" s="285"/>
      <c r="H78" s="284"/>
      <c r="I78" s="284"/>
      <c r="J78" s="284"/>
      <c r="K78" s="278"/>
    </row>
    <row r="79" s="1" customFormat="1" ht="15" customHeight="1">
      <c r="B79" s="276"/>
      <c r="C79" s="264" t="s">
        <v>53</v>
      </c>
      <c r="D79" s="286"/>
      <c r="E79" s="286"/>
      <c r="F79" s="287" t="s">
        <v>1041</v>
      </c>
      <c r="G79" s="288"/>
      <c r="H79" s="264" t="s">
        <v>1042</v>
      </c>
      <c r="I79" s="264" t="s">
        <v>1043</v>
      </c>
      <c r="J79" s="264">
        <v>20</v>
      </c>
      <c r="K79" s="278"/>
    </row>
    <row r="80" s="1" customFormat="1" ht="15" customHeight="1">
      <c r="B80" s="276"/>
      <c r="C80" s="264" t="s">
        <v>1044</v>
      </c>
      <c r="D80" s="264"/>
      <c r="E80" s="264"/>
      <c r="F80" s="287" t="s">
        <v>1041</v>
      </c>
      <c r="G80" s="288"/>
      <c r="H80" s="264" t="s">
        <v>1045</v>
      </c>
      <c r="I80" s="264" t="s">
        <v>1043</v>
      </c>
      <c r="J80" s="264">
        <v>120</v>
      </c>
      <c r="K80" s="278"/>
    </row>
    <row r="81" s="1" customFormat="1" ht="15" customHeight="1">
      <c r="B81" s="289"/>
      <c r="C81" s="264" t="s">
        <v>1046</v>
      </c>
      <c r="D81" s="264"/>
      <c r="E81" s="264"/>
      <c r="F81" s="287" t="s">
        <v>1047</v>
      </c>
      <c r="G81" s="288"/>
      <c r="H81" s="264" t="s">
        <v>1048</v>
      </c>
      <c r="I81" s="264" t="s">
        <v>1043</v>
      </c>
      <c r="J81" s="264">
        <v>50</v>
      </c>
      <c r="K81" s="278"/>
    </row>
    <row r="82" s="1" customFormat="1" ht="15" customHeight="1">
      <c r="B82" s="289"/>
      <c r="C82" s="264" t="s">
        <v>1049</v>
      </c>
      <c r="D82" s="264"/>
      <c r="E82" s="264"/>
      <c r="F82" s="287" t="s">
        <v>1041</v>
      </c>
      <c r="G82" s="288"/>
      <c r="H82" s="264" t="s">
        <v>1050</v>
      </c>
      <c r="I82" s="264" t="s">
        <v>1051</v>
      </c>
      <c r="J82" s="264"/>
      <c r="K82" s="278"/>
    </row>
    <row r="83" s="1" customFormat="1" ht="15" customHeight="1">
      <c r="B83" s="289"/>
      <c r="C83" s="290" t="s">
        <v>1052</v>
      </c>
      <c r="D83" s="290"/>
      <c r="E83" s="290"/>
      <c r="F83" s="291" t="s">
        <v>1047</v>
      </c>
      <c r="G83" s="290"/>
      <c r="H83" s="290" t="s">
        <v>1053</v>
      </c>
      <c r="I83" s="290" t="s">
        <v>1043</v>
      </c>
      <c r="J83" s="290">
        <v>15</v>
      </c>
      <c r="K83" s="278"/>
    </row>
    <row r="84" s="1" customFormat="1" ht="15" customHeight="1">
      <c r="B84" s="289"/>
      <c r="C84" s="290" t="s">
        <v>1054</v>
      </c>
      <c r="D84" s="290"/>
      <c r="E84" s="290"/>
      <c r="F84" s="291" t="s">
        <v>1047</v>
      </c>
      <c r="G84" s="290"/>
      <c r="H84" s="290" t="s">
        <v>1055</v>
      </c>
      <c r="I84" s="290" t="s">
        <v>1043</v>
      </c>
      <c r="J84" s="290">
        <v>15</v>
      </c>
      <c r="K84" s="278"/>
    </row>
    <row r="85" s="1" customFormat="1" ht="15" customHeight="1">
      <c r="B85" s="289"/>
      <c r="C85" s="290" t="s">
        <v>1056</v>
      </c>
      <c r="D85" s="290"/>
      <c r="E85" s="290"/>
      <c r="F85" s="291" t="s">
        <v>1047</v>
      </c>
      <c r="G85" s="290"/>
      <c r="H85" s="290" t="s">
        <v>1057</v>
      </c>
      <c r="I85" s="290" t="s">
        <v>1043</v>
      </c>
      <c r="J85" s="290">
        <v>20</v>
      </c>
      <c r="K85" s="278"/>
    </row>
    <row r="86" s="1" customFormat="1" ht="15" customHeight="1">
      <c r="B86" s="289"/>
      <c r="C86" s="290" t="s">
        <v>1058</v>
      </c>
      <c r="D86" s="290"/>
      <c r="E86" s="290"/>
      <c r="F86" s="291" t="s">
        <v>1047</v>
      </c>
      <c r="G86" s="290"/>
      <c r="H86" s="290" t="s">
        <v>1059</v>
      </c>
      <c r="I86" s="290" t="s">
        <v>1043</v>
      </c>
      <c r="J86" s="290">
        <v>20</v>
      </c>
      <c r="K86" s="278"/>
    </row>
    <row r="87" s="1" customFormat="1" ht="15" customHeight="1">
      <c r="B87" s="289"/>
      <c r="C87" s="264" t="s">
        <v>1060</v>
      </c>
      <c r="D87" s="264"/>
      <c r="E87" s="264"/>
      <c r="F87" s="287" t="s">
        <v>1047</v>
      </c>
      <c r="G87" s="288"/>
      <c r="H87" s="264" t="s">
        <v>1061</v>
      </c>
      <c r="I87" s="264" t="s">
        <v>1043</v>
      </c>
      <c r="J87" s="264">
        <v>50</v>
      </c>
      <c r="K87" s="278"/>
    </row>
    <row r="88" s="1" customFormat="1" ht="15" customHeight="1">
      <c r="B88" s="289"/>
      <c r="C88" s="264" t="s">
        <v>1062</v>
      </c>
      <c r="D88" s="264"/>
      <c r="E88" s="264"/>
      <c r="F88" s="287" t="s">
        <v>1047</v>
      </c>
      <c r="G88" s="288"/>
      <c r="H88" s="264" t="s">
        <v>1063</v>
      </c>
      <c r="I88" s="264" t="s">
        <v>1043</v>
      </c>
      <c r="J88" s="264">
        <v>20</v>
      </c>
      <c r="K88" s="278"/>
    </row>
    <row r="89" s="1" customFormat="1" ht="15" customHeight="1">
      <c r="B89" s="289"/>
      <c r="C89" s="264" t="s">
        <v>1064</v>
      </c>
      <c r="D89" s="264"/>
      <c r="E89" s="264"/>
      <c r="F89" s="287" t="s">
        <v>1047</v>
      </c>
      <c r="G89" s="288"/>
      <c r="H89" s="264" t="s">
        <v>1065</v>
      </c>
      <c r="I89" s="264" t="s">
        <v>1043</v>
      </c>
      <c r="J89" s="264">
        <v>20</v>
      </c>
      <c r="K89" s="278"/>
    </row>
    <row r="90" s="1" customFormat="1" ht="15" customHeight="1">
      <c r="B90" s="289"/>
      <c r="C90" s="264" t="s">
        <v>1066</v>
      </c>
      <c r="D90" s="264"/>
      <c r="E90" s="264"/>
      <c r="F90" s="287" t="s">
        <v>1047</v>
      </c>
      <c r="G90" s="288"/>
      <c r="H90" s="264" t="s">
        <v>1067</v>
      </c>
      <c r="I90" s="264" t="s">
        <v>1043</v>
      </c>
      <c r="J90" s="264">
        <v>50</v>
      </c>
      <c r="K90" s="278"/>
    </row>
    <row r="91" s="1" customFormat="1" ht="15" customHeight="1">
      <c r="B91" s="289"/>
      <c r="C91" s="264" t="s">
        <v>1068</v>
      </c>
      <c r="D91" s="264"/>
      <c r="E91" s="264"/>
      <c r="F91" s="287" t="s">
        <v>1047</v>
      </c>
      <c r="G91" s="288"/>
      <c r="H91" s="264" t="s">
        <v>1068</v>
      </c>
      <c r="I91" s="264" t="s">
        <v>1043</v>
      </c>
      <c r="J91" s="264">
        <v>50</v>
      </c>
      <c r="K91" s="278"/>
    </row>
    <row r="92" s="1" customFormat="1" ht="15" customHeight="1">
      <c r="B92" s="289"/>
      <c r="C92" s="264" t="s">
        <v>1069</v>
      </c>
      <c r="D92" s="264"/>
      <c r="E92" s="264"/>
      <c r="F92" s="287" t="s">
        <v>1047</v>
      </c>
      <c r="G92" s="288"/>
      <c r="H92" s="264" t="s">
        <v>1070</v>
      </c>
      <c r="I92" s="264" t="s">
        <v>1043</v>
      </c>
      <c r="J92" s="264">
        <v>255</v>
      </c>
      <c r="K92" s="278"/>
    </row>
    <row r="93" s="1" customFormat="1" ht="15" customHeight="1">
      <c r="B93" s="289"/>
      <c r="C93" s="264" t="s">
        <v>1071</v>
      </c>
      <c r="D93" s="264"/>
      <c r="E93" s="264"/>
      <c r="F93" s="287" t="s">
        <v>1041</v>
      </c>
      <c r="G93" s="288"/>
      <c r="H93" s="264" t="s">
        <v>1072</v>
      </c>
      <c r="I93" s="264" t="s">
        <v>1073</v>
      </c>
      <c r="J93" s="264"/>
      <c r="K93" s="278"/>
    </row>
    <row r="94" s="1" customFormat="1" ht="15" customHeight="1">
      <c r="B94" s="289"/>
      <c r="C94" s="264" t="s">
        <v>1074</v>
      </c>
      <c r="D94" s="264"/>
      <c r="E94" s="264"/>
      <c r="F94" s="287" t="s">
        <v>1041</v>
      </c>
      <c r="G94" s="288"/>
      <c r="H94" s="264" t="s">
        <v>1075</v>
      </c>
      <c r="I94" s="264" t="s">
        <v>1076</v>
      </c>
      <c r="J94" s="264"/>
      <c r="K94" s="278"/>
    </row>
    <row r="95" s="1" customFormat="1" ht="15" customHeight="1">
      <c r="B95" s="289"/>
      <c r="C95" s="264" t="s">
        <v>1077</v>
      </c>
      <c r="D95" s="264"/>
      <c r="E95" s="264"/>
      <c r="F95" s="287" t="s">
        <v>1041</v>
      </c>
      <c r="G95" s="288"/>
      <c r="H95" s="264" t="s">
        <v>1077</v>
      </c>
      <c r="I95" s="264" t="s">
        <v>1076</v>
      </c>
      <c r="J95" s="264"/>
      <c r="K95" s="278"/>
    </row>
    <row r="96" s="1" customFormat="1" ht="15" customHeight="1">
      <c r="B96" s="289"/>
      <c r="C96" s="264" t="s">
        <v>38</v>
      </c>
      <c r="D96" s="264"/>
      <c r="E96" s="264"/>
      <c r="F96" s="287" t="s">
        <v>1041</v>
      </c>
      <c r="G96" s="288"/>
      <c r="H96" s="264" t="s">
        <v>1078</v>
      </c>
      <c r="I96" s="264" t="s">
        <v>1076</v>
      </c>
      <c r="J96" s="264"/>
      <c r="K96" s="278"/>
    </row>
    <row r="97" s="1" customFormat="1" ht="15" customHeight="1">
      <c r="B97" s="289"/>
      <c r="C97" s="264" t="s">
        <v>48</v>
      </c>
      <c r="D97" s="264"/>
      <c r="E97" s="264"/>
      <c r="F97" s="287" t="s">
        <v>1041</v>
      </c>
      <c r="G97" s="288"/>
      <c r="H97" s="264" t="s">
        <v>1079</v>
      </c>
      <c r="I97" s="264" t="s">
        <v>1076</v>
      </c>
      <c r="J97" s="264"/>
      <c r="K97" s="278"/>
    </row>
    <row r="98" s="1" customFormat="1" ht="15" customHeight="1">
      <c r="B98" s="292"/>
      <c r="C98" s="293"/>
      <c r="D98" s="293"/>
      <c r="E98" s="293"/>
      <c r="F98" s="293"/>
      <c r="G98" s="293"/>
      <c r="H98" s="293"/>
      <c r="I98" s="293"/>
      <c r="J98" s="293"/>
      <c r="K98" s="294"/>
    </row>
    <row r="99" s="1" customFormat="1" ht="18.75" customHeight="1">
      <c r="B99" s="295"/>
      <c r="C99" s="296"/>
      <c r="D99" s="296"/>
      <c r="E99" s="296"/>
      <c r="F99" s="296"/>
      <c r="G99" s="296"/>
      <c r="H99" s="296"/>
      <c r="I99" s="296"/>
      <c r="J99" s="296"/>
      <c r="K99" s="295"/>
    </row>
    <row r="100" s="1" customFormat="1" ht="18.75" customHeight="1"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</row>
    <row r="101" s="1" customFormat="1" ht="7.5" customHeight="1">
      <c r="B101" s="273"/>
      <c r="C101" s="274"/>
      <c r="D101" s="274"/>
      <c r="E101" s="274"/>
      <c r="F101" s="274"/>
      <c r="G101" s="274"/>
      <c r="H101" s="274"/>
      <c r="I101" s="274"/>
      <c r="J101" s="274"/>
      <c r="K101" s="275"/>
    </row>
    <row r="102" s="1" customFormat="1" ht="45" customHeight="1">
      <c r="B102" s="276"/>
      <c r="C102" s="277" t="s">
        <v>1080</v>
      </c>
      <c r="D102" s="277"/>
      <c r="E102" s="277"/>
      <c r="F102" s="277"/>
      <c r="G102" s="277"/>
      <c r="H102" s="277"/>
      <c r="I102" s="277"/>
      <c r="J102" s="277"/>
      <c r="K102" s="278"/>
    </row>
    <row r="103" s="1" customFormat="1" ht="17.25" customHeight="1">
      <c r="B103" s="276"/>
      <c r="C103" s="279" t="s">
        <v>1035</v>
      </c>
      <c r="D103" s="279"/>
      <c r="E103" s="279"/>
      <c r="F103" s="279" t="s">
        <v>1036</v>
      </c>
      <c r="G103" s="280"/>
      <c r="H103" s="279" t="s">
        <v>54</v>
      </c>
      <c r="I103" s="279" t="s">
        <v>57</v>
      </c>
      <c r="J103" s="279" t="s">
        <v>1037</v>
      </c>
      <c r="K103" s="278"/>
    </row>
    <row r="104" s="1" customFormat="1" ht="17.25" customHeight="1">
      <c r="B104" s="276"/>
      <c r="C104" s="281" t="s">
        <v>1038</v>
      </c>
      <c r="D104" s="281"/>
      <c r="E104" s="281"/>
      <c r="F104" s="282" t="s">
        <v>1039</v>
      </c>
      <c r="G104" s="283"/>
      <c r="H104" s="281"/>
      <c r="I104" s="281"/>
      <c r="J104" s="281" t="s">
        <v>1040</v>
      </c>
      <c r="K104" s="278"/>
    </row>
    <row r="105" s="1" customFormat="1" ht="5.25" customHeight="1">
      <c r="B105" s="276"/>
      <c r="C105" s="279"/>
      <c r="D105" s="279"/>
      <c r="E105" s="279"/>
      <c r="F105" s="279"/>
      <c r="G105" s="297"/>
      <c r="H105" s="279"/>
      <c r="I105" s="279"/>
      <c r="J105" s="279"/>
      <c r="K105" s="278"/>
    </row>
    <row r="106" s="1" customFormat="1" ht="15" customHeight="1">
      <c r="B106" s="276"/>
      <c r="C106" s="264" t="s">
        <v>53</v>
      </c>
      <c r="D106" s="286"/>
      <c r="E106" s="286"/>
      <c r="F106" s="287" t="s">
        <v>1041</v>
      </c>
      <c r="G106" s="264"/>
      <c r="H106" s="264" t="s">
        <v>1081</v>
      </c>
      <c r="I106" s="264" t="s">
        <v>1043</v>
      </c>
      <c r="J106" s="264">
        <v>20</v>
      </c>
      <c r="K106" s="278"/>
    </row>
    <row r="107" s="1" customFormat="1" ht="15" customHeight="1">
      <c r="B107" s="276"/>
      <c r="C107" s="264" t="s">
        <v>1044</v>
      </c>
      <c r="D107" s="264"/>
      <c r="E107" s="264"/>
      <c r="F107" s="287" t="s">
        <v>1041</v>
      </c>
      <c r="G107" s="264"/>
      <c r="H107" s="264" t="s">
        <v>1081</v>
      </c>
      <c r="I107" s="264" t="s">
        <v>1043</v>
      </c>
      <c r="J107" s="264">
        <v>120</v>
      </c>
      <c r="K107" s="278"/>
    </row>
    <row r="108" s="1" customFormat="1" ht="15" customHeight="1">
      <c r="B108" s="289"/>
      <c r="C108" s="264" t="s">
        <v>1046</v>
      </c>
      <c r="D108" s="264"/>
      <c r="E108" s="264"/>
      <c r="F108" s="287" t="s">
        <v>1047</v>
      </c>
      <c r="G108" s="264"/>
      <c r="H108" s="264" t="s">
        <v>1081</v>
      </c>
      <c r="I108" s="264" t="s">
        <v>1043</v>
      </c>
      <c r="J108" s="264">
        <v>50</v>
      </c>
      <c r="K108" s="278"/>
    </row>
    <row r="109" s="1" customFormat="1" ht="15" customHeight="1">
      <c r="B109" s="289"/>
      <c r="C109" s="264" t="s">
        <v>1049</v>
      </c>
      <c r="D109" s="264"/>
      <c r="E109" s="264"/>
      <c r="F109" s="287" t="s">
        <v>1041</v>
      </c>
      <c r="G109" s="264"/>
      <c r="H109" s="264" t="s">
        <v>1081</v>
      </c>
      <c r="I109" s="264" t="s">
        <v>1051</v>
      </c>
      <c r="J109" s="264"/>
      <c r="K109" s="278"/>
    </row>
    <row r="110" s="1" customFormat="1" ht="15" customHeight="1">
      <c r="B110" s="289"/>
      <c r="C110" s="264" t="s">
        <v>1060</v>
      </c>
      <c r="D110" s="264"/>
      <c r="E110" s="264"/>
      <c r="F110" s="287" t="s">
        <v>1047</v>
      </c>
      <c r="G110" s="264"/>
      <c r="H110" s="264" t="s">
        <v>1081</v>
      </c>
      <c r="I110" s="264" t="s">
        <v>1043</v>
      </c>
      <c r="J110" s="264">
        <v>50</v>
      </c>
      <c r="K110" s="278"/>
    </row>
    <row r="111" s="1" customFormat="1" ht="15" customHeight="1">
      <c r="B111" s="289"/>
      <c r="C111" s="264" t="s">
        <v>1068</v>
      </c>
      <c r="D111" s="264"/>
      <c r="E111" s="264"/>
      <c r="F111" s="287" t="s">
        <v>1047</v>
      </c>
      <c r="G111" s="264"/>
      <c r="H111" s="264" t="s">
        <v>1081</v>
      </c>
      <c r="I111" s="264" t="s">
        <v>1043</v>
      </c>
      <c r="J111" s="264">
        <v>50</v>
      </c>
      <c r="K111" s="278"/>
    </row>
    <row r="112" s="1" customFormat="1" ht="15" customHeight="1">
      <c r="B112" s="289"/>
      <c r="C112" s="264" t="s">
        <v>1066</v>
      </c>
      <c r="D112" s="264"/>
      <c r="E112" s="264"/>
      <c r="F112" s="287" t="s">
        <v>1047</v>
      </c>
      <c r="G112" s="264"/>
      <c r="H112" s="264" t="s">
        <v>1081</v>
      </c>
      <c r="I112" s="264" t="s">
        <v>1043</v>
      </c>
      <c r="J112" s="264">
        <v>50</v>
      </c>
      <c r="K112" s="278"/>
    </row>
    <row r="113" s="1" customFormat="1" ht="15" customHeight="1">
      <c r="B113" s="289"/>
      <c r="C113" s="264" t="s">
        <v>53</v>
      </c>
      <c r="D113" s="264"/>
      <c r="E113" s="264"/>
      <c r="F113" s="287" t="s">
        <v>1041</v>
      </c>
      <c r="G113" s="264"/>
      <c r="H113" s="264" t="s">
        <v>1082</v>
      </c>
      <c r="I113" s="264" t="s">
        <v>1043</v>
      </c>
      <c r="J113" s="264">
        <v>20</v>
      </c>
      <c r="K113" s="278"/>
    </row>
    <row r="114" s="1" customFormat="1" ht="15" customHeight="1">
      <c r="B114" s="289"/>
      <c r="C114" s="264" t="s">
        <v>1083</v>
      </c>
      <c r="D114" s="264"/>
      <c r="E114" s="264"/>
      <c r="F114" s="287" t="s">
        <v>1041</v>
      </c>
      <c r="G114" s="264"/>
      <c r="H114" s="264" t="s">
        <v>1084</v>
      </c>
      <c r="I114" s="264" t="s">
        <v>1043</v>
      </c>
      <c r="J114" s="264">
        <v>120</v>
      </c>
      <c r="K114" s="278"/>
    </row>
    <row r="115" s="1" customFormat="1" ht="15" customHeight="1">
      <c r="B115" s="289"/>
      <c r="C115" s="264" t="s">
        <v>38</v>
      </c>
      <c r="D115" s="264"/>
      <c r="E115" s="264"/>
      <c r="F115" s="287" t="s">
        <v>1041</v>
      </c>
      <c r="G115" s="264"/>
      <c r="H115" s="264" t="s">
        <v>1085</v>
      </c>
      <c r="I115" s="264" t="s">
        <v>1076</v>
      </c>
      <c r="J115" s="264"/>
      <c r="K115" s="278"/>
    </row>
    <row r="116" s="1" customFormat="1" ht="15" customHeight="1">
      <c r="B116" s="289"/>
      <c r="C116" s="264" t="s">
        <v>48</v>
      </c>
      <c r="D116" s="264"/>
      <c r="E116" s="264"/>
      <c r="F116" s="287" t="s">
        <v>1041</v>
      </c>
      <c r="G116" s="264"/>
      <c r="H116" s="264" t="s">
        <v>1086</v>
      </c>
      <c r="I116" s="264" t="s">
        <v>1076</v>
      </c>
      <c r="J116" s="264"/>
      <c r="K116" s="278"/>
    </row>
    <row r="117" s="1" customFormat="1" ht="15" customHeight="1">
      <c r="B117" s="289"/>
      <c r="C117" s="264" t="s">
        <v>57</v>
      </c>
      <c r="D117" s="264"/>
      <c r="E117" s="264"/>
      <c r="F117" s="287" t="s">
        <v>1041</v>
      </c>
      <c r="G117" s="264"/>
      <c r="H117" s="264" t="s">
        <v>1087</v>
      </c>
      <c r="I117" s="264" t="s">
        <v>1088</v>
      </c>
      <c r="J117" s="264"/>
      <c r="K117" s="278"/>
    </row>
    <row r="118" s="1" customFormat="1" ht="15" customHeight="1">
      <c r="B118" s="292"/>
      <c r="C118" s="298"/>
      <c r="D118" s="298"/>
      <c r="E118" s="298"/>
      <c r="F118" s="298"/>
      <c r="G118" s="298"/>
      <c r="H118" s="298"/>
      <c r="I118" s="298"/>
      <c r="J118" s="298"/>
      <c r="K118" s="294"/>
    </row>
    <row r="119" s="1" customFormat="1" ht="18.75" customHeight="1">
      <c r="B119" s="299"/>
      <c r="C119" s="300"/>
      <c r="D119" s="300"/>
      <c r="E119" s="300"/>
      <c r="F119" s="301"/>
      <c r="G119" s="300"/>
      <c r="H119" s="300"/>
      <c r="I119" s="300"/>
      <c r="J119" s="300"/>
      <c r="K119" s="299"/>
    </row>
    <row r="120" s="1" customFormat="1" ht="18.75" customHeight="1"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</row>
    <row r="121" s="1" customFormat="1" ht="7.5" customHeight="1">
      <c r="B121" s="302"/>
      <c r="C121" s="303"/>
      <c r="D121" s="303"/>
      <c r="E121" s="303"/>
      <c r="F121" s="303"/>
      <c r="G121" s="303"/>
      <c r="H121" s="303"/>
      <c r="I121" s="303"/>
      <c r="J121" s="303"/>
      <c r="K121" s="304"/>
    </row>
    <row r="122" s="1" customFormat="1" ht="45" customHeight="1">
      <c r="B122" s="305"/>
      <c r="C122" s="255" t="s">
        <v>1089</v>
      </c>
      <c r="D122" s="255"/>
      <c r="E122" s="255"/>
      <c r="F122" s="255"/>
      <c r="G122" s="255"/>
      <c r="H122" s="255"/>
      <c r="I122" s="255"/>
      <c r="J122" s="255"/>
      <c r="K122" s="306"/>
    </row>
    <row r="123" s="1" customFormat="1" ht="17.25" customHeight="1">
      <c r="B123" s="307"/>
      <c r="C123" s="279" t="s">
        <v>1035</v>
      </c>
      <c r="D123" s="279"/>
      <c r="E123" s="279"/>
      <c r="F123" s="279" t="s">
        <v>1036</v>
      </c>
      <c r="G123" s="280"/>
      <c r="H123" s="279" t="s">
        <v>54</v>
      </c>
      <c r="I123" s="279" t="s">
        <v>57</v>
      </c>
      <c r="J123" s="279" t="s">
        <v>1037</v>
      </c>
      <c r="K123" s="308"/>
    </row>
    <row r="124" s="1" customFormat="1" ht="17.25" customHeight="1">
      <c r="B124" s="307"/>
      <c r="C124" s="281" t="s">
        <v>1038</v>
      </c>
      <c r="D124" s="281"/>
      <c r="E124" s="281"/>
      <c r="F124" s="282" t="s">
        <v>1039</v>
      </c>
      <c r="G124" s="283"/>
      <c r="H124" s="281"/>
      <c r="I124" s="281"/>
      <c r="J124" s="281" t="s">
        <v>1040</v>
      </c>
      <c r="K124" s="308"/>
    </row>
    <row r="125" s="1" customFormat="1" ht="5.25" customHeight="1">
      <c r="B125" s="309"/>
      <c r="C125" s="284"/>
      <c r="D125" s="284"/>
      <c r="E125" s="284"/>
      <c r="F125" s="284"/>
      <c r="G125" s="310"/>
      <c r="H125" s="284"/>
      <c r="I125" s="284"/>
      <c r="J125" s="284"/>
      <c r="K125" s="311"/>
    </row>
    <row r="126" s="1" customFormat="1" ht="15" customHeight="1">
      <c r="B126" s="309"/>
      <c r="C126" s="264" t="s">
        <v>1044</v>
      </c>
      <c r="D126" s="286"/>
      <c r="E126" s="286"/>
      <c r="F126" s="287" t="s">
        <v>1041</v>
      </c>
      <c r="G126" s="264"/>
      <c r="H126" s="264" t="s">
        <v>1081</v>
      </c>
      <c r="I126" s="264" t="s">
        <v>1043</v>
      </c>
      <c r="J126" s="264">
        <v>120</v>
      </c>
      <c r="K126" s="312"/>
    </row>
    <row r="127" s="1" customFormat="1" ht="15" customHeight="1">
      <c r="B127" s="309"/>
      <c r="C127" s="264" t="s">
        <v>1090</v>
      </c>
      <c r="D127" s="264"/>
      <c r="E127" s="264"/>
      <c r="F127" s="287" t="s">
        <v>1041</v>
      </c>
      <c r="G127" s="264"/>
      <c r="H127" s="264" t="s">
        <v>1091</v>
      </c>
      <c r="I127" s="264" t="s">
        <v>1043</v>
      </c>
      <c r="J127" s="264" t="s">
        <v>1092</v>
      </c>
      <c r="K127" s="312"/>
    </row>
    <row r="128" s="1" customFormat="1" ht="15" customHeight="1">
      <c r="B128" s="309"/>
      <c r="C128" s="264" t="s">
        <v>989</v>
      </c>
      <c r="D128" s="264"/>
      <c r="E128" s="264"/>
      <c r="F128" s="287" t="s">
        <v>1041</v>
      </c>
      <c r="G128" s="264"/>
      <c r="H128" s="264" t="s">
        <v>1093</v>
      </c>
      <c r="I128" s="264" t="s">
        <v>1043</v>
      </c>
      <c r="J128" s="264" t="s">
        <v>1092</v>
      </c>
      <c r="K128" s="312"/>
    </row>
    <row r="129" s="1" customFormat="1" ht="15" customHeight="1">
      <c r="B129" s="309"/>
      <c r="C129" s="264" t="s">
        <v>1052</v>
      </c>
      <c r="D129" s="264"/>
      <c r="E129" s="264"/>
      <c r="F129" s="287" t="s">
        <v>1047</v>
      </c>
      <c r="G129" s="264"/>
      <c r="H129" s="264" t="s">
        <v>1053</v>
      </c>
      <c r="I129" s="264" t="s">
        <v>1043</v>
      </c>
      <c r="J129" s="264">
        <v>15</v>
      </c>
      <c r="K129" s="312"/>
    </row>
    <row r="130" s="1" customFormat="1" ht="15" customHeight="1">
      <c r="B130" s="309"/>
      <c r="C130" s="290" t="s">
        <v>1054</v>
      </c>
      <c r="D130" s="290"/>
      <c r="E130" s="290"/>
      <c r="F130" s="291" t="s">
        <v>1047</v>
      </c>
      <c r="G130" s="290"/>
      <c r="H130" s="290" t="s">
        <v>1055</v>
      </c>
      <c r="I130" s="290" t="s">
        <v>1043</v>
      </c>
      <c r="J130" s="290">
        <v>15</v>
      </c>
      <c r="K130" s="312"/>
    </row>
    <row r="131" s="1" customFormat="1" ht="15" customHeight="1">
      <c r="B131" s="309"/>
      <c r="C131" s="290" t="s">
        <v>1056</v>
      </c>
      <c r="D131" s="290"/>
      <c r="E131" s="290"/>
      <c r="F131" s="291" t="s">
        <v>1047</v>
      </c>
      <c r="G131" s="290"/>
      <c r="H131" s="290" t="s">
        <v>1057</v>
      </c>
      <c r="I131" s="290" t="s">
        <v>1043</v>
      </c>
      <c r="J131" s="290">
        <v>20</v>
      </c>
      <c r="K131" s="312"/>
    </row>
    <row r="132" s="1" customFormat="1" ht="15" customHeight="1">
      <c r="B132" s="309"/>
      <c r="C132" s="290" t="s">
        <v>1058</v>
      </c>
      <c r="D132" s="290"/>
      <c r="E132" s="290"/>
      <c r="F132" s="291" t="s">
        <v>1047</v>
      </c>
      <c r="G132" s="290"/>
      <c r="H132" s="290" t="s">
        <v>1059</v>
      </c>
      <c r="I132" s="290" t="s">
        <v>1043</v>
      </c>
      <c r="J132" s="290">
        <v>20</v>
      </c>
      <c r="K132" s="312"/>
    </row>
    <row r="133" s="1" customFormat="1" ht="15" customHeight="1">
      <c r="B133" s="309"/>
      <c r="C133" s="264" t="s">
        <v>1046</v>
      </c>
      <c r="D133" s="264"/>
      <c r="E133" s="264"/>
      <c r="F133" s="287" t="s">
        <v>1047</v>
      </c>
      <c r="G133" s="264"/>
      <c r="H133" s="264" t="s">
        <v>1081</v>
      </c>
      <c r="I133" s="264" t="s">
        <v>1043</v>
      </c>
      <c r="J133" s="264">
        <v>50</v>
      </c>
      <c r="K133" s="312"/>
    </row>
    <row r="134" s="1" customFormat="1" ht="15" customHeight="1">
      <c r="B134" s="309"/>
      <c r="C134" s="264" t="s">
        <v>1060</v>
      </c>
      <c r="D134" s="264"/>
      <c r="E134" s="264"/>
      <c r="F134" s="287" t="s">
        <v>1047</v>
      </c>
      <c r="G134" s="264"/>
      <c r="H134" s="264" t="s">
        <v>1081</v>
      </c>
      <c r="I134" s="264" t="s">
        <v>1043</v>
      </c>
      <c r="J134" s="264">
        <v>50</v>
      </c>
      <c r="K134" s="312"/>
    </row>
    <row r="135" s="1" customFormat="1" ht="15" customHeight="1">
      <c r="B135" s="309"/>
      <c r="C135" s="264" t="s">
        <v>1066</v>
      </c>
      <c r="D135" s="264"/>
      <c r="E135" s="264"/>
      <c r="F135" s="287" t="s">
        <v>1047</v>
      </c>
      <c r="G135" s="264"/>
      <c r="H135" s="264" t="s">
        <v>1081</v>
      </c>
      <c r="I135" s="264" t="s">
        <v>1043</v>
      </c>
      <c r="J135" s="264">
        <v>50</v>
      </c>
      <c r="K135" s="312"/>
    </row>
    <row r="136" s="1" customFormat="1" ht="15" customHeight="1">
      <c r="B136" s="309"/>
      <c r="C136" s="264" t="s">
        <v>1068</v>
      </c>
      <c r="D136" s="264"/>
      <c r="E136" s="264"/>
      <c r="F136" s="287" t="s">
        <v>1047</v>
      </c>
      <c r="G136" s="264"/>
      <c r="H136" s="264" t="s">
        <v>1081</v>
      </c>
      <c r="I136" s="264" t="s">
        <v>1043</v>
      </c>
      <c r="J136" s="264">
        <v>50</v>
      </c>
      <c r="K136" s="312"/>
    </row>
    <row r="137" s="1" customFormat="1" ht="15" customHeight="1">
      <c r="B137" s="309"/>
      <c r="C137" s="264" t="s">
        <v>1069</v>
      </c>
      <c r="D137" s="264"/>
      <c r="E137" s="264"/>
      <c r="F137" s="287" t="s">
        <v>1047</v>
      </c>
      <c r="G137" s="264"/>
      <c r="H137" s="264" t="s">
        <v>1094</v>
      </c>
      <c r="I137" s="264" t="s">
        <v>1043</v>
      </c>
      <c r="J137" s="264">
        <v>255</v>
      </c>
      <c r="K137" s="312"/>
    </row>
    <row r="138" s="1" customFormat="1" ht="15" customHeight="1">
      <c r="B138" s="309"/>
      <c r="C138" s="264" t="s">
        <v>1071</v>
      </c>
      <c r="D138" s="264"/>
      <c r="E138" s="264"/>
      <c r="F138" s="287" t="s">
        <v>1041</v>
      </c>
      <c r="G138" s="264"/>
      <c r="H138" s="264" t="s">
        <v>1095</v>
      </c>
      <c r="I138" s="264" t="s">
        <v>1073</v>
      </c>
      <c r="J138" s="264"/>
      <c r="K138" s="312"/>
    </row>
    <row r="139" s="1" customFormat="1" ht="15" customHeight="1">
      <c r="B139" s="309"/>
      <c r="C139" s="264" t="s">
        <v>1074</v>
      </c>
      <c r="D139" s="264"/>
      <c r="E139" s="264"/>
      <c r="F139" s="287" t="s">
        <v>1041</v>
      </c>
      <c r="G139" s="264"/>
      <c r="H139" s="264" t="s">
        <v>1096</v>
      </c>
      <c r="I139" s="264" t="s">
        <v>1076</v>
      </c>
      <c r="J139" s="264"/>
      <c r="K139" s="312"/>
    </row>
    <row r="140" s="1" customFormat="1" ht="15" customHeight="1">
      <c r="B140" s="309"/>
      <c r="C140" s="264" t="s">
        <v>1077</v>
      </c>
      <c r="D140" s="264"/>
      <c r="E140" s="264"/>
      <c r="F140" s="287" t="s">
        <v>1041</v>
      </c>
      <c r="G140" s="264"/>
      <c r="H140" s="264" t="s">
        <v>1077</v>
      </c>
      <c r="I140" s="264" t="s">
        <v>1076</v>
      </c>
      <c r="J140" s="264"/>
      <c r="K140" s="312"/>
    </row>
    <row r="141" s="1" customFormat="1" ht="15" customHeight="1">
      <c r="B141" s="309"/>
      <c r="C141" s="264" t="s">
        <v>38</v>
      </c>
      <c r="D141" s="264"/>
      <c r="E141" s="264"/>
      <c r="F141" s="287" t="s">
        <v>1041</v>
      </c>
      <c r="G141" s="264"/>
      <c r="H141" s="264" t="s">
        <v>1097</v>
      </c>
      <c r="I141" s="264" t="s">
        <v>1076</v>
      </c>
      <c r="J141" s="264"/>
      <c r="K141" s="312"/>
    </row>
    <row r="142" s="1" customFormat="1" ht="15" customHeight="1">
      <c r="B142" s="309"/>
      <c r="C142" s="264" t="s">
        <v>1098</v>
      </c>
      <c r="D142" s="264"/>
      <c r="E142" s="264"/>
      <c r="F142" s="287" t="s">
        <v>1041</v>
      </c>
      <c r="G142" s="264"/>
      <c r="H142" s="264" t="s">
        <v>1099</v>
      </c>
      <c r="I142" s="264" t="s">
        <v>1076</v>
      </c>
      <c r="J142" s="264"/>
      <c r="K142" s="312"/>
    </row>
    <row r="143" s="1" customFormat="1" ht="15" customHeight="1">
      <c r="B143" s="313"/>
      <c r="C143" s="314"/>
      <c r="D143" s="314"/>
      <c r="E143" s="314"/>
      <c r="F143" s="314"/>
      <c r="G143" s="314"/>
      <c r="H143" s="314"/>
      <c r="I143" s="314"/>
      <c r="J143" s="314"/>
      <c r="K143" s="315"/>
    </row>
    <row r="144" s="1" customFormat="1" ht="18.75" customHeight="1">
      <c r="B144" s="300"/>
      <c r="C144" s="300"/>
      <c r="D144" s="300"/>
      <c r="E144" s="300"/>
      <c r="F144" s="301"/>
      <c r="G144" s="300"/>
      <c r="H144" s="300"/>
      <c r="I144" s="300"/>
      <c r="J144" s="300"/>
      <c r="K144" s="300"/>
    </row>
    <row r="145" s="1" customFormat="1" ht="18.75" customHeight="1"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</row>
    <row r="146" s="1" customFormat="1" ht="7.5" customHeight="1">
      <c r="B146" s="273"/>
      <c r="C146" s="274"/>
      <c r="D146" s="274"/>
      <c r="E146" s="274"/>
      <c r="F146" s="274"/>
      <c r="G146" s="274"/>
      <c r="H146" s="274"/>
      <c r="I146" s="274"/>
      <c r="J146" s="274"/>
      <c r="K146" s="275"/>
    </row>
    <row r="147" s="1" customFormat="1" ht="45" customHeight="1">
      <c r="B147" s="276"/>
      <c r="C147" s="277" t="s">
        <v>1100</v>
      </c>
      <c r="D147" s="277"/>
      <c r="E147" s="277"/>
      <c r="F147" s="277"/>
      <c r="G147" s="277"/>
      <c r="H147" s="277"/>
      <c r="I147" s="277"/>
      <c r="J147" s="277"/>
      <c r="K147" s="278"/>
    </row>
    <row r="148" s="1" customFormat="1" ht="17.25" customHeight="1">
      <c r="B148" s="276"/>
      <c r="C148" s="279" t="s">
        <v>1035</v>
      </c>
      <c r="D148" s="279"/>
      <c r="E148" s="279"/>
      <c r="F148" s="279" t="s">
        <v>1036</v>
      </c>
      <c r="G148" s="280"/>
      <c r="H148" s="279" t="s">
        <v>54</v>
      </c>
      <c r="I148" s="279" t="s">
        <v>57</v>
      </c>
      <c r="J148" s="279" t="s">
        <v>1037</v>
      </c>
      <c r="K148" s="278"/>
    </row>
    <row r="149" s="1" customFormat="1" ht="17.25" customHeight="1">
      <c r="B149" s="276"/>
      <c r="C149" s="281" t="s">
        <v>1038</v>
      </c>
      <c r="D149" s="281"/>
      <c r="E149" s="281"/>
      <c r="F149" s="282" t="s">
        <v>1039</v>
      </c>
      <c r="G149" s="283"/>
      <c r="H149" s="281"/>
      <c r="I149" s="281"/>
      <c r="J149" s="281" t="s">
        <v>1040</v>
      </c>
      <c r="K149" s="278"/>
    </row>
    <row r="150" s="1" customFormat="1" ht="5.25" customHeight="1">
      <c r="B150" s="289"/>
      <c r="C150" s="284"/>
      <c r="D150" s="284"/>
      <c r="E150" s="284"/>
      <c r="F150" s="284"/>
      <c r="G150" s="285"/>
      <c r="H150" s="284"/>
      <c r="I150" s="284"/>
      <c r="J150" s="284"/>
      <c r="K150" s="312"/>
    </row>
    <row r="151" s="1" customFormat="1" ht="15" customHeight="1">
      <c r="B151" s="289"/>
      <c r="C151" s="316" t="s">
        <v>1044</v>
      </c>
      <c r="D151" s="264"/>
      <c r="E151" s="264"/>
      <c r="F151" s="317" t="s">
        <v>1041</v>
      </c>
      <c r="G151" s="264"/>
      <c r="H151" s="316" t="s">
        <v>1081</v>
      </c>
      <c r="I151" s="316" t="s">
        <v>1043</v>
      </c>
      <c r="J151" s="316">
        <v>120</v>
      </c>
      <c r="K151" s="312"/>
    </row>
    <row r="152" s="1" customFormat="1" ht="15" customHeight="1">
      <c r="B152" s="289"/>
      <c r="C152" s="316" t="s">
        <v>1090</v>
      </c>
      <c r="D152" s="264"/>
      <c r="E152" s="264"/>
      <c r="F152" s="317" t="s">
        <v>1041</v>
      </c>
      <c r="G152" s="264"/>
      <c r="H152" s="316" t="s">
        <v>1101</v>
      </c>
      <c r="I152" s="316" t="s">
        <v>1043</v>
      </c>
      <c r="J152" s="316" t="s">
        <v>1092</v>
      </c>
      <c r="K152" s="312"/>
    </row>
    <row r="153" s="1" customFormat="1" ht="15" customHeight="1">
      <c r="B153" s="289"/>
      <c r="C153" s="316" t="s">
        <v>989</v>
      </c>
      <c r="D153" s="264"/>
      <c r="E153" s="264"/>
      <c r="F153" s="317" t="s">
        <v>1041</v>
      </c>
      <c r="G153" s="264"/>
      <c r="H153" s="316" t="s">
        <v>1102</v>
      </c>
      <c r="I153" s="316" t="s">
        <v>1043</v>
      </c>
      <c r="J153" s="316" t="s">
        <v>1092</v>
      </c>
      <c r="K153" s="312"/>
    </row>
    <row r="154" s="1" customFormat="1" ht="15" customHeight="1">
      <c r="B154" s="289"/>
      <c r="C154" s="316" t="s">
        <v>1046</v>
      </c>
      <c r="D154" s="264"/>
      <c r="E154" s="264"/>
      <c r="F154" s="317" t="s">
        <v>1047</v>
      </c>
      <c r="G154" s="264"/>
      <c r="H154" s="316" t="s">
        <v>1081</v>
      </c>
      <c r="I154" s="316" t="s">
        <v>1043</v>
      </c>
      <c r="J154" s="316">
        <v>50</v>
      </c>
      <c r="K154" s="312"/>
    </row>
    <row r="155" s="1" customFormat="1" ht="15" customHeight="1">
      <c r="B155" s="289"/>
      <c r="C155" s="316" t="s">
        <v>1049</v>
      </c>
      <c r="D155" s="264"/>
      <c r="E155" s="264"/>
      <c r="F155" s="317" t="s">
        <v>1041</v>
      </c>
      <c r="G155" s="264"/>
      <c r="H155" s="316" t="s">
        <v>1081</v>
      </c>
      <c r="I155" s="316" t="s">
        <v>1051</v>
      </c>
      <c r="J155" s="316"/>
      <c r="K155" s="312"/>
    </row>
    <row r="156" s="1" customFormat="1" ht="15" customHeight="1">
      <c r="B156" s="289"/>
      <c r="C156" s="316" t="s">
        <v>1060</v>
      </c>
      <c r="D156" s="264"/>
      <c r="E156" s="264"/>
      <c r="F156" s="317" t="s">
        <v>1047</v>
      </c>
      <c r="G156" s="264"/>
      <c r="H156" s="316" t="s">
        <v>1081</v>
      </c>
      <c r="I156" s="316" t="s">
        <v>1043</v>
      </c>
      <c r="J156" s="316">
        <v>50</v>
      </c>
      <c r="K156" s="312"/>
    </row>
    <row r="157" s="1" customFormat="1" ht="15" customHeight="1">
      <c r="B157" s="289"/>
      <c r="C157" s="316" t="s">
        <v>1068</v>
      </c>
      <c r="D157" s="264"/>
      <c r="E157" s="264"/>
      <c r="F157" s="317" t="s">
        <v>1047</v>
      </c>
      <c r="G157" s="264"/>
      <c r="H157" s="316" t="s">
        <v>1081</v>
      </c>
      <c r="I157" s="316" t="s">
        <v>1043</v>
      </c>
      <c r="J157" s="316">
        <v>50</v>
      </c>
      <c r="K157" s="312"/>
    </row>
    <row r="158" s="1" customFormat="1" ht="15" customHeight="1">
      <c r="B158" s="289"/>
      <c r="C158" s="316" t="s">
        <v>1066</v>
      </c>
      <c r="D158" s="264"/>
      <c r="E158" s="264"/>
      <c r="F158" s="317" t="s">
        <v>1047</v>
      </c>
      <c r="G158" s="264"/>
      <c r="H158" s="316" t="s">
        <v>1081</v>
      </c>
      <c r="I158" s="316" t="s">
        <v>1043</v>
      </c>
      <c r="J158" s="316">
        <v>50</v>
      </c>
      <c r="K158" s="312"/>
    </row>
    <row r="159" s="1" customFormat="1" ht="15" customHeight="1">
      <c r="B159" s="289"/>
      <c r="C159" s="316" t="s">
        <v>89</v>
      </c>
      <c r="D159" s="264"/>
      <c r="E159" s="264"/>
      <c r="F159" s="317" t="s">
        <v>1041</v>
      </c>
      <c r="G159" s="264"/>
      <c r="H159" s="316" t="s">
        <v>1103</v>
      </c>
      <c r="I159" s="316" t="s">
        <v>1043</v>
      </c>
      <c r="J159" s="316" t="s">
        <v>1104</v>
      </c>
      <c r="K159" s="312"/>
    </row>
    <row r="160" s="1" customFormat="1" ht="15" customHeight="1">
      <c r="B160" s="289"/>
      <c r="C160" s="316" t="s">
        <v>1105</v>
      </c>
      <c r="D160" s="264"/>
      <c r="E160" s="264"/>
      <c r="F160" s="317" t="s">
        <v>1041</v>
      </c>
      <c r="G160" s="264"/>
      <c r="H160" s="316" t="s">
        <v>1106</v>
      </c>
      <c r="I160" s="316" t="s">
        <v>1076</v>
      </c>
      <c r="J160" s="316"/>
      <c r="K160" s="312"/>
    </row>
    <row r="161" s="1" customFormat="1" ht="15" customHeight="1">
      <c r="B161" s="318"/>
      <c r="C161" s="298"/>
      <c r="D161" s="298"/>
      <c r="E161" s="298"/>
      <c r="F161" s="298"/>
      <c r="G161" s="298"/>
      <c r="H161" s="298"/>
      <c r="I161" s="298"/>
      <c r="J161" s="298"/>
      <c r="K161" s="319"/>
    </row>
    <row r="162" s="1" customFormat="1" ht="18.75" customHeight="1">
      <c r="B162" s="300"/>
      <c r="C162" s="310"/>
      <c r="D162" s="310"/>
      <c r="E162" s="310"/>
      <c r="F162" s="320"/>
      <c r="G162" s="310"/>
      <c r="H162" s="310"/>
      <c r="I162" s="310"/>
      <c r="J162" s="310"/>
      <c r="K162" s="300"/>
    </row>
    <row r="163" s="1" customFormat="1" ht="18.75" customHeight="1"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</row>
    <row r="164" s="1" customFormat="1" ht="7.5" customHeight="1">
      <c r="B164" s="251"/>
      <c r="C164" s="252"/>
      <c r="D164" s="252"/>
      <c r="E164" s="252"/>
      <c r="F164" s="252"/>
      <c r="G164" s="252"/>
      <c r="H164" s="252"/>
      <c r="I164" s="252"/>
      <c r="J164" s="252"/>
      <c r="K164" s="253"/>
    </row>
    <row r="165" s="1" customFormat="1" ht="45" customHeight="1">
      <c r="B165" s="254"/>
      <c r="C165" s="255" t="s">
        <v>1107</v>
      </c>
      <c r="D165" s="255"/>
      <c r="E165" s="255"/>
      <c r="F165" s="255"/>
      <c r="G165" s="255"/>
      <c r="H165" s="255"/>
      <c r="I165" s="255"/>
      <c r="J165" s="255"/>
      <c r="K165" s="256"/>
    </row>
    <row r="166" s="1" customFormat="1" ht="17.25" customHeight="1">
      <c r="B166" s="254"/>
      <c r="C166" s="279" t="s">
        <v>1035</v>
      </c>
      <c r="D166" s="279"/>
      <c r="E166" s="279"/>
      <c r="F166" s="279" t="s">
        <v>1036</v>
      </c>
      <c r="G166" s="321"/>
      <c r="H166" s="322" t="s">
        <v>54</v>
      </c>
      <c r="I166" s="322" t="s">
        <v>57</v>
      </c>
      <c r="J166" s="279" t="s">
        <v>1037</v>
      </c>
      <c r="K166" s="256"/>
    </row>
    <row r="167" s="1" customFormat="1" ht="17.25" customHeight="1">
      <c r="B167" s="257"/>
      <c r="C167" s="281" t="s">
        <v>1038</v>
      </c>
      <c r="D167" s="281"/>
      <c r="E167" s="281"/>
      <c r="F167" s="282" t="s">
        <v>1039</v>
      </c>
      <c r="G167" s="323"/>
      <c r="H167" s="324"/>
      <c r="I167" s="324"/>
      <c r="J167" s="281" t="s">
        <v>1040</v>
      </c>
      <c r="K167" s="259"/>
    </row>
    <row r="168" s="1" customFormat="1" ht="5.25" customHeight="1">
      <c r="B168" s="289"/>
      <c r="C168" s="284"/>
      <c r="D168" s="284"/>
      <c r="E168" s="284"/>
      <c r="F168" s="284"/>
      <c r="G168" s="285"/>
      <c r="H168" s="284"/>
      <c r="I168" s="284"/>
      <c r="J168" s="284"/>
      <c r="K168" s="312"/>
    </row>
    <row r="169" s="1" customFormat="1" ht="15" customHeight="1">
      <c r="B169" s="289"/>
      <c r="C169" s="264" t="s">
        <v>1044</v>
      </c>
      <c r="D169" s="264"/>
      <c r="E169" s="264"/>
      <c r="F169" s="287" t="s">
        <v>1041</v>
      </c>
      <c r="G169" s="264"/>
      <c r="H169" s="264" t="s">
        <v>1081</v>
      </c>
      <c r="I169" s="264" t="s">
        <v>1043</v>
      </c>
      <c r="J169" s="264">
        <v>120</v>
      </c>
      <c r="K169" s="312"/>
    </row>
    <row r="170" s="1" customFormat="1" ht="15" customHeight="1">
      <c r="B170" s="289"/>
      <c r="C170" s="264" t="s">
        <v>1090</v>
      </c>
      <c r="D170" s="264"/>
      <c r="E170" s="264"/>
      <c r="F170" s="287" t="s">
        <v>1041</v>
      </c>
      <c r="G170" s="264"/>
      <c r="H170" s="264" t="s">
        <v>1091</v>
      </c>
      <c r="I170" s="264" t="s">
        <v>1043</v>
      </c>
      <c r="J170" s="264" t="s">
        <v>1092</v>
      </c>
      <c r="K170" s="312"/>
    </row>
    <row r="171" s="1" customFormat="1" ht="15" customHeight="1">
      <c r="B171" s="289"/>
      <c r="C171" s="264" t="s">
        <v>989</v>
      </c>
      <c r="D171" s="264"/>
      <c r="E171" s="264"/>
      <c r="F171" s="287" t="s">
        <v>1041</v>
      </c>
      <c r="G171" s="264"/>
      <c r="H171" s="264" t="s">
        <v>1108</v>
      </c>
      <c r="I171" s="264" t="s">
        <v>1043</v>
      </c>
      <c r="J171" s="264" t="s">
        <v>1092</v>
      </c>
      <c r="K171" s="312"/>
    </row>
    <row r="172" s="1" customFormat="1" ht="15" customHeight="1">
      <c r="B172" s="289"/>
      <c r="C172" s="264" t="s">
        <v>1046</v>
      </c>
      <c r="D172" s="264"/>
      <c r="E172" s="264"/>
      <c r="F172" s="287" t="s">
        <v>1047</v>
      </c>
      <c r="G172" s="264"/>
      <c r="H172" s="264" t="s">
        <v>1108</v>
      </c>
      <c r="I172" s="264" t="s">
        <v>1043</v>
      </c>
      <c r="J172" s="264">
        <v>50</v>
      </c>
      <c r="K172" s="312"/>
    </row>
    <row r="173" s="1" customFormat="1" ht="15" customHeight="1">
      <c r="B173" s="289"/>
      <c r="C173" s="264" t="s">
        <v>1049</v>
      </c>
      <c r="D173" s="264"/>
      <c r="E173" s="264"/>
      <c r="F173" s="287" t="s">
        <v>1041</v>
      </c>
      <c r="G173" s="264"/>
      <c r="H173" s="264" t="s">
        <v>1108</v>
      </c>
      <c r="I173" s="264" t="s">
        <v>1051</v>
      </c>
      <c r="J173" s="264"/>
      <c r="K173" s="312"/>
    </row>
    <row r="174" s="1" customFormat="1" ht="15" customHeight="1">
      <c r="B174" s="289"/>
      <c r="C174" s="264" t="s">
        <v>1060</v>
      </c>
      <c r="D174" s="264"/>
      <c r="E174" s="264"/>
      <c r="F174" s="287" t="s">
        <v>1047</v>
      </c>
      <c r="G174" s="264"/>
      <c r="H174" s="264" t="s">
        <v>1108</v>
      </c>
      <c r="I174" s="264" t="s">
        <v>1043</v>
      </c>
      <c r="J174" s="264">
        <v>50</v>
      </c>
      <c r="K174" s="312"/>
    </row>
    <row r="175" s="1" customFormat="1" ht="15" customHeight="1">
      <c r="B175" s="289"/>
      <c r="C175" s="264" t="s">
        <v>1068</v>
      </c>
      <c r="D175" s="264"/>
      <c r="E175" s="264"/>
      <c r="F175" s="287" t="s">
        <v>1047</v>
      </c>
      <c r="G175" s="264"/>
      <c r="H175" s="264" t="s">
        <v>1108</v>
      </c>
      <c r="I175" s="264" t="s">
        <v>1043</v>
      </c>
      <c r="J175" s="264">
        <v>50</v>
      </c>
      <c r="K175" s="312"/>
    </row>
    <row r="176" s="1" customFormat="1" ht="15" customHeight="1">
      <c r="B176" s="289"/>
      <c r="C176" s="264" t="s">
        <v>1066</v>
      </c>
      <c r="D176" s="264"/>
      <c r="E176" s="264"/>
      <c r="F176" s="287" t="s">
        <v>1047</v>
      </c>
      <c r="G176" s="264"/>
      <c r="H176" s="264" t="s">
        <v>1108</v>
      </c>
      <c r="I176" s="264" t="s">
        <v>1043</v>
      </c>
      <c r="J176" s="264">
        <v>50</v>
      </c>
      <c r="K176" s="312"/>
    </row>
    <row r="177" s="1" customFormat="1" ht="15" customHeight="1">
      <c r="B177" s="289"/>
      <c r="C177" s="264" t="s">
        <v>116</v>
      </c>
      <c r="D177" s="264"/>
      <c r="E177" s="264"/>
      <c r="F177" s="287" t="s">
        <v>1041</v>
      </c>
      <c r="G177" s="264"/>
      <c r="H177" s="264" t="s">
        <v>1109</v>
      </c>
      <c r="I177" s="264" t="s">
        <v>1110</v>
      </c>
      <c r="J177" s="264"/>
      <c r="K177" s="312"/>
    </row>
    <row r="178" s="1" customFormat="1" ht="15" customHeight="1">
      <c r="B178" s="289"/>
      <c r="C178" s="264" t="s">
        <v>57</v>
      </c>
      <c r="D178" s="264"/>
      <c r="E178" s="264"/>
      <c r="F178" s="287" t="s">
        <v>1041</v>
      </c>
      <c r="G178" s="264"/>
      <c r="H178" s="264" t="s">
        <v>1111</v>
      </c>
      <c r="I178" s="264" t="s">
        <v>1112</v>
      </c>
      <c r="J178" s="264">
        <v>1</v>
      </c>
      <c r="K178" s="312"/>
    </row>
    <row r="179" s="1" customFormat="1" ht="15" customHeight="1">
      <c r="B179" s="289"/>
      <c r="C179" s="264" t="s">
        <v>53</v>
      </c>
      <c r="D179" s="264"/>
      <c r="E179" s="264"/>
      <c r="F179" s="287" t="s">
        <v>1041</v>
      </c>
      <c r="G179" s="264"/>
      <c r="H179" s="264" t="s">
        <v>1113</v>
      </c>
      <c r="I179" s="264" t="s">
        <v>1043</v>
      </c>
      <c r="J179" s="264">
        <v>20</v>
      </c>
      <c r="K179" s="312"/>
    </row>
    <row r="180" s="1" customFormat="1" ht="15" customHeight="1">
      <c r="B180" s="289"/>
      <c r="C180" s="264" t="s">
        <v>54</v>
      </c>
      <c r="D180" s="264"/>
      <c r="E180" s="264"/>
      <c r="F180" s="287" t="s">
        <v>1041</v>
      </c>
      <c r="G180" s="264"/>
      <c r="H180" s="264" t="s">
        <v>1114</v>
      </c>
      <c r="I180" s="264" t="s">
        <v>1043</v>
      </c>
      <c r="J180" s="264">
        <v>255</v>
      </c>
      <c r="K180" s="312"/>
    </row>
    <row r="181" s="1" customFormat="1" ht="15" customHeight="1">
      <c r="B181" s="289"/>
      <c r="C181" s="264" t="s">
        <v>117</v>
      </c>
      <c r="D181" s="264"/>
      <c r="E181" s="264"/>
      <c r="F181" s="287" t="s">
        <v>1041</v>
      </c>
      <c r="G181" s="264"/>
      <c r="H181" s="264" t="s">
        <v>1005</v>
      </c>
      <c r="I181" s="264" t="s">
        <v>1043</v>
      </c>
      <c r="J181" s="264">
        <v>10</v>
      </c>
      <c r="K181" s="312"/>
    </row>
    <row r="182" s="1" customFormat="1" ht="15" customHeight="1">
      <c r="B182" s="289"/>
      <c r="C182" s="264" t="s">
        <v>118</v>
      </c>
      <c r="D182" s="264"/>
      <c r="E182" s="264"/>
      <c r="F182" s="287" t="s">
        <v>1041</v>
      </c>
      <c r="G182" s="264"/>
      <c r="H182" s="264" t="s">
        <v>1115</v>
      </c>
      <c r="I182" s="264" t="s">
        <v>1076</v>
      </c>
      <c r="J182" s="264"/>
      <c r="K182" s="312"/>
    </row>
    <row r="183" s="1" customFormat="1" ht="15" customHeight="1">
      <c r="B183" s="289"/>
      <c r="C183" s="264" t="s">
        <v>1116</v>
      </c>
      <c r="D183" s="264"/>
      <c r="E183" s="264"/>
      <c r="F183" s="287" t="s">
        <v>1041</v>
      </c>
      <c r="G183" s="264"/>
      <c r="H183" s="264" t="s">
        <v>1117</v>
      </c>
      <c r="I183" s="264" t="s">
        <v>1076</v>
      </c>
      <c r="J183" s="264"/>
      <c r="K183" s="312"/>
    </row>
    <row r="184" s="1" customFormat="1" ht="15" customHeight="1">
      <c r="B184" s="289"/>
      <c r="C184" s="264" t="s">
        <v>1105</v>
      </c>
      <c r="D184" s="264"/>
      <c r="E184" s="264"/>
      <c r="F184" s="287" t="s">
        <v>1041</v>
      </c>
      <c r="G184" s="264"/>
      <c r="H184" s="264" t="s">
        <v>1118</v>
      </c>
      <c r="I184" s="264" t="s">
        <v>1076</v>
      </c>
      <c r="J184" s="264"/>
      <c r="K184" s="312"/>
    </row>
    <row r="185" s="1" customFormat="1" ht="15" customHeight="1">
      <c r="B185" s="289"/>
      <c r="C185" s="264" t="s">
        <v>120</v>
      </c>
      <c r="D185" s="264"/>
      <c r="E185" s="264"/>
      <c r="F185" s="287" t="s">
        <v>1047</v>
      </c>
      <c r="G185" s="264"/>
      <c r="H185" s="264" t="s">
        <v>1119</v>
      </c>
      <c r="I185" s="264" t="s">
        <v>1043</v>
      </c>
      <c r="J185" s="264">
        <v>50</v>
      </c>
      <c r="K185" s="312"/>
    </row>
    <row r="186" s="1" customFormat="1" ht="15" customHeight="1">
      <c r="B186" s="289"/>
      <c r="C186" s="264" t="s">
        <v>1120</v>
      </c>
      <c r="D186" s="264"/>
      <c r="E186" s="264"/>
      <c r="F186" s="287" t="s">
        <v>1047</v>
      </c>
      <c r="G186" s="264"/>
      <c r="H186" s="264" t="s">
        <v>1121</v>
      </c>
      <c r="I186" s="264" t="s">
        <v>1122</v>
      </c>
      <c r="J186" s="264"/>
      <c r="K186" s="312"/>
    </row>
    <row r="187" s="1" customFormat="1" ht="15" customHeight="1">
      <c r="B187" s="289"/>
      <c r="C187" s="264" t="s">
        <v>1123</v>
      </c>
      <c r="D187" s="264"/>
      <c r="E187" s="264"/>
      <c r="F187" s="287" t="s">
        <v>1047</v>
      </c>
      <c r="G187" s="264"/>
      <c r="H187" s="264" t="s">
        <v>1124</v>
      </c>
      <c r="I187" s="264" t="s">
        <v>1122</v>
      </c>
      <c r="J187" s="264"/>
      <c r="K187" s="312"/>
    </row>
    <row r="188" s="1" customFormat="1" ht="15" customHeight="1">
      <c r="B188" s="289"/>
      <c r="C188" s="264" t="s">
        <v>1125</v>
      </c>
      <c r="D188" s="264"/>
      <c r="E188" s="264"/>
      <c r="F188" s="287" t="s">
        <v>1047</v>
      </c>
      <c r="G188" s="264"/>
      <c r="H188" s="264" t="s">
        <v>1126</v>
      </c>
      <c r="I188" s="264" t="s">
        <v>1122</v>
      </c>
      <c r="J188" s="264"/>
      <c r="K188" s="312"/>
    </row>
    <row r="189" s="1" customFormat="1" ht="15" customHeight="1">
      <c r="B189" s="289"/>
      <c r="C189" s="325" t="s">
        <v>1127</v>
      </c>
      <c r="D189" s="264"/>
      <c r="E189" s="264"/>
      <c r="F189" s="287" t="s">
        <v>1047</v>
      </c>
      <c r="G189" s="264"/>
      <c r="H189" s="264" t="s">
        <v>1128</v>
      </c>
      <c r="I189" s="264" t="s">
        <v>1129</v>
      </c>
      <c r="J189" s="326" t="s">
        <v>1130</v>
      </c>
      <c r="K189" s="312"/>
    </row>
    <row r="190" s="15" customFormat="1" ht="15" customHeight="1">
      <c r="B190" s="327"/>
      <c r="C190" s="328" t="s">
        <v>1131</v>
      </c>
      <c r="D190" s="329"/>
      <c r="E190" s="329"/>
      <c r="F190" s="330" t="s">
        <v>1047</v>
      </c>
      <c r="G190" s="329"/>
      <c r="H190" s="329" t="s">
        <v>1132</v>
      </c>
      <c r="I190" s="329" t="s">
        <v>1129</v>
      </c>
      <c r="J190" s="331" t="s">
        <v>1130</v>
      </c>
      <c r="K190" s="332"/>
    </row>
    <row r="191" s="1" customFormat="1" ht="15" customHeight="1">
      <c r="B191" s="289"/>
      <c r="C191" s="325" t="s">
        <v>42</v>
      </c>
      <c r="D191" s="264"/>
      <c r="E191" s="264"/>
      <c r="F191" s="287" t="s">
        <v>1041</v>
      </c>
      <c r="G191" s="264"/>
      <c r="H191" s="261" t="s">
        <v>1133</v>
      </c>
      <c r="I191" s="264" t="s">
        <v>1134</v>
      </c>
      <c r="J191" s="264"/>
      <c r="K191" s="312"/>
    </row>
    <row r="192" s="1" customFormat="1" ht="15" customHeight="1">
      <c r="B192" s="289"/>
      <c r="C192" s="325" t="s">
        <v>1135</v>
      </c>
      <c r="D192" s="264"/>
      <c r="E192" s="264"/>
      <c r="F192" s="287" t="s">
        <v>1041</v>
      </c>
      <c r="G192" s="264"/>
      <c r="H192" s="264" t="s">
        <v>1136</v>
      </c>
      <c r="I192" s="264" t="s">
        <v>1076</v>
      </c>
      <c r="J192" s="264"/>
      <c r="K192" s="312"/>
    </row>
    <row r="193" s="1" customFormat="1" ht="15" customHeight="1">
      <c r="B193" s="289"/>
      <c r="C193" s="325" t="s">
        <v>1137</v>
      </c>
      <c r="D193" s="264"/>
      <c r="E193" s="264"/>
      <c r="F193" s="287" t="s">
        <v>1041</v>
      </c>
      <c r="G193" s="264"/>
      <c r="H193" s="264" t="s">
        <v>1138</v>
      </c>
      <c r="I193" s="264" t="s">
        <v>1076</v>
      </c>
      <c r="J193" s="264"/>
      <c r="K193" s="312"/>
    </row>
    <row r="194" s="1" customFormat="1" ht="15" customHeight="1">
      <c r="B194" s="289"/>
      <c r="C194" s="325" t="s">
        <v>1139</v>
      </c>
      <c r="D194" s="264"/>
      <c r="E194" s="264"/>
      <c r="F194" s="287" t="s">
        <v>1047</v>
      </c>
      <c r="G194" s="264"/>
      <c r="H194" s="264" t="s">
        <v>1140</v>
      </c>
      <c r="I194" s="264" t="s">
        <v>1076</v>
      </c>
      <c r="J194" s="264"/>
      <c r="K194" s="312"/>
    </row>
    <row r="195" s="1" customFormat="1" ht="15" customHeight="1">
      <c r="B195" s="318"/>
      <c r="C195" s="333"/>
      <c r="D195" s="298"/>
      <c r="E195" s="298"/>
      <c r="F195" s="298"/>
      <c r="G195" s="298"/>
      <c r="H195" s="298"/>
      <c r="I195" s="298"/>
      <c r="J195" s="298"/>
      <c r="K195" s="319"/>
    </row>
    <row r="196" s="1" customFormat="1" ht="18.75" customHeight="1">
      <c r="B196" s="300"/>
      <c r="C196" s="310"/>
      <c r="D196" s="310"/>
      <c r="E196" s="310"/>
      <c r="F196" s="320"/>
      <c r="G196" s="310"/>
      <c r="H196" s="310"/>
      <c r="I196" s="310"/>
      <c r="J196" s="310"/>
      <c r="K196" s="300"/>
    </row>
    <row r="197" s="1" customFormat="1" ht="18.75" customHeight="1">
      <c r="B197" s="300"/>
      <c r="C197" s="310"/>
      <c r="D197" s="310"/>
      <c r="E197" s="310"/>
      <c r="F197" s="320"/>
      <c r="G197" s="310"/>
      <c r="H197" s="310"/>
      <c r="I197" s="310"/>
      <c r="J197" s="310"/>
      <c r="K197" s="300"/>
    </row>
    <row r="198" s="1" customFormat="1" ht="18.75" customHeight="1">
      <c r="B198" s="272"/>
      <c r="C198" s="272"/>
      <c r="D198" s="272"/>
      <c r="E198" s="272"/>
      <c r="F198" s="272"/>
      <c r="G198" s="272"/>
      <c r="H198" s="272"/>
      <c r="I198" s="272"/>
      <c r="J198" s="272"/>
      <c r="K198" s="272"/>
    </row>
    <row r="199" s="1" customFormat="1" ht="13.5">
      <c r="B199" s="251"/>
      <c r="C199" s="252"/>
      <c r="D199" s="252"/>
      <c r="E199" s="252"/>
      <c r="F199" s="252"/>
      <c r="G199" s="252"/>
      <c r="H199" s="252"/>
      <c r="I199" s="252"/>
      <c r="J199" s="252"/>
      <c r="K199" s="253"/>
    </row>
    <row r="200" s="1" customFormat="1" ht="21">
      <c r="B200" s="254"/>
      <c r="C200" s="255" t="s">
        <v>1141</v>
      </c>
      <c r="D200" s="255"/>
      <c r="E200" s="255"/>
      <c r="F200" s="255"/>
      <c r="G200" s="255"/>
      <c r="H200" s="255"/>
      <c r="I200" s="255"/>
      <c r="J200" s="255"/>
      <c r="K200" s="256"/>
    </row>
    <row r="201" s="1" customFormat="1" ht="25.5" customHeight="1">
      <c r="B201" s="254"/>
      <c r="C201" s="334" t="s">
        <v>1142</v>
      </c>
      <c r="D201" s="334"/>
      <c r="E201" s="334"/>
      <c r="F201" s="334" t="s">
        <v>1143</v>
      </c>
      <c r="G201" s="335"/>
      <c r="H201" s="334" t="s">
        <v>1144</v>
      </c>
      <c r="I201" s="334"/>
      <c r="J201" s="334"/>
      <c r="K201" s="256"/>
    </row>
    <row r="202" s="1" customFormat="1" ht="5.25" customHeight="1">
      <c r="B202" s="289"/>
      <c r="C202" s="284"/>
      <c r="D202" s="284"/>
      <c r="E202" s="284"/>
      <c r="F202" s="284"/>
      <c r="G202" s="310"/>
      <c r="H202" s="284"/>
      <c r="I202" s="284"/>
      <c r="J202" s="284"/>
      <c r="K202" s="312"/>
    </row>
    <row r="203" s="1" customFormat="1" ht="15" customHeight="1">
      <c r="B203" s="289"/>
      <c r="C203" s="264" t="s">
        <v>1134</v>
      </c>
      <c r="D203" s="264"/>
      <c r="E203" s="264"/>
      <c r="F203" s="287" t="s">
        <v>43</v>
      </c>
      <c r="G203" s="264"/>
      <c r="H203" s="264" t="s">
        <v>1145</v>
      </c>
      <c r="I203" s="264"/>
      <c r="J203" s="264"/>
      <c r="K203" s="312"/>
    </row>
    <row r="204" s="1" customFormat="1" ht="15" customHeight="1">
      <c r="B204" s="289"/>
      <c r="C204" s="264"/>
      <c r="D204" s="264"/>
      <c r="E204" s="264"/>
      <c r="F204" s="287" t="s">
        <v>44</v>
      </c>
      <c r="G204" s="264"/>
      <c r="H204" s="264" t="s">
        <v>1146</v>
      </c>
      <c r="I204" s="264"/>
      <c r="J204" s="264"/>
      <c r="K204" s="312"/>
    </row>
    <row r="205" s="1" customFormat="1" ht="15" customHeight="1">
      <c r="B205" s="289"/>
      <c r="C205" s="264"/>
      <c r="D205" s="264"/>
      <c r="E205" s="264"/>
      <c r="F205" s="287" t="s">
        <v>47</v>
      </c>
      <c r="G205" s="264"/>
      <c r="H205" s="264" t="s">
        <v>1147</v>
      </c>
      <c r="I205" s="264"/>
      <c r="J205" s="264"/>
      <c r="K205" s="312"/>
    </row>
    <row r="206" s="1" customFormat="1" ht="15" customHeight="1">
      <c r="B206" s="289"/>
      <c r="C206" s="264"/>
      <c r="D206" s="264"/>
      <c r="E206" s="264"/>
      <c r="F206" s="287" t="s">
        <v>45</v>
      </c>
      <c r="G206" s="264"/>
      <c r="H206" s="264" t="s">
        <v>1148</v>
      </c>
      <c r="I206" s="264"/>
      <c r="J206" s="264"/>
      <c r="K206" s="312"/>
    </row>
    <row r="207" s="1" customFormat="1" ht="15" customHeight="1">
      <c r="B207" s="289"/>
      <c r="C207" s="264"/>
      <c r="D207" s="264"/>
      <c r="E207" s="264"/>
      <c r="F207" s="287" t="s">
        <v>46</v>
      </c>
      <c r="G207" s="264"/>
      <c r="H207" s="264" t="s">
        <v>1149</v>
      </c>
      <c r="I207" s="264"/>
      <c r="J207" s="264"/>
      <c r="K207" s="312"/>
    </row>
    <row r="208" s="1" customFormat="1" ht="15" customHeight="1">
      <c r="B208" s="289"/>
      <c r="C208" s="264"/>
      <c r="D208" s="264"/>
      <c r="E208" s="264"/>
      <c r="F208" s="287"/>
      <c r="G208" s="264"/>
      <c r="H208" s="264"/>
      <c r="I208" s="264"/>
      <c r="J208" s="264"/>
      <c r="K208" s="312"/>
    </row>
    <row r="209" s="1" customFormat="1" ht="15" customHeight="1">
      <c r="B209" s="289"/>
      <c r="C209" s="264" t="s">
        <v>1088</v>
      </c>
      <c r="D209" s="264"/>
      <c r="E209" s="264"/>
      <c r="F209" s="287" t="s">
        <v>79</v>
      </c>
      <c r="G209" s="264"/>
      <c r="H209" s="264" t="s">
        <v>1150</v>
      </c>
      <c r="I209" s="264"/>
      <c r="J209" s="264"/>
      <c r="K209" s="312"/>
    </row>
    <row r="210" s="1" customFormat="1" ht="15" customHeight="1">
      <c r="B210" s="289"/>
      <c r="C210" s="264"/>
      <c r="D210" s="264"/>
      <c r="E210" s="264"/>
      <c r="F210" s="287" t="s">
        <v>983</v>
      </c>
      <c r="G210" s="264"/>
      <c r="H210" s="264" t="s">
        <v>984</v>
      </c>
      <c r="I210" s="264"/>
      <c r="J210" s="264"/>
      <c r="K210" s="312"/>
    </row>
    <row r="211" s="1" customFormat="1" ht="15" customHeight="1">
      <c r="B211" s="289"/>
      <c r="C211" s="264"/>
      <c r="D211" s="264"/>
      <c r="E211" s="264"/>
      <c r="F211" s="287" t="s">
        <v>981</v>
      </c>
      <c r="G211" s="264"/>
      <c r="H211" s="264" t="s">
        <v>1151</v>
      </c>
      <c r="I211" s="264"/>
      <c r="J211" s="264"/>
      <c r="K211" s="312"/>
    </row>
    <row r="212" s="1" customFormat="1" ht="15" customHeight="1">
      <c r="B212" s="336"/>
      <c r="C212" s="264"/>
      <c r="D212" s="264"/>
      <c r="E212" s="264"/>
      <c r="F212" s="287" t="s">
        <v>985</v>
      </c>
      <c r="G212" s="325"/>
      <c r="H212" s="316" t="s">
        <v>986</v>
      </c>
      <c r="I212" s="316"/>
      <c r="J212" s="316"/>
      <c r="K212" s="337"/>
    </row>
    <row r="213" s="1" customFormat="1" ht="15" customHeight="1">
      <c r="B213" s="336"/>
      <c r="C213" s="264"/>
      <c r="D213" s="264"/>
      <c r="E213" s="264"/>
      <c r="F213" s="287" t="s">
        <v>987</v>
      </c>
      <c r="G213" s="325"/>
      <c r="H213" s="316" t="s">
        <v>1152</v>
      </c>
      <c r="I213" s="316"/>
      <c r="J213" s="316"/>
      <c r="K213" s="337"/>
    </row>
    <row r="214" s="1" customFormat="1" ht="15" customHeight="1">
      <c r="B214" s="336"/>
      <c r="C214" s="264"/>
      <c r="D214" s="264"/>
      <c r="E214" s="264"/>
      <c r="F214" s="287"/>
      <c r="G214" s="325"/>
      <c r="H214" s="316"/>
      <c r="I214" s="316"/>
      <c r="J214" s="316"/>
      <c r="K214" s="337"/>
    </row>
    <row r="215" s="1" customFormat="1" ht="15" customHeight="1">
      <c r="B215" s="336"/>
      <c r="C215" s="264" t="s">
        <v>1112</v>
      </c>
      <c r="D215" s="264"/>
      <c r="E215" s="264"/>
      <c r="F215" s="287">
        <v>1</v>
      </c>
      <c r="G215" s="325"/>
      <c r="H215" s="316" t="s">
        <v>1153</v>
      </c>
      <c r="I215" s="316"/>
      <c r="J215" s="316"/>
      <c r="K215" s="337"/>
    </row>
    <row r="216" s="1" customFormat="1" ht="15" customHeight="1">
      <c r="B216" s="336"/>
      <c r="C216" s="264"/>
      <c r="D216" s="264"/>
      <c r="E216" s="264"/>
      <c r="F216" s="287">
        <v>2</v>
      </c>
      <c r="G216" s="325"/>
      <c r="H216" s="316" t="s">
        <v>1154</v>
      </c>
      <c r="I216" s="316"/>
      <c r="J216" s="316"/>
      <c r="K216" s="337"/>
    </row>
    <row r="217" s="1" customFormat="1" ht="15" customHeight="1">
      <c r="B217" s="336"/>
      <c r="C217" s="264"/>
      <c r="D217" s="264"/>
      <c r="E217" s="264"/>
      <c r="F217" s="287">
        <v>3</v>
      </c>
      <c r="G217" s="325"/>
      <c r="H217" s="316" t="s">
        <v>1155</v>
      </c>
      <c r="I217" s="316"/>
      <c r="J217" s="316"/>
      <c r="K217" s="337"/>
    </row>
    <row r="218" s="1" customFormat="1" ht="15" customHeight="1">
      <c r="B218" s="336"/>
      <c r="C218" s="264"/>
      <c r="D218" s="264"/>
      <c r="E218" s="264"/>
      <c r="F218" s="287">
        <v>4</v>
      </c>
      <c r="G218" s="325"/>
      <c r="H218" s="316" t="s">
        <v>1156</v>
      </c>
      <c r="I218" s="316"/>
      <c r="J218" s="316"/>
      <c r="K218" s="337"/>
    </row>
    <row r="219" s="1" customFormat="1" ht="12.75" customHeight="1">
      <c r="B219" s="338"/>
      <c r="C219" s="339"/>
      <c r="D219" s="339"/>
      <c r="E219" s="339"/>
      <c r="F219" s="339"/>
      <c r="G219" s="339"/>
      <c r="H219" s="339"/>
      <c r="I219" s="339"/>
      <c r="J219" s="339"/>
      <c r="K219" s="34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Klimša</dc:creator>
  <cp:lastModifiedBy>Michal Klimša</cp:lastModifiedBy>
  <dcterms:created xsi:type="dcterms:W3CDTF">2024-12-16T12:39:23Z</dcterms:created>
  <dcterms:modified xsi:type="dcterms:W3CDTF">2024-12-16T12:39:31Z</dcterms:modified>
</cp:coreProperties>
</file>