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ba" sheetId="2" r:id="rId2"/>
    <sheet name="02 - Elektro" sheetId="3" r:id="rId3"/>
    <sheet name="Seznam figur" sheetId="4" r:id="rId4"/>
    <sheet name="Pokyny pro vyplnění" sheetId="5" r:id="rId5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Stavba'!$C$99:$K$409</definedName>
    <definedName name="_xlnm.Print_Area" localSheetId="1">'01 - Stavba'!$C$4:$J$39,'01 - Stavba'!$C$45:$J$81,'01 - Stavba'!$C$87:$K$409</definedName>
    <definedName name="_xlnm.Print_Titles" localSheetId="1">'01 - Stavba'!$99:$99</definedName>
    <definedName name="_xlnm._FilterDatabase" localSheetId="2" hidden="1">'02 - Elektro'!$C$87:$K$182</definedName>
    <definedName name="_xlnm.Print_Area" localSheetId="2">'02 - Elektro'!$C$4:$J$39,'02 - Elektro'!$C$45:$J$69,'02 - Elektro'!$C$75:$K$182</definedName>
    <definedName name="_xlnm.Print_Titles" localSheetId="2">'02 - Elektro'!$87:$87</definedName>
    <definedName name="_xlnm.Print_Area" localSheetId="3">'Seznam figur'!$C$4:$G$18</definedName>
    <definedName name="_xlnm.Print_Titles" localSheetId="3">'Seznam figur'!$9:$9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56"/>
  <c i="3" r="J35"/>
  <c i="1" r="AX56"/>
  <c i="3" r="BI181"/>
  <c r="BH181"/>
  <c r="BG181"/>
  <c r="BE181"/>
  <c r="T181"/>
  <c r="T180"/>
  <c r="T179"/>
  <c r="R181"/>
  <c r="R180"/>
  <c r="R179"/>
  <c r="P181"/>
  <c r="P180"/>
  <c r="P179"/>
  <c r="BI176"/>
  <c r="BH176"/>
  <c r="BG176"/>
  <c r="BE176"/>
  <c r="T176"/>
  <c r="T175"/>
  <c r="R176"/>
  <c r="R175"/>
  <c r="P176"/>
  <c r="P175"/>
  <c r="BI173"/>
  <c r="BH173"/>
  <c r="BG173"/>
  <c r="BE173"/>
  <c r="T173"/>
  <c r="R173"/>
  <c r="P173"/>
  <c r="BI170"/>
  <c r="BH170"/>
  <c r="BG170"/>
  <c r="BE170"/>
  <c r="T170"/>
  <c r="R170"/>
  <c r="P170"/>
  <c r="BI168"/>
  <c r="BH168"/>
  <c r="BG168"/>
  <c r="BE168"/>
  <c r="T168"/>
  <c r="R168"/>
  <c r="P168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5"/>
  <c r="BH135"/>
  <c r="BG135"/>
  <c r="BE135"/>
  <c r="T135"/>
  <c r="R135"/>
  <c r="P135"/>
  <c r="BI133"/>
  <c r="BH133"/>
  <c r="BG133"/>
  <c r="BE133"/>
  <c r="T133"/>
  <c r="R133"/>
  <c r="P133"/>
  <c r="BI129"/>
  <c r="BH129"/>
  <c r="BG129"/>
  <c r="BE129"/>
  <c r="T129"/>
  <c r="R129"/>
  <c r="P129"/>
  <c r="BI125"/>
  <c r="BH125"/>
  <c r="BG125"/>
  <c r="BE125"/>
  <c r="T125"/>
  <c r="R125"/>
  <c r="P125"/>
  <c r="BI120"/>
  <c r="BH120"/>
  <c r="BG120"/>
  <c r="BE120"/>
  <c r="T120"/>
  <c r="R120"/>
  <c r="P120"/>
  <c r="BI118"/>
  <c r="BH118"/>
  <c r="BG118"/>
  <c r="BE118"/>
  <c r="T118"/>
  <c r="R118"/>
  <c r="P118"/>
  <c r="BI116"/>
  <c r="BH116"/>
  <c r="BG116"/>
  <c r="BE116"/>
  <c r="T116"/>
  <c r="R116"/>
  <c r="P116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5"/>
  <c r="BH105"/>
  <c r="BG105"/>
  <c r="BE105"/>
  <c r="T105"/>
  <c r="R105"/>
  <c r="P105"/>
  <c r="BI102"/>
  <c r="BH102"/>
  <c r="BG102"/>
  <c r="BE102"/>
  <c r="T102"/>
  <c r="R102"/>
  <c r="P102"/>
  <c r="BI97"/>
  <c r="BH97"/>
  <c r="BG97"/>
  <c r="BE97"/>
  <c r="T97"/>
  <c r="R97"/>
  <c r="P97"/>
  <c r="BI93"/>
  <c r="BH93"/>
  <c r="BG93"/>
  <c r="BE93"/>
  <c r="T93"/>
  <c r="R93"/>
  <c r="P93"/>
  <c r="BI91"/>
  <c r="BH91"/>
  <c r="BG91"/>
  <c r="BE91"/>
  <c r="T91"/>
  <c r="R91"/>
  <c r="P91"/>
  <c r="J85"/>
  <c r="F84"/>
  <c r="F82"/>
  <c r="E80"/>
  <c r="J55"/>
  <c r="F54"/>
  <c r="F52"/>
  <c r="E50"/>
  <c r="J21"/>
  <c r="E21"/>
  <c r="J84"/>
  <c r="J20"/>
  <c r="J18"/>
  <c r="E18"/>
  <c r="F55"/>
  <c r="J17"/>
  <c r="J12"/>
  <c r="J82"/>
  <c r="E7"/>
  <c r="E48"/>
  <c i="2" r="J37"/>
  <c r="J36"/>
  <c i="1" r="AY55"/>
  <c i="2" r="J35"/>
  <c i="1" r="AX55"/>
  <c i="2" r="BI406"/>
  <c r="BH406"/>
  <c r="BG406"/>
  <c r="BE406"/>
  <c r="T406"/>
  <c r="T405"/>
  <c r="R406"/>
  <c r="R405"/>
  <c r="P406"/>
  <c r="P405"/>
  <c r="BI402"/>
  <c r="BH402"/>
  <c r="BG402"/>
  <c r="BE402"/>
  <c r="T402"/>
  <c r="T401"/>
  <c r="R402"/>
  <c r="R401"/>
  <c r="P402"/>
  <c r="P401"/>
  <c r="BI398"/>
  <c r="BH398"/>
  <c r="BG398"/>
  <c r="BE398"/>
  <c r="T398"/>
  <c r="T397"/>
  <c r="T396"/>
  <c r="R398"/>
  <c r="R397"/>
  <c r="R396"/>
  <c r="P398"/>
  <c r="P397"/>
  <c r="P396"/>
  <c r="BI394"/>
  <c r="BH394"/>
  <c r="BG394"/>
  <c r="BE394"/>
  <c r="T394"/>
  <c r="R394"/>
  <c r="P394"/>
  <c r="BI391"/>
  <c r="BH391"/>
  <c r="BG391"/>
  <c r="BE391"/>
  <c r="T391"/>
  <c r="R391"/>
  <c r="P391"/>
  <c r="BI387"/>
  <c r="BH387"/>
  <c r="BG387"/>
  <c r="BE387"/>
  <c r="T387"/>
  <c r="R387"/>
  <c r="P387"/>
  <c r="BI384"/>
  <c r="BH384"/>
  <c r="BG384"/>
  <c r="BE384"/>
  <c r="T384"/>
  <c r="R384"/>
  <c r="P384"/>
  <c r="BI381"/>
  <c r="BH381"/>
  <c r="BG381"/>
  <c r="BE381"/>
  <c r="T381"/>
  <c r="R381"/>
  <c r="P381"/>
  <c r="BI378"/>
  <c r="BH378"/>
  <c r="BG378"/>
  <c r="BE378"/>
  <c r="T378"/>
  <c r="R378"/>
  <c r="P378"/>
  <c r="BI375"/>
  <c r="BH375"/>
  <c r="BG375"/>
  <c r="BE375"/>
  <c r="T375"/>
  <c r="R375"/>
  <c r="P375"/>
  <c r="BI373"/>
  <c r="BH373"/>
  <c r="BG373"/>
  <c r="BE373"/>
  <c r="T373"/>
  <c r="R373"/>
  <c r="P373"/>
  <c r="BI370"/>
  <c r="BH370"/>
  <c r="BG370"/>
  <c r="BE370"/>
  <c r="T370"/>
  <c r="R370"/>
  <c r="P370"/>
  <c r="BI366"/>
  <c r="BH366"/>
  <c r="BG366"/>
  <c r="BE366"/>
  <c r="T366"/>
  <c r="R366"/>
  <c r="P366"/>
  <c r="BI362"/>
  <c r="BH362"/>
  <c r="BG362"/>
  <c r="BE362"/>
  <c r="T362"/>
  <c r="R362"/>
  <c r="P362"/>
  <c r="BI358"/>
  <c r="BH358"/>
  <c r="BG358"/>
  <c r="BE358"/>
  <c r="T358"/>
  <c r="R358"/>
  <c r="P358"/>
  <c r="BI355"/>
  <c r="BH355"/>
  <c r="BG355"/>
  <c r="BE355"/>
  <c r="T355"/>
  <c r="R355"/>
  <c r="P355"/>
  <c r="BI352"/>
  <c r="BH352"/>
  <c r="BG352"/>
  <c r="BE352"/>
  <c r="T352"/>
  <c r="R352"/>
  <c r="P352"/>
  <c r="BI349"/>
  <c r="BH349"/>
  <c r="BG349"/>
  <c r="BE349"/>
  <c r="T349"/>
  <c r="R349"/>
  <c r="P349"/>
  <c r="BI345"/>
  <c r="BH345"/>
  <c r="BG345"/>
  <c r="BE345"/>
  <c r="T345"/>
  <c r="R345"/>
  <c r="P345"/>
  <c r="BI341"/>
  <c r="BH341"/>
  <c r="BG341"/>
  <c r="BE341"/>
  <c r="T341"/>
  <c r="R341"/>
  <c r="P341"/>
  <c r="BI338"/>
  <c r="BH338"/>
  <c r="BG338"/>
  <c r="BE338"/>
  <c r="T338"/>
  <c r="R338"/>
  <c r="P338"/>
  <c r="BI336"/>
  <c r="BH336"/>
  <c r="BG336"/>
  <c r="BE336"/>
  <c r="T336"/>
  <c r="R336"/>
  <c r="P336"/>
  <c r="BI332"/>
  <c r="BH332"/>
  <c r="BG332"/>
  <c r="BE332"/>
  <c r="T332"/>
  <c r="R332"/>
  <c r="P332"/>
  <c r="BI329"/>
  <c r="BH329"/>
  <c r="BG329"/>
  <c r="BE329"/>
  <c r="T329"/>
  <c r="R329"/>
  <c r="P329"/>
  <c r="BI326"/>
  <c r="BH326"/>
  <c r="BG326"/>
  <c r="BE326"/>
  <c r="T326"/>
  <c r="R326"/>
  <c r="P326"/>
  <c r="BI323"/>
  <c r="BH323"/>
  <c r="BG323"/>
  <c r="BE323"/>
  <c r="T323"/>
  <c r="R323"/>
  <c r="P323"/>
  <c r="BI321"/>
  <c r="BH321"/>
  <c r="BG321"/>
  <c r="BE321"/>
  <c r="T321"/>
  <c r="R321"/>
  <c r="P321"/>
  <c r="BI318"/>
  <c r="BH318"/>
  <c r="BG318"/>
  <c r="BE318"/>
  <c r="T318"/>
  <c r="R318"/>
  <c r="P318"/>
  <c r="BI315"/>
  <c r="BH315"/>
  <c r="BG315"/>
  <c r="BE315"/>
  <c r="T315"/>
  <c r="R315"/>
  <c r="P315"/>
  <c r="BI312"/>
  <c r="BH312"/>
  <c r="BG312"/>
  <c r="BE312"/>
  <c r="T312"/>
  <c r="R312"/>
  <c r="P312"/>
  <c r="BI308"/>
  <c r="BH308"/>
  <c r="BG308"/>
  <c r="BE308"/>
  <c r="T308"/>
  <c r="R308"/>
  <c r="P308"/>
  <c r="BI303"/>
  <c r="BH303"/>
  <c r="BG303"/>
  <c r="BE303"/>
  <c r="T303"/>
  <c r="R303"/>
  <c r="P303"/>
  <c r="BI299"/>
  <c r="BH299"/>
  <c r="BG299"/>
  <c r="BE299"/>
  <c r="T299"/>
  <c r="R299"/>
  <c r="P299"/>
  <c r="BI295"/>
  <c r="BH295"/>
  <c r="BG295"/>
  <c r="BE295"/>
  <c r="T295"/>
  <c r="R295"/>
  <c r="P295"/>
  <c r="BI293"/>
  <c r="BH293"/>
  <c r="BG293"/>
  <c r="BE293"/>
  <c r="T293"/>
  <c r="R293"/>
  <c r="P293"/>
  <c r="BI290"/>
  <c r="BH290"/>
  <c r="BG290"/>
  <c r="BE290"/>
  <c r="T290"/>
  <c r="R290"/>
  <c r="P290"/>
  <c r="BI287"/>
  <c r="BH287"/>
  <c r="BG287"/>
  <c r="BE287"/>
  <c r="T287"/>
  <c r="R287"/>
  <c r="P287"/>
  <c r="BI283"/>
  <c r="BH283"/>
  <c r="BG283"/>
  <c r="BE283"/>
  <c r="T283"/>
  <c r="R283"/>
  <c r="P283"/>
  <c r="BI281"/>
  <c r="BH281"/>
  <c r="BG281"/>
  <c r="BE281"/>
  <c r="T281"/>
  <c r="R281"/>
  <c r="P281"/>
  <c r="BI277"/>
  <c r="BH277"/>
  <c r="BG277"/>
  <c r="BE277"/>
  <c r="T277"/>
  <c r="R277"/>
  <c r="P277"/>
  <c r="BI274"/>
  <c r="BH274"/>
  <c r="BG274"/>
  <c r="BE274"/>
  <c r="T274"/>
  <c r="R274"/>
  <c r="P274"/>
  <c r="BI271"/>
  <c r="BH271"/>
  <c r="BG271"/>
  <c r="BE271"/>
  <c r="T271"/>
  <c r="R271"/>
  <c r="P271"/>
  <c r="BI267"/>
  <c r="BH267"/>
  <c r="BG267"/>
  <c r="BE267"/>
  <c r="T267"/>
  <c r="R267"/>
  <c r="P267"/>
  <c r="BI263"/>
  <c r="BH263"/>
  <c r="BG263"/>
  <c r="BE263"/>
  <c r="T263"/>
  <c r="R263"/>
  <c r="P263"/>
  <c r="BI261"/>
  <c r="BH261"/>
  <c r="BG261"/>
  <c r="BE261"/>
  <c r="T261"/>
  <c r="R261"/>
  <c r="P261"/>
  <c r="BI258"/>
  <c r="BH258"/>
  <c r="BG258"/>
  <c r="BE258"/>
  <c r="T258"/>
  <c r="R258"/>
  <c r="P258"/>
  <c r="BI255"/>
  <c r="BH255"/>
  <c r="BG255"/>
  <c r="BE255"/>
  <c r="T255"/>
  <c r="R255"/>
  <c r="P255"/>
  <c r="BI251"/>
  <c r="BH251"/>
  <c r="BG251"/>
  <c r="BE251"/>
  <c r="T251"/>
  <c r="R251"/>
  <c r="P251"/>
  <c r="BI246"/>
  <c r="BH246"/>
  <c r="BG246"/>
  <c r="BE246"/>
  <c r="T246"/>
  <c r="R246"/>
  <c r="P246"/>
  <c r="BI244"/>
  <c r="BH244"/>
  <c r="BG244"/>
  <c r="BE244"/>
  <c r="T244"/>
  <c r="R244"/>
  <c r="P244"/>
  <c r="BI241"/>
  <c r="BH241"/>
  <c r="BG241"/>
  <c r="BE241"/>
  <c r="T241"/>
  <c r="R241"/>
  <c r="P241"/>
  <c r="BI238"/>
  <c r="BH238"/>
  <c r="BG238"/>
  <c r="BE238"/>
  <c r="T238"/>
  <c r="R238"/>
  <c r="P238"/>
  <c r="BI235"/>
  <c r="BH235"/>
  <c r="BG235"/>
  <c r="BE235"/>
  <c r="T235"/>
  <c r="R235"/>
  <c r="P235"/>
  <c r="BI232"/>
  <c r="BH232"/>
  <c r="BG232"/>
  <c r="BE232"/>
  <c r="T232"/>
  <c r="R232"/>
  <c r="P232"/>
  <c r="BI228"/>
  <c r="BH228"/>
  <c r="BG228"/>
  <c r="BE228"/>
  <c r="T228"/>
  <c r="R228"/>
  <c r="P228"/>
  <c r="BI224"/>
  <c r="BH224"/>
  <c r="BG224"/>
  <c r="BE224"/>
  <c r="T224"/>
  <c r="R224"/>
  <c r="P224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0"/>
  <c r="BH210"/>
  <c r="BG210"/>
  <c r="BE210"/>
  <c r="T210"/>
  <c r="R210"/>
  <c r="P210"/>
  <c r="BI207"/>
  <c r="BH207"/>
  <c r="BG207"/>
  <c r="BE207"/>
  <c r="T207"/>
  <c r="R207"/>
  <c r="P207"/>
  <c r="BI205"/>
  <c r="BH205"/>
  <c r="BG205"/>
  <c r="BE205"/>
  <c r="T205"/>
  <c r="R205"/>
  <c r="P205"/>
  <c r="BI202"/>
  <c r="BH202"/>
  <c r="BG202"/>
  <c r="BE202"/>
  <c r="T202"/>
  <c r="R202"/>
  <c r="P202"/>
  <c r="BI198"/>
  <c r="BH198"/>
  <c r="BG198"/>
  <c r="BE198"/>
  <c r="T198"/>
  <c r="R198"/>
  <c r="P198"/>
  <c r="BI195"/>
  <c r="BH195"/>
  <c r="BG195"/>
  <c r="BE195"/>
  <c r="T195"/>
  <c r="R195"/>
  <c r="P195"/>
  <c r="BI192"/>
  <c r="BH192"/>
  <c r="BG192"/>
  <c r="BE192"/>
  <c r="T192"/>
  <c r="R192"/>
  <c r="P192"/>
  <c r="BI190"/>
  <c r="BH190"/>
  <c r="BG190"/>
  <c r="BE190"/>
  <c r="T190"/>
  <c r="R190"/>
  <c r="P190"/>
  <c r="BI187"/>
  <c r="BH187"/>
  <c r="BG187"/>
  <c r="BE187"/>
  <c r="T187"/>
  <c r="R187"/>
  <c r="P187"/>
  <c r="BI184"/>
  <c r="BH184"/>
  <c r="BG184"/>
  <c r="BE184"/>
  <c r="T184"/>
  <c r="R184"/>
  <c r="P184"/>
  <c r="BI181"/>
  <c r="BH181"/>
  <c r="BG181"/>
  <c r="BE181"/>
  <c r="T181"/>
  <c r="R181"/>
  <c r="P181"/>
  <c r="BI178"/>
  <c r="BH178"/>
  <c r="BG178"/>
  <c r="BE178"/>
  <c r="T178"/>
  <c r="R178"/>
  <c r="P178"/>
  <c r="BI175"/>
  <c r="BH175"/>
  <c r="BG175"/>
  <c r="BE175"/>
  <c r="T175"/>
  <c r="R175"/>
  <c r="P175"/>
  <c r="BI172"/>
  <c r="BH172"/>
  <c r="BG172"/>
  <c r="BE172"/>
  <c r="T172"/>
  <c r="R172"/>
  <c r="P172"/>
  <c r="BI169"/>
  <c r="BH169"/>
  <c r="BG169"/>
  <c r="BE169"/>
  <c r="T169"/>
  <c r="R169"/>
  <c r="P169"/>
  <c r="BI166"/>
  <c r="BH166"/>
  <c r="BG166"/>
  <c r="BE166"/>
  <c r="T166"/>
  <c r="R166"/>
  <c r="P166"/>
  <c r="BI163"/>
  <c r="BH163"/>
  <c r="BG163"/>
  <c r="BE163"/>
  <c r="T163"/>
  <c r="R163"/>
  <c r="P163"/>
  <c r="BI159"/>
  <c r="BH159"/>
  <c r="BG159"/>
  <c r="BE159"/>
  <c r="T159"/>
  <c r="T158"/>
  <c r="R159"/>
  <c r="R158"/>
  <c r="P159"/>
  <c r="P158"/>
  <c r="BI154"/>
  <c r="BH154"/>
  <c r="BG154"/>
  <c r="BE154"/>
  <c r="T154"/>
  <c r="T153"/>
  <c r="R154"/>
  <c r="R153"/>
  <c r="P154"/>
  <c r="P153"/>
  <c r="BI150"/>
  <c r="BH150"/>
  <c r="BG150"/>
  <c r="BE150"/>
  <c r="T150"/>
  <c r="R150"/>
  <c r="P150"/>
  <c r="BI147"/>
  <c r="BH147"/>
  <c r="BG147"/>
  <c r="BE147"/>
  <c r="T147"/>
  <c r="R147"/>
  <c r="P147"/>
  <c r="BI145"/>
  <c r="BH145"/>
  <c r="BG145"/>
  <c r="BE145"/>
  <c r="T145"/>
  <c r="R145"/>
  <c r="P145"/>
  <c r="BI142"/>
  <c r="BH142"/>
  <c r="BG142"/>
  <c r="BE142"/>
  <c r="T142"/>
  <c r="R142"/>
  <c r="P142"/>
  <c r="BI137"/>
  <c r="BH137"/>
  <c r="BG137"/>
  <c r="BE137"/>
  <c r="T137"/>
  <c r="R137"/>
  <c r="P137"/>
  <c r="BI133"/>
  <c r="BH133"/>
  <c r="BG133"/>
  <c r="BE133"/>
  <c r="T133"/>
  <c r="R133"/>
  <c r="P133"/>
  <c r="BI130"/>
  <c r="BH130"/>
  <c r="BG130"/>
  <c r="BE130"/>
  <c r="T130"/>
  <c r="R130"/>
  <c r="P130"/>
  <c r="BI126"/>
  <c r="BH126"/>
  <c r="BG126"/>
  <c r="BE126"/>
  <c r="T126"/>
  <c r="R126"/>
  <c r="P126"/>
  <c r="BI123"/>
  <c r="BH123"/>
  <c r="BG123"/>
  <c r="BE123"/>
  <c r="T123"/>
  <c r="R123"/>
  <c r="P123"/>
  <c r="BI120"/>
  <c r="BH120"/>
  <c r="BG120"/>
  <c r="BE120"/>
  <c r="T120"/>
  <c r="R120"/>
  <c r="P120"/>
  <c r="BI117"/>
  <c r="BH117"/>
  <c r="BG117"/>
  <c r="BE117"/>
  <c r="T117"/>
  <c r="R117"/>
  <c r="P117"/>
  <c r="BI113"/>
  <c r="BH113"/>
  <c r="BG113"/>
  <c r="BE113"/>
  <c r="T113"/>
  <c r="R113"/>
  <c r="P113"/>
  <c r="BI110"/>
  <c r="BH110"/>
  <c r="BG110"/>
  <c r="BE110"/>
  <c r="T110"/>
  <c r="R110"/>
  <c r="P110"/>
  <c r="BI107"/>
  <c r="BH107"/>
  <c r="BG107"/>
  <c r="BE107"/>
  <c r="T107"/>
  <c r="R107"/>
  <c r="P107"/>
  <c r="BI103"/>
  <c r="BH103"/>
  <c r="BG103"/>
  <c r="BE103"/>
  <c r="T103"/>
  <c r="R103"/>
  <c r="P103"/>
  <c r="J97"/>
  <c r="F96"/>
  <c r="F94"/>
  <c r="E92"/>
  <c r="J55"/>
  <c r="F54"/>
  <c r="F52"/>
  <c r="E50"/>
  <c r="J21"/>
  <c r="E21"/>
  <c r="J96"/>
  <c r="J20"/>
  <c r="J18"/>
  <c r="E18"/>
  <c r="F97"/>
  <c r="J17"/>
  <c r="J12"/>
  <c r="J94"/>
  <c r="E7"/>
  <c r="E90"/>
  <c i="1" r="L50"/>
  <c r="AM50"/>
  <c r="AM49"/>
  <c r="L49"/>
  <c r="AM47"/>
  <c r="L47"/>
  <c r="L45"/>
  <c r="L44"/>
  <c i="2" r="J394"/>
  <c r="J283"/>
  <c r="J178"/>
  <c r="J103"/>
  <c i="3" r="BK154"/>
  <c r="BK112"/>
  <c i="2" r="BK402"/>
  <c r="J358"/>
  <c r="BK267"/>
  <c r="J120"/>
  <c r="J355"/>
  <c r="BK290"/>
  <c r="BK228"/>
  <c r="BK137"/>
  <c r="J384"/>
  <c r="J338"/>
  <c r="J238"/>
  <c r="J159"/>
  <c i="3" r="BK181"/>
  <c r="J125"/>
  <c r="J152"/>
  <c r="J112"/>
  <c i="2" r="J299"/>
  <c r="BK244"/>
  <c r="BK187"/>
  <c r="J107"/>
  <c r="BK373"/>
  <c r="J312"/>
  <c r="BK251"/>
  <c r="BK192"/>
  <c r="BK147"/>
  <c r="F33"/>
  <c r="BK378"/>
  <c r="J321"/>
  <c r="BK217"/>
  <c i="3" r="BK170"/>
  <c r="J181"/>
  <c r="J160"/>
  <c i="2" r="BK375"/>
  <c r="BK281"/>
  <c r="BK215"/>
  <c r="BK398"/>
  <c r="BK341"/>
  <c r="J281"/>
  <c r="BK178"/>
  <c r="J406"/>
  <c r="J290"/>
  <c r="J215"/>
  <c r="BK130"/>
  <c i="3" r="J168"/>
  <c r="J110"/>
  <c r="J146"/>
  <c r="J118"/>
  <c i="2" r="BK323"/>
  <c r="J221"/>
  <c r="BK159"/>
  <c r="J398"/>
  <c r="J345"/>
  <c r="BK287"/>
  <c r="BK238"/>
  <c r="BK181"/>
  <c r="BK123"/>
  <c r="J258"/>
  <c r="BK219"/>
  <c r="J181"/>
  <c r="J130"/>
  <c i="3" r="BK176"/>
  <c r="BK138"/>
  <c r="J97"/>
  <c r="J156"/>
  <c r="BK97"/>
  <c r="BK108"/>
  <c i="2" r="J381"/>
  <c r="J352"/>
  <c r="J308"/>
  <c r="BK246"/>
  <c r="J184"/>
  <c r="BK113"/>
  <c r="BK345"/>
  <c r="BK258"/>
  <c r="BK166"/>
  <c i="3" r="J164"/>
  <c r="BK105"/>
  <c r="J108"/>
  <c r="BK148"/>
  <c i="2" r="BK303"/>
  <c r="J190"/>
  <c r="F37"/>
  <c i="3" r="J114"/>
  <c r="J135"/>
  <c r="BK110"/>
  <c r="BK116"/>
  <c i="2" r="BK329"/>
  <c r="J244"/>
  <c r="J154"/>
  <c i="3" r="J170"/>
  <c r="J148"/>
  <c r="BK120"/>
  <c i="2" r="J315"/>
  <c r="J202"/>
  <c r="BK107"/>
  <c r="J362"/>
  <c r="BK299"/>
  <c r="BK190"/>
  <c r="F36"/>
  <c r="J318"/>
  <c r="BK235"/>
  <c r="J150"/>
  <c r="F35"/>
  <c r="J341"/>
  <c r="J228"/>
  <c r="BK142"/>
  <c i="3" r="BK162"/>
  <c r="J120"/>
  <c r="BK114"/>
  <c i="2" r="J349"/>
  <c r="J163"/>
  <c r="BK384"/>
  <c r="J329"/>
  <c r="J255"/>
  <c r="J166"/>
  <c r="J375"/>
  <c r="BK277"/>
  <c r="BK198"/>
  <c r="BK117"/>
  <c i="3" r="J158"/>
  <c r="BK125"/>
  <c r="J142"/>
  <c i="2" r="BK315"/>
  <c r="J235"/>
  <c r="J175"/>
  <c r="J391"/>
  <c r="J332"/>
  <c r="J277"/>
  <c r="J217"/>
  <c r="BK133"/>
  <c r="J271"/>
  <c r="BK210"/>
  <c r="J169"/>
  <c i="1" r="AS54"/>
  <c i="3" r="BK146"/>
  <c r="J154"/>
  <c r="BK133"/>
  <c i="2" r="BK406"/>
  <c r="BK338"/>
  <c r="BK274"/>
  <c r="J210"/>
  <c r="BK126"/>
  <c r="BK355"/>
  <c r="J295"/>
  <c r="J187"/>
  <c i="3" r="J176"/>
  <c r="J133"/>
  <c r="BK91"/>
  <c r="J105"/>
  <c i="2" r="J326"/>
  <c r="J241"/>
  <c r="J133"/>
  <c r="J378"/>
  <c r="BK312"/>
  <c r="J219"/>
  <c r="J110"/>
  <c r="J366"/>
  <c r="J303"/>
  <c r="BK221"/>
  <c r="J145"/>
  <c i="3" r="BK173"/>
  <c r="BK164"/>
  <c r="BK158"/>
  <c r="BK93"/>
  <c i="2" r="J261"/>
  <c r="J137"/>
  <c r="BK381"/>
  <c r="BK321"/>
  <c r="BK261"/>
  <c r="BK205"/>
  <c r="BK163"/>
  <c r="BK283"/>
  <c r="J246"/>
  <c r="BK202"/>
  <c r="BK154"/>
  <c r="J117"/>
  <c i="3" r="BK160"/>
  <c r="J129"/>
  <c r="BK102"/>
  <c r="BK144"/>
  <c r="J150"/>
  <c i="2" r="BK387"/>
  <c r="BK358"/>
  <c r="BK293"/>
  <c r="BK224"/>
  <c r="BK169"/>
  <c r="J402"/>
  <c r="BK271"/>
  <c r="BK195"/>
  <c r="J126"/>
  <c i="3" r="J140"/>
  <c r="J162"/>
  <c r="BK152"/>
  <c i="2" r="BK366"/>
  <c r="J293"/>
  <c r="J224"/>
  <c r="J147"/>
  <c r="J370"/>
  <c r="J323"/>
  <c r="BK241"/>
  <c r="BK150"/>
  <c r="BK394"/>
  <c r="BK318"/>
  <c r="J251"/>
  <c r="BK184"/>
  <c r="BK103"/>
  <c i="3" r="BK142"/>
  <c r="J93"/>
  <c r="BK129"/>
  <c i="2" r="BK352"/>
  <c r="J287"/>
  <c r="BK207"/>
  <c r="BK120"/>
  <c r="BK362"/>
  <c r="BK295"/>
  <c r="J232"/>
  <c r="BK172"/>
  <c r="BK110"/>
  <c r="BK232"/>
  <c r="J192"/>
  <c r="BK145"/>
  <c i="3" r="BK118"/>
  <c r="J144"/>
  <c r="BK168"/>
  <c r="BK150"/>
  <c r="BK156"/>
  <c r="J91"/>
  <c i="2" r="J373"/>
  <c r="BK326"/>
  <c r="J267"/>
  <c r="J195"/>
  <c r="J142"/>
  <c r="BK370"/>
  <c r="BK308"/>
  <c r="J207"/>
  <c r="J113"/>
  <c i="3" r="J116"/>
  <c r="BK140"/>
  <c i="2" r="J387"/>
  <c r="J336"/>
  <c r="BK255"/>
  <c r="BK175"/>
  <c r="BK391"/>
  <c r="BK336"/>
  <c r="J263"/>
  <c r="J205"/>
  <c r="J123"/>
  <c r="BK349"/>
  <c r="BK263"/>
  <c r="J172"/>
  <c i="3" r="J173"/>
  <c r="BK135"/>
  <c r="J138"/>
  <c r="J102"/>
  <c i="2" r="BK332"/>
  <c r="J274"/>
  <c r="J198"/>
  <c r="J33"/>
  <c l="1" r="P125"/>
  <c r="R201"/>
  <c r="T231"/>
  <c r="R266"/>
  <c r="R307"/>
  <c r="P344"/>
  <c r="R365"/>
  <c r="P390"/>
  <c i="3" r="BK90"/>
  <c r="BK89"/>
  <c r="J89"/>
  <c r="J60"/>
  <c r="P90"/>
  <c r="P89"/>
  <c r="T90"/>
  <c r="T89"/>
  <c i="2" r="BK102"/>
  <c r="J102"/>
  <c r="J61"/>
  <c r="R125"/>
  <c r="P162"/>
  <c r="BK231"/>
  <c r="J231"/>
  <c r="J69"/>
  <c r="R250"/>
  <c r="T298"/>
  <c r="T125"/>
  <c r="R162"/>
  <c r="P250"/>
  <c r="BK298"/>
  <c r="J298"/>
  <c r="J72"/>
  <c r="T344"/>
  <c r="BK390"/>
  <c r="J390"/>
  <c r="J76"/>
  <c i="3" r="BK96"/>
  <c r="J96"/>
  <c r="J63"/>
  <c i="2" r="R102"/>
  <c r="P141"/>
  <c r="P201"/>
  <c r="T250"/>
  <c r="R298"/>
  <c r="BK365"/>
  <c r="J365"/>
  <c r="J75"/>
  <c i="3" r="R90"/>
  <c r="R89"/>
  <c i="2" r="P102"/>
  <c r="P101"/>
  <c r="BK141"/>
  <c r="J141"/>
  <c r="J63"/>
  <c r="BK162"/>
  <c r="T201"/>
  <c r="BK250"/>
  <c r="J250"/>
  <c r="J70"/>
  <c r="T266"/>
  <c r="T307"/>
  <c i="3" r="P96"/>
  <c r="P95"/>
  <c r="BK167"/>
  <c r="BK166"/>
  <c r="J166"/>
  <c r="J64"/>
  <c r="R167"/>
  <c r="R166"/>
  <c i="2" r="T102"/>
  <c r="R141"/>
  <c r="T162"/>
  <c r="P231"/>
  <c r="BK266"/>
  <c r="J266"/>
  <c r="J71"/>
  <c r="BK307"/>
  <c r="J307"/>
  <c r="J73"/>
  <c r="R344"/>
  <c r="P365"/>
  <c r="R390"/>
  <c i="3" r="T96"/>
  <c r="T95"/>
  <c r="T167"/>
  <c r="T166"/>
  <c i="2" r="BK125"/>
  <c r="J125"/>
  <c r="J62"/>
  <c r="T141"/>
  <c r="BK201"/>
  <c r="J201"/>
  <c r="J68"/>
  <c r="R231"/>
  <c r="P266"/>
  <c r="P298"/>
  <c r="P307"/>
  <c r="BK344"/>
  <c r="J344"/>
  <c r="J74"/>
  <c r="T365"/>
  <c r="T390"/>
  <c i="3" r="R96"/>
  <c r="R95"/>
  <c r="P167"/>
  <c r="P166"/>
  <c i="2" r="BK153"/>
  <c r="J153"/>
  <c r="J64"/>
  <c r="BK158"/>
  <c r="J158"/>
  <c r="J66"/>
  <c r="BK397"/>
  <c r="J397"/>
  <c r="J78"/>
  <c r="BK401"/>
  <c r="J401"/>
  <c r="J79"/>
  <c r="BK405"/>
  <c r="J405"/>
  <c r="J80"/>
  <c i="3" r="BK180"/>
  <c r="J180"/>
  <c r="J68"/>
  <c r="BK175"/>
  <c r="J175"/>
  <c r="J66"/>
  <c i="2" r="BK101"/>
  <c r="J101"/>
  <c r="J60"/>
  <c r="J162"/>
  <c r="J67"/>
  <c i="3" r="BF97"/>
  <c r="BF102"/>
  <c r="BF110"/>
  <c r="BF112"/>
  <c r="BF118"/>
  <c r="BF125"/>
  <c r="BF138"/>
  <c r="BF140"/>
  <c r="BF156"/>
  <c r="BF158"/>
  <c r="J52"/>
  <c r="E78"/>
  <c r="F85"/>
  <c r="BF93"/>
  <c r="BF135"/>
  <c r="BF144"/>
  <c r="BF146"/>
  <c r="BF148"/>
  <c r="J54"/>
  <c r="BF114"/>
  <c r="BF160"/>
  <c r="BF105"/>
  <c r="BF129"/>
  <c r="BF133"/>
  <c r="BF162"/>
  <c r="BF91"/>
  <c r="BF108"/>
  <c r="BF116"/>
  <c r="BF120"/>
  <c r="BF142"/>
  <c r="BF150"/>
  <c r="BF152"/>
  <c r="BF154"/>
  <c r="BF164"/>
  <c r="BF168"/>
  <c r="BF173"/>
  <c r="BF176"/>
  <c r="BF181"/>
  <c r="BF170"/>
  <c i="1" r="AV55"/>
  <c r="BC55"/>
  <c r="BB55"/>
  <c r="AZ55"/>
  <c i="2" r="E48"/>
  <c r="J52"/>
  <c r="J54"/>
  <c r="F55"/>
  <c r="BF103"/>
  <c r="BF107"/>
  <c r="BF110"/>
  <c r="BF113"/>
  <c r="BF117"/>
  <c r="BF120"/>
  <c r="BF123"/>
  <c r="BF126"/>
  <c r="BF130"/>
  <c r="BF133"/>
  <c r="BF137"/>
  <c r="BF142"/>
  <c r="BF145"/>
  <c r="BF147"/>
  <c r="BF150"/>
  <c r="BF154"/>
  <c r="BF159"/>
  <c r="BF163"/>
  <c r="BF166"/>
  <c r="BF169"/>
  <c r="BF172"/>
  <c r="BF175"/>
  <c r="BF178"/>
  <c r="BF181"/>
  <c r="BF184"/>
  <c r="BF187"/>
  <c r="BF190"/>
  <c r="BF192"/>
  <c r="BF195"/>
  <c r="BF198"/>
  <c r="BF202"/>
  <c r="BF205"/>
  <c r="BF207"/>
  <c r="BF210"/>
  <c r="BF215"/>
  <c r="BF217"/>
  <c r="BF219"/>
  <c r="BF221"/>
  <c r="BF224"/>
  <c r="BF228"/>
  <c r="BF232"/>
  <c r="BF235"/>
  <c r="BF238"/>
  <c r="BF241"/>
  <c r="BF244"/>
  <c r="BF246"/>
  <c r="BF251"/>
  <c r="BF255"/>
  <c r="BF258"/>
  <c r="BF261"/>
  <c r="BF263"/>
  <c r="BF267"/>
  <c r="BF271"/>
  <c r="BF274"/>
  <c r="BF277"/>
  <c r="BF281"/>
  <c r="BF283"/>
  <c r="BF287"/>
  <c r="BF290"/>
  <c r="BF293"/>
  <c r="BF295"/>
  <c r="BF299"/>
  <c r="BF303"/>
  <c r="BF308"/>
  <c r="BF312"/>
  <c r="BF315"/>
  <c r="BF318"/>
  <c r="BF321"/>
  <c r="BF323"/>
  <c r="BF326"/>
  <c r="BF329"/>
  <c r="BF332"/>
  <c r="BF336"/>
  <c r="BF338"/>
  <c r="BF341"/>
  <c r="BF345"/>
  <c r="BF349"/>
  <c r="BF352"/>
  <c r="BF355"/>
  <c r="BF358"/>
  <c r="BF362"/>
  <c r="BF366"/>
  <c r="BF370"/>
  <c r="BF373"/>
  <c r="BF375"/>
  <c r="BF378"/>
  <c r="BF381"/>
  <c r="BF384"/>
  <c r="BF387"/>
  <c r="BF391"/>
  <c r="BF394"/>
  <c r="BF398"/>
  <c r="BF402"/>
  <c r="BF406"/>
  <c i="1" r="BD55"/>
  <c i="3" r="F37"/>
  <c i="1" r="BD56"/>
  <c r="BD54"/>
  <c r="W33"/>
  <c i="3" r="F36"/>
  <c i="1" r="BC56"/>
  <c r="BC54"/>
  <c r="W32"/>
  <c i="3" r="J33"/>
  <c i="1" r="AV56"/>
  <c i="3" r="F33"/>
  <c i="1" r="AZ56"/>
  <c r="AZ54"/>
  <c r="W29"/>
  <c i="3" r="F35"/>
  <c i="1" r="BB56"/>
  <c r="BB54"/>
  <c r="AX54"/>
  <c i="2" l="1" r="T157"/>
  <c r="R157"/>
  <c r="R101"/>
  <c r="R100"/>
  <c r="T101"/>
  <c r="T100"/>
  <c r="P157"/>
  <c r="P100"/>
  <c i="1" r="AU55"/>
  <c i="3" r="R88"/>
  <c r="P88"/>
  <c i="1" r="AU56"/>
  <c i="2" r="BK157"/>
  <c r="J157"/>
  <c r="J65"/>
  <c i="3" r="T88"/>
  <c r="J90"/>
  <c r="J61"/>
  <c r="BK95"/>
  <c r="J95"/>
  <c r="J62"/>
  <c r="J167"/>
  <c r="J65"/>
  <c i="2" r="BK396"/>
  <c r="J396"/>
  <c r="J77"/>
  <c i="3" r="BK179"/>
  <c r="J179"/>
  <c r="J67"/>
  <c i="2" r="BK100"/>
  <c r="J100"/>
  <c i="1" r="AY54"/>
  <c i="2" r="J30"/>
  <c i="1" r="AG55"/>
  <c r="AV54"/>
  <c r="AK29"/>
  <c r="W31"/>
  <c i="2" r="F34"/>
  <c i="1" r="BA55"/>
  <c i="3" r="J34"/>
  <c i="1" r="AW56"/>
  <c r="AT56"/>
  <c i="3" r="F34"/>
  <c i="1" r="BA56"/>
  <c i="2" r="J34"/>
  <c i="1" r="AW55"/>
  <c r="AT55"/>
  <c i="3" l="1" r="BK88"/>
  <c r="J88"/>
  <c r="J59"/>
  <c i="1" r="AN55"/>
  <c i="2" r="J59"/>
  <c r="J39"/>
  <c i="1" r="AU54"/>
  <c r="BA54"/>
  <c r="AW54"/>
  <c r="AK30"/>
  <c i="3" l="1" r="J30"/>
  <c i="1" r="AG56"/>
  <c r="AT54"/>
  <c r="W30"/>
  <c i="3" l="1" r="J39"/>
  <c i="1" r="AN56"/>
  <c r="AG54"/>
  <c l="1" r="AN54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<sst xmlns="http://schemas.openxmlformats.org/spreadsheetml/2006/main">
  <si>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</si>
  <si>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</si>
  <si>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</si>
  <si>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</si>
  <si>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</si>
  <si>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{071d87ed-041c-4636-81a7-bd64c18682ca}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</si>
  <si>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</si>
  <si>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</si>
  <si>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</si>
  <si>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</si>
  <si>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</si>
  <si>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</si>
  <si>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</si>
  <si>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</si>
  <si>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25_04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</si>
  <si>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</si>
  <si>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</si>
  <si>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bytu č.21, ul. M. Pujmanové 3, Havířov - Šumbark</t>
  </si>
  <si>
    <t>KSO:</t>
  </si>
  <si>
    <t/>
  </si>
  <si>
    <t>CC-CZ:</t>
  </si>
  <si>
    <t>Místo:</t>
  </si>
  <si>
    <t>ul. M. Pujmanové 3</t>
  </si>
  <si>
    <t>Datum:</t>
  </si>
  <si>
    <t>29. 4. 2025</t>
  </si>
  <si>
    <t>Zadavatel:</t>
  </si>
  <si>
    <t>IČ:</t>
  </si>
  <si>
    <t>00415227</t>
  </si>
  <si>
    <t>SBD Havířov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</si>
  <si>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</si>
  <si>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</si>
  <si>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</si>
  <si>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</si>
  <si>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</si>
  <si>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</si>
  <si>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</si>
  <si>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87589192</t>
  </si>
  <si>
    <t>Ing. Michal Klimša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</si>
  <si>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</si>
  <si>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</si>
  <si>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</si>
  <si>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</si>
  <si>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</si>
  <si>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</si>
  <si>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</si>
  <si>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</si>
  <si>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</si>
  <si>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</si>
  <si>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</si>
  <si>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</si>
  <si>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</si>
  <si>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</si>
  <si>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</si>
  <si>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</si>
  <si>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</si>
  <si>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</si>
  <si>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</si>
  <si>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</si>
  <si>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</si>
  <si>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</si>
  <si>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</si>
  <si>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</si>
  <si>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</si>
  <si>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</si>
  <si>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</si>
  <si>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</si>
  <si>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</si>
  <si>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</si>
  <si>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</si>
  <si>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</si>
  <si>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</si>
  <si>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</si>
  <si>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</si>
  <si>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</si>
  <si>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</si>
  <si>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</si>
  <si>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</si>
  <si>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</si>
  <si>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</si>
  <si>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</si>
  <si>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Stavba</t>
  </si>
  <si>
    <t>STA</t>
  </si>
  <si>
    <t>1</t>
  </si>
  <si>
    <t>{2085dc59-0b40-4319-acd5-8b268f3cd788}</t>
  </si>
  <si>
    <t>02</t>
  </si>
  <si>
    <t>Elektro</t>
  </si>
  <si>
    <t>{4882304f-5da1-4506-8c1f-7593e378db1e}</t>
  </si>
  <si>
    <t>KRYCÍ LIST SOUPISU PRACÍ</t>
  </si>
  <si>
    <t>Objekt:</t>
  </si>
  <si>
    <t>01 - Stavba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</si>
  <si>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</si>
  <si>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</si>
  <si>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</si>
  <si>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</si>
  <si>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</si>
  <si>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</si>
  <si>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</si>
  <si>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</si>
  <si>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</si>
  <si>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</si>
  <si>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</si>
  <si>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725 - Zdravotechnika - zařizovací předměty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</si>
  <si>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</si>
  <si>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</si>
  <si>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</si>
  <si>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</si>
  <si>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</si>
  <si>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</si>
  <si>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</si>
  <si>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</si>
  <si>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</si>
  <si>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</si>
  <si>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46-M - Zemní práce při extr.mont.pracích</t>
  </si>
  <si>
    <t xml:space="preserve">    58-M - Revize vyhrazených technických zařízení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</si>
  <si>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</si>
  <si>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</si>
  <si>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</si>
  <si>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</si>
  <si>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</si>
  <si>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</si>
  <si>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</si>
  <si>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</si>
  <si>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</si>
  <si>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</si>
  <si>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</si>
  <si>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</si>
  <si>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</si>
  <si>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</si>
  <si>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</si>
  <si>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</si>
  <si>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</si>
  <si>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</si>
  <si>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</si>
  <si>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</si>
  <si>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612131121</t>
  </si>
  <si>
    <t>Penetrační disperzní nátěr vnitřních stěn nanášený ručně</t>
  </si>
  <si>
    <t>m2</t>
  </si>
  <si>
    <t>CS ÚRS 2025 01</t>
  </si>
  <si>
    <t>4</t>
  </si>
  <si>
    <t>2</t>
  </si>
  <si>
    <t>-1191530189</t>
  </si>
  <si>
    <t>PP</t>
  </si>
  <si>
    <t>Podkladní a spojovací vrstva vnitřních omítaných ploch penetrace disperzní nanášená ručně stěn</t>
  </si>
  <si>
    <t>Online PSC</t>
  </si>
  <si>
    <t>https://podminky.urs.cz/item/CS_URS_2025_01/612131121</t>
  </si>
  <si>
    <t>VV</t>
  </si>
  <si>
    <t>2,8*(6,9+3,8+11,5/2)</t>
  </si>
  <si>
    <t>612142001</t>
  </si>
  <si>
    <t>Potažení vnitřních stěn sklovláknitým pletivem vtlačeným do tenkovrstvé hmoty</t>
  </si>
  <si>
    <t>-570401128</t>
  </si>
  <si>
    <t>Potažení vnitřních ploch pletivem v ploše nebo pruzích, na plném podkladu sklovláknitým vtlačením do tmelu stěn</t>
  </si>
  <si>
    <t>https://podminky.urs.cz/item/CS_URS_2025_01/612142001</t>
  </si>
  <si>
    <t>3</t>
  </si>
  <si>
    <t>612311131</t>
  </si>
  <si>
    <t>Potažení vnitřních stěn vápenným štukem tloušťky do 3 mm</t>
  </si>
  <si>
    <t>-730036835</t>
  </si>
  <si>
    <t>Potažení vnitřních ploch vápenným štukem tloušťky do 3 mm svislých konstrukcí stěn</t>
  </si>
  <si>
    <t>https://podminky.urs.cz/item/CS_URS_2025_01/612311131</t>
  </si>
  <si>
    <t>612315121</t>
  </si>
  <si>
    <t>Vápenná štuková omítka rýh ve stěnách š do 150 mm</t>
  </si>
  <si>
    <t>-503744447</t>
  </si>
  <si>
    <t>Vápenná omítka rýh štuková dvouvrstvá ve stěnách, šířky rýhy do 150 mm</t>
  </si>
  <si>
    <t>https://podminky.urs.cz/item/CS_URS_2025_01/612315121</t>
  </si>
  <si>
    <t>25*0,15</t>
  </si>
  <si>
    <t>5</t>
  </si>
  <si>
    <t>619995001</t>
  </si>
  <si>
    <t>Začištění omítek kolem oken, dveří, podlah nebo obkladů</t>
  </si>
  <si>
    <t>m</t>
  </si>
  <si>
    <t>-1095521223</t>
  </si>
  <si>
    <t>Začištění omítek (s dodáním hmot) kolem oken, dveří, podlah, obkladů apod.</t>
  </si>
  <si>
    <t>https://podminky.urs.cz/item/CS_URS_2025_01/619995001</t>
  </si>
  <si>
    <t>642944121</t>
  </si>
  <si>
    <t>Osazování ocelových zárubní dodatečné pl do 2,5 m2</t>
  </si>
  <si>
    <t>kus</t>
  </si>
  <si>
    <t>1737268916</t>
  </si>
  <si>
    <t>Osazení ocelových dveřních zárubní lisovaných nebo z úhelníků dodatečně s vybetonováním prahu, plochy do 2,5 m2</t>
  </si>
  <si>
    <t>https://podminky.urs.cz/item/CS_URS_2025_01/642944121</t>
  </si>
  <si>
    <t>7</t>
  </si>
  <si>
    <t>M</t>
  </si>
  <si>
    <t>55331430</t>
  </si>
  <si>
    <t>zárubeň jednokřídlá ocelová pro dodatečnou montáž tl stěny 75-100mm rozměru 600/1970, 2100mm</t>
  </si>
  <si>
    <t>8</t>
  </si>
  <si>
    <t>1060497223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</si>
  <si>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</si>
  <si>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</si>
  <si>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</si>
  <si>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</si>
  <si>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513274422</t>
  </si>
  <si>
    <t>Lešení pomocné pracovní pro objekty pozemních staveb pro zatížení do 150 kg/m2, o výšce lešeňové podlahy do 1,9 m</t>
  </si>
  <si>
    <t>https://podminky.urs.cz/item/CS_URS_2025_01/949101111</t>
  </si>
  <si>
    <t>4,2+1,9+17,4+6,9+3+0,9+8,3+11,9+8</t>
  </si>
  <si>
    <t>965046111</t>
  </si>
  <si>
    <t>Broušení stávajících betonových podlah úběr do 3 mm</t>
  </si>
  <si>
    <t>1241216181</t>
  </si>
  <si>
    <t>https://podminky.urs.cz/item/CS_URS_2025_01/965046111</t>
  </si>
  <si>
    <t>10</t>
  </si>
  <si>
    <t>965046119</t>
  </si>
  <si>
    <t>Příplatek k broušení stávajících betonových podlah za každý další 1 mm úběru</t>
  </si>
  <si>
    <t>1339213206</t>
  </si>
  <si>
    <t>Broušení stávajících betonových podlah Příplatek k ceně za každý další 1 mm úběru</t>
  </si>
  <si>
    <t>https://podminky.urs.cz/item/CS_URS_2025_01/965046119</t>
  </si>
  <si>
    <t>62,5*7</t>
  </si>
  <si>
    <t>11</t>
  </si>
  <si>
    <t>968072455</t>
  </si>
  <si>
    <t>Vybourání kovových dveřních zárubní pl do 2 m2</t>
  </si>
  <si>
    <t>-889237734</t>
  </si>
  <si>
    <t>Vybourání kovových rámů oken s křídly, dveřních zárubní, vrat, stěn, ostění nebo obkladů dveřních zárubní, plochy do 2 m2</t>
  </si>
  <si>
    <t>https://podminky.urs.cz/item/CS_URS_2025_01/968072455</t>
  </si>
  <si>
    <t>0,6*2*2</t>
  </si>
  <si>
    <t>997</t>
  </si>
  <si>
    <t>Přesun sutě</t>
  </si>
  <si>
    <t>997013214</t>
  </si>
  <si>
    <t>Vnitrostaveništní doprava suti a vybouraných hmot pro budovy v přes 12 do 15 m ručně</t>
  </si>
  <si>
    <t>t</t>
  </si>
  <si>
    <t>-616949838</t>
  </si>
  <si>
    <t>Vnitrostaveništní doprava suti a vybouraných hmot vodorovně do 50 m s naložením ručně pro budovy a haly výšky přes 12 do 15 m</t>
  </si>
  <si>
    <t>https://podminky.urs.cz/item/CS_URS_2025_01/997013214</t>
  </si>
  <si>
    <t>13</t>
  </si>
  <si>
    <t>997013501</t>
  </si>
  <si>
    <t>Odvoz suti a vybouraných hmot na skládku nebo meziskládku do 1 km se složením</t>
  </si>
  <si>
    <t>-1761292410</t>
  </si>
  <si>
    <t>14</t>
  </si>
  <si>
    <t>997013509</t>
  </si>
  <si>
    <t>Příplatek k odvozu suti a vybouraných hmot na skládku ZKD 1 km přes 1 km</t>
  </si>
  <si>
    <t>-1855302594</t>
  </si>
  <si>
    <t>0,9*15</t>
  </si>
  <si>
    <t>15</t>
  </si>
  <si>
    <t>997013631</t>
  </si>
  <si>
    <t>Poplatek za uložení na skládce (skládkovné) stavebního odpadu směsného kód odpadu 17 09 04</t>
  </si>
  <si>
    <t>-633923660</t>
  </si>
  <si>
    <t>Poplatek za uložení stavebního odpadu na skládce (skládkovné) směsného stavebního a demoličního zatříděného do Katalogu odpadů pod kódem 17 09 04</t>
  </si>
  <si>
    <t>https://podminky.urs.cz/item/CS_URS_2025_01/997013631</t>
  </si>
  <si>
    <t>998</t>
  </si>
  <si>
    <t>Přesun hmot</t>
  </si>
  <si>
    <t>16</t>
  </si>
  <si>
    <t>998018003</t>
  </si>
  <si>
    <t>Přesun hmot pro budovy ruční pro budovy v přes 12 do 24 m</t>
  </si>
  <si>
    <t>720649262</t>
  </si>
  <si>
    <t>Přesun hmot pro budovy občanské výstavby, bydlení, výrobu a služby ruční (bez užití mechanizace) vodorovná dopravní vzdálenost do 100 m pro budovy s jakoukoliv nosnou konstrukcí výšky přes 12 do 24 m</t>
  </si>
  <si>
    <t>https://podminky.urs.cz/item/CS_URS_2025_01/998018003</t>
  </si>
  <si>
    <t>PSV</t>
  </si>
  <si>
    <t>Práce a dodávky PSV</t>
  </si>
  <si>
    <t>721</t>
  </si>
  <si>
    <t>Zdravotechnika - vnitřní kanalizace</t>
  </si>
  <si>
    <t>17</t>
  </si>
  <si>
    <t>721174043</t>
  </si>
  <si>
    <t>Potrubí kanalizační z PP připojovací DN 50</t>
  </si>
  <si>
    <t>870282357</t>
  </si>
  <si>
    <t>Potrubí z trub polypropylenových připojovací DN 50</t>
  </si>
  <si>
    <t>https://podminky.urs.cz/item/CS_URS_2025_01/721174043</t>
  </si>
  <si>
    <t>725</t>
  </si>
  <si>
    <t>Zdravotechnika - zařizovací předměty</t>
  </si>
  <si>
    <t>18</t>
  </si>
  <si>
    <t>725110811</t>
  </si>
  <si>
    <t>Demontáž klozetů splachovacích s nádrží</t>
  </si>
  <si>
    <t>soubor</t>
  </si>
  <si>
    <t>1658828390</t>
  </si>
  <si>
    <t>Demontáž klozetů splachovacíchch s nádrží nebo tlakovým splachovačem</t>
  </si>
  <si>
    <t>https://podminky.urs.cz/item/CS_URS_2025_01/725110811</t>
  </si>
  <si>
    <t>19</t>
  </si>
  <si>
    <t>725112001</t>
  </si>
  <si>
    <t>Klozet keramický standardní samostatně stojící s hlubokým splachováním odpad vodorovný</t>
  </si>
  <si>
    <t>-1991412839</t>
  </si>
  <si>
    <t>Zařízení záchodů klozety keramické standardní samostatně stojící s hlubokým splachováním odpad vodorovný</t>
  </si>
  <si>
    <t>https://podminky.urs.cz/item/CS_URS_2025_01/725112001</t>
  </si>
  <si>
    <t>20</t>
  </si>
  <si>
    <t>725210821</t>
  </si>
  <si>
    <t>Demontáž umyvadel bez výtokových armatur</t>
  </si>
  <si>
    <t>903347877</t>
  </si>
  <si>
    <t>Demontáž umyvadel bez výtokových armatur umyvadel</t>
  </si>
  <si>
    <t>https://podminky.urs.cz/item/CS_URS_2025_01/725210821</t>
  </si>
  <si>
    <t>725211616</t>
  </si>
  <si>
    <t>Umyvadlo keramické bílé šířky 550 mm s krytem na sifon připevněné na stěnu šrouby</t>
  </si>
  <si>
    <t>-1150968139</t>
  </si>
  <si>
    <t>Umyvadla keramická bílá bez výtokových armatur připevněná na stěnu šrouby s krytem na sifon (polosloupem), šířka umyvadla 550 mm</t>
  </si>
  <si>
    <t>https://podminky.urs.cz/item/CS_URS_2025_01/725211616</t>
  </si>
  <si>
    <t>22</t>
  </si>
  <si>
    <t>725220842</t>
  </si>
  <si>
    <t>Demontáž van ocelových volně stojících</t>
  </si>
  <si>
    <t>197498434</t>
  </si>
  <si>
    <t>https://podminky.urs.cz/item/CS_URS_2025_01/725220842</t>
  </si>
  <si>
    <t>23</t>
  </si>
  <si>
    <t>725222113</t>
  </si>
  <si>
    <t>Vana bez armatur výtokových akrylátová se zápachovou uzávěrkou 1500x700 mm</t>
  </si>
  <si>
    <t>-1000929889</t>
  </si>
  <si>
    <t>Vany bez výtokových armatur akrylátové se zápachovou uzávěrkou klasické 1500x700 mm</t>
  </si>
  <si>
    <t>https://podminky.urs.cz/item/CS_URS_2025_01/725222113</t>
  </si>
  <si>
    <t>24</t>
  </si>
  <si>
    <t>725226131</t>
  </si>
  <si>
    <t>Zástěna vanová skleněná t. 6 mm jednodílná otvíravá v do 1500 mm a š od 670 do 700 mm</t>
  </si>
  <si>
    <t>258787956</t>
  </si>
  <si>
    <t>Vanové zástěny na částečnou délku vany skleněné tl. 6 mm, výšky do 1520 mm jednodílné otvíravé, šířky od 670 do 700 mm</t>
  </si>
  <si>
    <t>https://podminky.urs.cz/item/CS_URS_2025_01/725226131</t>
  </si>
  <si>
    <t>25</t>
  </si>
  <si>
    <t>725822613</t>
  </si>
  <si>
    <t>Baterie umyvadlová stojánková páková s výpustí</t>
  </si>
  <si>
    <t>-821068535</t>
  </si>
  <si>
    <t>Baterie umyvadlové stojánkové pákové s výpustí</t>
  </si>
  <si>
    <t>https://podminky.urs.cz/item/CS_URS_2025_01/725822613</t>
  </si>
  <si>
    <t>26</t>
  </si>
  <si>
    <t>725849411</t>
  </si>
  <si>
    <t>Montáž baterie sprchové nástěnná s nastavitelnou výškou sprchy</t>
  </si>
  <si>
    <t>-222288158</t>
  </si>
  <si>
    <t>Baterie sprchové montáž nástěnných baterií s nastavitelnou výškou sprchy</t>
  </si>
  <si>
    <t>https://podminky.urs.cz/item/CS_URS_2025_01/725849411</t>
  </si>
  <si>
    <t>27</t>
  </si>
  <si>
    <t>55145537</t>
  </si>
  <si>
    <t>baterie sprchová nástěnná prostá</t>
  </si>
  <si>
    <t>32</t>
  </si>
  <si>
    <t>-97120785</t>
  </si>
  <si>
    <t>28</t>
  </si>
  <si>
    <t>725861102</t>
  </si>
  <si>
    <t>Zápachová uzávěrka pro umyvadla DN 40</t>
  </si>
  <si>
    <t>-2091581412</t>
  </si>
  <si>
    <t>Zápachové uzávěrky zařizovacích předmětů pro umyvadla DN 40</t>
  </si>
  <si>
    <t>https://podminky.urs.cz/item/CS_URS_2025_01/725861102</t>
  </si>
  <si>
    <t>29</t>
  </si>
  <si>
    <t>725862113</t>
  </si>
  <si>
    <t>Zápachová uzávěrka pro dřezy s přípojkou pro pračku nebo myčku DN 40/50</t>
  </si>
  <si>
    <t>-943537891</t>
  </si>
  <si>
    <t>Zápachové uzávěrky zařizovacích předmětů pro dřezy s přípojkou pro pračku nebo myčku DN 40/50</t>
  </si>
  <si>
    <t>https://podminky.urs.cz/item/CS_URS_2025_01/725862113</t>
  </si>
  <si>
    <t>30</t>
  </si>
  <si>
    <t>725864311</t>
  </si>
  <si>
    <t>Zápachová uzávěrka van DN 40/50 s kulovým kloubem na odtoku</t>
  </si>
  <si>
    <t>-1134863573</t>
  </si>
  <si>
    <t>Zápachové uzávěrky zařizovacích předmětů pro koupací vany s kulovým kloubem na odtoku DN 40/50</t>
  </si>
  <si>
    <t>https://podminky.urs.cz/item/CS_URS_2025_01/725864311</t>
  </si>
  <si>
    <t>766</t>
  </si>
  <si>
    <t>Konstrukce truhlářské</t>
  </si>
  <si>
    <t>31</t>
  </si>
  <si>
    <t>766660001</t>
  </si>
  <si>
    <t>Montáž dveřních křídel otvíravých jednokřídlových š do 0,8 m do ocelové zárubně</t>
  </si>
  <si>
    <t>175671314</t>
  </si>
  <si>
    <t>Montáž dveřních křídel dřevěných nebo plastových otevíravých do ocelové zárubně povrchově upravených jednokřídlových, šířky do 800 mm</t>
  </si>
  <si>
    <t>https://podminky.urs.cz/item/CS_URS_2025_01/766660001</t>
  </si>
  <si>
    <t>61162000</t>
  </si>
  <si>
    <t>dveře jednokřídlé dřevotřískové povrch dýhovaný plné 600x1970-2100mm</t>
  </si>
  <si>
    <t>850075547</t>
  </si>
  <si>
    <t>33</t>
  </si>
  <si>
    <t>766691914</t>
  </si>
  <si>
    <t>Vyvěšení nebo zavěšení dřevěných křídel dveří pl do 2 m2</t>
  </si>
  <si>
    <t>1922891681</t>
  </si>
  <si>
    <t>Ostatní práce vyvěšení nebo zavěšení křídel dřevěných dveřních, plochy do 2 m2</t>
  </si>
  <si>
    <t>https://podminky.urs.cz/item/CS_URS_2025_01/766691914</t>
  </si>
  <si>
    <t>34</t>
  </si>
  <si>
    <t>766811111</t>
  </si>
  <si>
    <t>Dodávka a Montáž kuchyňské linky vč. sanity a dopojení</t>
  </si>
  <si>
    <t>-1926759634</t>
  </si>
  <si>
    <t>https://podminky.urs.cz/item/CS_URS_2025_01/766811111</t>
  </si>
  <si>
    <t>P</t>
  </si>
  <si>
    <t>Poznámka k položce:_x000d_
Dolní skříňky 600mm, horní skříňky 400mm, dvířka plná, skříňky vč. polic a úchytek_x000d_
dopojení sanity pomocí pancéřových hadic, doplnění a úprava stávajícího připojovacího místa</t>
  </si>
  <si>
    <t>2,9+1,35</t>
  </si>
  <si>
    <t>35</t>
  </si>
  <si>
    <t>55143183</t>
  </si>
  <si>
    <t>baterie dřezová páková stojánková do 1 otvoru se sprchou</t>
  </si>
  <si>
    <t>-393639299</t>
  </si>
  <si>
    <t>36</t>
  </si>
  <si>
    <t>55231360</t>
  </si>
  <si>
    <t>dřez nerez vestavný s odkapní deskou 860x500mm</t>
  </si>
  <si>
    <t>616647983</t>
  </si>
  <si>
    <t>37</t>
  </si>
  <si>
    <t>54111001</t>
  </si>
  <si>
    <t>sporák kombinovaný 4 plynové hořáky horkovzdušná trouba do 70l š 50cm</t>
  </si>
  <si>
    <t>-1948480074</t>
  </si>
  <si>
    <t>38</t>
  </si>
  <si>
    <t>42958001</t>
  </si>
  <si>
    <t>odsavač par vestavěný výsuvný (digestoř) nerez, max. výkon 640 m3/hod</t>
  </si>
  <si>
    <t>-142563274</t>
  </si>
  <si>
    <t>Poznámka k položce:_x000d_
D+M včetně napojení na stávající odtah pro digestoř</t>
  </si>
  <si>
    <t>39</t>
  </si>
  <si>
    <t>766812840</t>
  </si>
  <si>
    <t>Demontáž kuchyňských linek dřevěných nebo kovových dl přes 1,8 do 2,1 m</t>
  </si>
  <si>
    <t>1807189848</t>
  </si>
  <si>
    <t>Demontáž kuchyňských linek dřevěných nebo kovových včetně skříněk uchycených na stěně, délky přes 1800 do 2100 mm</t>
  </si>
  <si>
    <t>https://podminky.urs.cz/item/CS_URS_2025_01/766812840</t>
  </si>
  <si>
    <t>Poznámka k položce:_x000d_
Dle studie interiéru</t>
  </si>
  <si>
    <t>40</t>
  </si>
  <si>
    <t>998766103</t>
  </si>
  <si>
    <t>Přesun hmot tonážní pro kce truhlářské v objektech v přes 12 do 24 m</t>
  </si>
  <si>
    <t>-1993681376</t>
  </si>
  <si>
    <t>Přesun hmot pro konstrukce truhlářské stanovený z hmotnosti přesunovaného materiálu vodorovná dopravní vzdálenost do 50 m základní v objektech výšky přes 12 do 24 m</t>
  </si>
  <si>
    <t>https://podminky.urs.cz/item/CS_URS_2025_01/998766103</t>
  </si>
  <si>
    <t>767</t>
  </si>
  <si>
    <t>Konstrukce zámečnické</t>
  </si>
  <si>
    <t>41</t>
  </si>
  <si>
    <t>767640111</t>
  </si>
  <si>
    <t>Montáž dveří ocelových nebo hliníkových vchodových jednokřídlových bez nadsvětlíku</t>
  </si>
  <si>
    <t>129824063</t>
  </si>
  <si>
    <t>https://podminky.urs.cz/item/CS_URS_2025_01/767640111</t>
  </si>
  <si>
    <t>42</t>
  </si>
  <si>
    <t>61173202</t>
  </si>
  <si>
    <t>dveře jednokřídlé dřevěné plné max rozměru otvoru 2,42m2 bezpečnostní třídy RC2</t>
  </si>
  <si>
    <t>230462898</t>
  </si>
  <si>
    <t>Poznámka k položce:_x000d_
Požární odolnost EI30 DP3_x000d_
5-ti bodový zámek (kování)</t>
  </si>
  <si>
    <t>43</t>
  </si>
  <si>
    <t>767641800</t>
  </si>
  <si>
    <t>Demontáž zárubní dveří odřezáním plochy do 2,5 m2</t>
  </si>
  <si>
    <t>1218710164</t>
  </si>
  <si>
    <t>Demontáž dveřních zárubní odřezáním od upevnění, plochy dveří do 2,5 m2</t>
  </si>
  <si>
    <t>https://podminky.urs.cz/item/CS_URS_2025_01/767641800</t>
  </si>
  <si>
    <t>44</t>
  </si>
  <si>
    <t>767646411</t>
  </si>
  <si>
    <t>Montáž revizních dveří a dvířek jednokřídlových s rámem plochy do 0,5 m2</t>
  </si>
  <si>
    <t>-1233527753</t>
  </si>
  <si>
    <t>Montáž revizních dveří a dvířek hliníkových, ocelových nebo plastových s rámem jednokřídlových, plochy do 0,5 m2</t>
  </si>
  <si>
    <t>https://podminky.urs.cz/item/CS_URS_2025_01/767646411</t>
  </si>
  <si>
    <t>45</t>
  </si>
  <si>
    <t>59030753</t>
  </si>
  <si>
    <t>dvířka revizní jednokřídlá s automatickým zámkem 400x600mm</t>
  </si>
  <si>
    <t>746699501</t>
  </si>
  <si>
    <t>46</t>
  </si>
  <si>
    <t>767996701</t>
  </si>
  <si>
    <t>Demontáž atypických zámečnických konstrukcí řezáním hm jednotlivých dílů do 50 kg</t>
  </si>
  <si>
    <t>kg</t>
  </si>
  <si>
    <t>-1185071663</t>
  </si>
  <si>
    <t>Demontáž ostatních zámečnických konstrukcí řezáním o hmotnosti jednotlivých dílů do 50 kg</t>
  </si>
  <si>
    <t>https://podminky.urs.cz/item/CS_URS_2025_01/767996701</t>
  </si>
  <si>
    <t>Poznámka k položce:_x000d_
specifikace dle PD: BP_7</t>
  </si>
  <si>
    <t>771</t>
  </si>
  <si>
    <t>Podlahy z dlaždic</t>
  </si>
  <si>
    <t>47</t>
  </si>
  <si>
    <t>771121011</t>
  </si>
  <si>
    <t>Nátěr penetrační na podlahu</t>
  </si>
  <si>
    <t>-198557755</t>
  </si>
  <si>
    <t>Příprava podkladu před provedením dlažby nátěr penetrační na podlahu</t>
  </si>
  <si>
    <t>https://podminky.urs.cz/item/CS_URS_2025_01/771121011</t>
  </si>
  <si>
    <t>3+0,9</t>
  </si>
  <si>
    <t>48</t>
  </si>
  <si>
    <t>771151012</t>
  </si>
  <si>
    <t>Samonivelační stěrka podlah pevnosti 20 MPa tl přes 3 do 5 mm</t>
  </si>
  <si>
    <t>-1261960489</t>
  </si>
  <si>
    <t>Příprava podkladu před provedením dlažby samonivelační stěrka min. pevnosti 20 MPa, tloušťky přes 3 do 5 mm</t>
  </si>
  <si>
    <t>https://podminky.urs.cz/item/CS_URS_2025_01/771151012</t>
  </si>
  <si>
    <t>49</t>
  </si>
  <si>
    <t>771574616</t>
  </si>
  <si>
    <t>Montáž podlah keramických hladkých lepených cementovým standardním lepidlem přes 9 do 12 ks/m2</t>
  </si>
  <si>
    <t>-1862488812</t>
  </si>
  <si>
    <t>Montáž podlah z dlaždic keramických lepených cementovým standardním lepidlem hladkých, tloušťky do 10 mm přes 9 do 12 ks/m2</t>
  </si>
  <si>
    <t>https://podminky.urs.cz/item/CS_URS_2025_01/771574616</t>
  </si>
  <si>
    <t>50</t>
  </si>
  <si>
    <t>59761160</t>
  </si>
  <si>
    <t>dlažba keramická slinutá mrazuvzdorná povrch hladký/matný tl do 10mm přes 9 do 12ks/m2</t>
  </si>
  <si>
    <t>898391959</t>
  </si>
  <si>
    <t>51</t>
  </si>
  <si>
    <t>998771102</t>
  </si>
  <si>
    <t>Přesun hmot tonážní pro podlahy z dlaždic v objektech v přes 6 do 12 m</t>
  </si>
  <si>
    <t>1111312989</t>
  </si>
  <si>
    <t>Přesun hmot pro podlahy z dlaždic stanovený z hmotnosti přesunovaného materiálu vodorovná dopravní vzdálenost do 50 m základní v objektech výšky přes 6 do 12 m</t>
  </si>
  <si>
    <t>https://podminky.urs.cz/item/CS_URS_2025_01/998771102</t>
  </si>
  <si>
    <t>775</t>
  </si>
  <si>
    <t>Podlahy skládané</t>
  </si>
  <si>
    <t>52</t>
  </si>
  <si>
    <t>775111311</t>
  </si>
  <si>
    <t>Vysátí podkladu skládaných podlah</t>
  </si>
  <si>
    <t>-2024161152</t>
  </si>
  <si>
    <t>Příprava podkladu skládaných podlah a stěn vysátí podlah</t>
  </si>
  <si>
    <t>https://podminky.urs.cz/item/CS_URS_2025_01/775111311</t>
  </si>
  <si>
    <t>4,2+1,9+17,4+6,9+8,3+11,9+8</t>
  </si>
  <si>
    <t>53</t>
  </si>
  <si>
    <t>775121111</t>
  </si>
  <si>
    <t>Vodou ředitelná penetrace savého podkladu skládaných podlah</t>
  </si>
  <si>
    <t>-766163551</t>
  </si>
  <si>
    <t>Příprava podkladu skládaných podlah a stěn penetrace vodou ředitelná na savý podklad (válečkováním) podlah</t>
  </si>
  <si>
    <t>https://podminky.urs.cz/item/CS_URS_2025_01/775121111</t>
  </si>
  <si>
    <t>54</t>
  </si>
  <si>
    <t>775141113</t>
  </si>
  <si>
    <t>Stěrka podlahová nivelační pro vyrovnání podkladu skládaných podlah pevnosti 20 MPa tl přes 5 do 8 mm</t>
  </si>
  <si>
    <t>-1539938232</t>
  </si>
  <si>
    <t>Příprava podkladu skládaných podlah a stěn vyrovnání samonivelační stěrkou podlah min.pevnosti 20 MPa, tloušťky přes 5 do 8 mm</t>
  </si>
  <si>
    <t>https://podminky.urs.cz/item/CS_URS_2025_01/775141113</t>
  </si>
  <si>
    <t>55</t>
  </si>
  <si>
    <t>775413115</t>
  </si>
  <si>
    <t>Montáž podlahové lišty ze dřeva tvrdého nebo měkkého lepené</t>
  </si>
  <si>
    <t>-1679411314</t>
  </si>
  <si>
    <t>Montáž podlahového soklíku nebo lišty obvodové (soklové) dřevěné bez základního nátěru lišty ze dřeva tvrdého nebo měkkého, v přírodní barvě lepené</t>
  </si>
  <si>
    <t>https://podminky.urs.cz/item/CS_URS_2025_01/775413115</t>
  </si>
  <si>
    <t>8,5+5,6+16,6+14+11,5+14+11,3</t>
  </si>
  <si>
    <t>56</t>
  </si>
  <si>
    <t>61418113</t>
  </si>
  <si>
    <t>lišta podlahová dřevěná dub 7x43mm</t>
  </si>
  <si>
    <t>-1857459174</t>
  </si>
  <si>
    <t>57</t>
  </si>
  <si>
    <t>775429121</t>
  </si>
  <si>
    <t>Montáž podlahové lišty přechodové připevněné vruty</t>
  </si>
  <si>
    <t>-304577183</t>
  </si>
  <si>
    <t>Montáž lišty přechodové (vyrovnávací) připevněné vruty</t>
  </si>
  <si>
    <t>https://podminky.urs.cz/item/CS_URS_2025_01/775429121</t>
  </si>
  <si>
    <t>Poznámka k položce:_x000d_
Specifikace obsahu položky dle PD: AL14</t>
  </si>
  <si>
    <t>58</t>
  </si>
  <si>
    <t>55343120</t>
  </si>
  <si>
    <t>profil přechodový Al vrtaný 30mm stříbro</t>
  </si>
  <si>
    <t>278129004</t>
  </si>
  <si>
    <t>59</t>
  </si>
  <si>
    <t>775541161</t>
  </si>
  <si>
    <t>Montáž podlah plovoucích ze zaklapávacích vinylových lamel</t>
  </si>
  <si>
    <t>-1652928950</t>
  </si>
  <si>
    <t>Montáž podlah plovoucích z velkoplošných lamel vinylových na dřevovláknité nebo kompozitní desce, spojovaných zaklapnutím na zámek</t>
  </si>
  <si>
    <t>https://podminky.urs.cz/item/CS_URS_2025_01/775541161</t>
  </si>
  <si>
    <t>60</t>
  </si>
  <si>
    <t>28411064</t>
  </si>
  <si>
    <t>dílec vinylový heterogenní plovoucí na P+D úprava PUR kompozitní podložka, třída zátěže 23/31, hořlavost Cfl-s1, nášlapná vrstva 0,30mm tl 4,5mm</t>
  </si>
  <si>
    <t>-71716858</t>
  </si>
  <si>
    <t>61</t>
  </si>
  <si>
    <t>998775102</t>
  </si>
  <si>
    <t>Přesun hmot tonážní pro podlahy skládané v objektech v přes 6 do 12 m</t>
  </si>
  <si>
    <t>-1252991164</t>
  </si>
  <si>
    <t>Přesun hmot pro podlahy skládané stanovený z hmotnosti přesunovaného materiálu vodorovná dopravní vzdálenost do 50 m základní v objektech výšky přes 6 do 12 m</t>
  </si>
  <si>
    <t>https://podminky.urs.cz/item/CS_URS_2025_01/998775102</t>
  </si>
  <si>
    <t>776</t>
  </si>
  <si>
    <t>Podlahy povlakové</t>
  </si>
  <si>
    <t>62</t>
  </si>
  <si>
    <t>776201812</t>
  </si>
  <si>
    <t>Demontáž lepených povlakových podlah s podložkou ručně</t>
  </si>
  <si>
    <t>-1546400373</t>
  </si>
  <si>
    <t>Demontáž povlakových podlahovin lepených ručně s podložkou</t>
  </si>
  <si>
    <t>https://podminky.urs.cz/item/CS_URS_2025_01/776201812</t>
  </si>
  <si>
    <t>58,6+3+0,9</t>
  </si>
  <si>
    <t>63</t>
  </si>
  <si>
    <t>776410811</t>
  </si>
  <si>
    <t>Odstranění soklíků a lišt pryžových nebo plastových</t>
  </si>
  <si>
    <t>1413039671</t>
  </si>
  <si>
    <t>Demontáž soklíků nebo lišt pryžových nebo plastových</t>
  </si>
  <si>
    <t>https://podminky.urs.cz/item/CS_URS_2025_01/776410811</t>
  </si>
  <si>
    <t>8,5+5,6+16,6+14+6,9+3,8+11,5+14+11,3</t>
  </si>
  <si>
    <t>781</t>
  </si>
  <si>
    <t>Dokončovací práce - obklady</t>
  </si>
  <si>
    <t>64</t>
  </si>
  <si>
    <t>781121011</t>
  </si>
  <si>
    <t>Nátěr penetrační na stěnu</t>
  </si>
  <si>
    <t>-1544245469</t>
  </si>
  <si>
    <t>Příprava podkladu před provedením obkladu nátěr penetrační na stěnu</t>
  </si>
  <si>
    <t>https://podminky.urs.cz/item/CS_URS_2025_01/781121011</t>
  </si>
  <si>
    <t>2*(6,9+3,8)+4,5*0,6</t>
  </si>
  <si>
    <t>65</t>
  </si>
  <si>
    <t>781151031</t>
  </si>
  <si>
    <t>Celoplošné vyrovnání podkladu stěrkou tl 3 mm</t>
  </si>
  <si>
    <t>1484588148</t>
  </si>
  <si>
    <t>Příprava podkladu před provedením obkladu celoplošné vyrovnání podkladu stěrkou, tloušťky 3 mm</t>
  </si>
  <si>
    <t>https://podminky.urs.cz/item/CS_URS_2025_01/781151031</t>
  </si>
  <si>
    <t>66</t>
  </si>
  <si>
    <t>781151041</t>
  </si>
  <si>
    <t>Příplatek k cenám celoplošné vyrovnání stěrkou za každý další 1 mm přes tl 3 mm</t>
  </si>
  <si>
    <t>-1596312031</t>
  </si>
  <si>
    <t>Příprava podkladu před provedením obkladu celoplošné vyrovnání podkladu příplatek za každý další 1 mm tloušťky přes 3 mm</t>
  </si>
  <si>
    <t>https://podminky.urs.cz/item/CS_URS_2025_01/781151041</t>
  </si>
  <si>
    <t>67</t>
  </si>
  <si>
    <t>781472217</t>
  </si>
  <si>
    <t>Montáž obkladů keramických hladkých lepených cementovým flexibilním lepidlem přes 12 do 19 ks/m2</t>
  </si>
  <si>
    <t>-1819410581</t>
  </si>
  <si>
    <t>Montáž keramických obkladů stěn lepených cementovým flexibilním lepidlem hladkých přes 12 do 19 ks/m2</t>
  </si>
  <si>
    <t>https://podminky.urs.cz/item/CS_URS_2025_01/781472217</t>
  </si>
  <si>
    <t>68</t>
  </si>
  <si>
    <t>59761701</t>
  </si>
  <si>
    <t>obklad keramický nemrazuvzdorný povrch hladký/lesklý tl do 10mm přes 12 do 19ks/m2</t>
  </si>
  <si>
    <t>816994601</t>
  </si>
  <si>
    <t>69</t>
  </si>
  <si>
    <t>781472291</t>
  </si>
  <si>
    <t>Příplatek k montáži obkladů keramických lepených cementovým flexibilním lepidlem za plochu do 10 m2</t>
  </si>
  <si>
    <t>-1795894458</t>
  </si>
  <si>
    <t>Montáž keramických obkladů stěn lepených cementovým flexibilním lepidlem Příplatek k cenám za plochu do 10 m2 jednotlivě</t>
  </si>
  <si>
    <t>https://podminky.urs.cz/item/CS_URS_2025_01/781472291</t>
  </si>
  <si>
    <t>70</t>
  </si>
  <si>
    <t>781477114</t>
  </si>
  <si>
    <t>Příplatek k montáži obkladů vnitřních keramických hladkých za spárování tmelem dvousložkovým</t>
  </si>
  <si>
    <t>-599708111</t>
  </si>
  <si>
    <t>Montáž obkladů vnitřních stěn z dlaždic keramických Příplatek k cenám za dvousložkový spárovací tmel</t>
  </si>
  <si>
    <t>https://podminky.urs.cz/item/CS_URS_2025_01/781477114</t>
  </si>
  <si>
    <t>71</t>
  </si>
  <si>
    <t>1945485017</t>
  </si>
  <si>
    <t>72</t>
  </si>
  <si>
    <t>781492451</t>
  </si>
  <si>
    <t>Montáž profilů ukončovacích lepených standardním cementovým lepidlem</t>
  </si>
  <si>
    <t>631147912</t>
  </si>
  <si>
    <t>Obklad - dokončující práce montáž profilu lepeného standardním cementovým lepidlem ukončovacího</t>
  </si>
  <si>
    <t>https://podminky.urs.cz/item/CS_URS_2025_01/781492451</t>
  </si>
  <si>
    <t>(6,9+3,8)+4,5+0,6+0,6+2,5</t>
  </si>
  <si>
    <t>73</t>
  </si>
  <si>
    <t>19416012</t>
  </si>
  <si>
    <t>lišta ukončovací nerezová 10mm</t>
  </si>
  <si>
    <t>1985028356</t>
  </si>
  <si>
    <t>74</t>
  </si>
  <si>
    <t>781495115</t>
  </si>
  <si>
    <t>Spárování vnitřních obkladů silikonem</t>
  </si>
  <si>
    <t>1016737948</t>
  </si>
  <si>
    <t>Obklad - dokončující práce ostatní práce spárování silikonem</t>
  </si>
  <si>
    <t>https://podminky.urs.cz/item/CS_URS_2025_01/781495115</t>
  </si>
  <si>
    <t>75</t>
  </si>
  <si>
    <t>998781103</t>
  </si>
  <si>
    <t>Přesun hmot tonážní pro obklady keramické v objektech v přes 12 do 24 m</t>
  </si>
  <si>
    <t>-1460806860</t>
  </si>
  <si>
    <t>Přesun hmot pro obklady keramické stanovený z hmotnosti přesunovaného materiálu vodorovná dopravní vzdálenost do 50 m základní v objektech výšky přes 12 do 24 m</t>
  </si>
  <si>
    <t>https://podminky.urs.cz/item/CS_URS_2025_01/998781103</t>
  </si>
  <si>
    <t>783</t>
  </si>
  <si>
    <t>Dokončovací práce - nátěry</t>
  </si>
  <si>
    <t>76</t>
  </si>
  <si>
    <t>783301303</t>
  </si>
  <si>
    <t>Bezoplachové odrezivění rozvodů ÚT, zámečnických konstrukcí</t>
  </si>
  <si>
    <t>-305762743</t>
  </si>
  <si>
    <t>https://podminky.urs.cz/item/CS_URS_2025_01/783301303</t>
  </si>
  <si>
    <t>2*(9+4)</t>
  </si>
  <si>
    <t>77</t>
  </si>
  <si>
    <t>783301401</t>
  </si>
  <si>
    <t>Příprava podkladu rozvodů ÚT, zámečnických konstrukcí, zárubní, před provedením nátěru ometení</t>
  </si>
  <si>
    <t>-1337076438</t>
  </si>
  <si>
    <t>https://podminky.urs.cz/item/CS_URS_2025_01/783301401</t>
  </si>
  <si>
    <t>78</t>
  </si>
  <si>
    <t>783314101</t>
  </si>
  <si>
    <t>Základní jednonásobný syntetický nátěr rozvodů ÚT, zámečnických konstrukcí, zárubní</t>
  </si>
  <si>
    <t>1654062153</t>
  </si>
  <si>
    <t>Základní nátěr rozvodů ÚT, zámečnických konstrukcí, zárubní, jednonásobný syntetický</t>
  </si>
  <si>
    <t>https://podminky.urs.cz/item/CS_URS_2025_01/783314101</t>
  </si>
  <si>
    <t>79</t>
  </si>
  <si>
    <t>783315101</t>
  </si>
  <si>
    <t>Mezinátěr jednonásobný syntetický standardní rozvodů ÚT, zámečnických konstrukcí, zárubní</t>
  </si>
  <si>
    <t>1240435258</t>
  </si>
  <si>
    <t>Mezinátěr rozvodů ÚT, zámečnických konstrukcí, zárubní, jednonásobný syntetický standardní</t>
  </si>
  <si>
    <t>https://podminky.urs.cz/item/CS_URS_2025_01/783315101</t>
  </si>
  <si>
    <t>80</t>
  </si>
  <si>
    <t>783317101</t>
  </si>
  <si>
    <t>Krycí jednonásobný syntetický standardní nátěr rozvodů ÚT, zámečnických konstrukcí, zárubní</t>
  </si>
  <si>
    <t>1488471972</t>
  </si>
  <si>
    <t>Krycí nátěr (email) rozvodů ÚT, zámečnických konstrukcí, zárubní, jednonásobný syntetický standardní</t>
  </si>
  <si>
    <t>https://podminky.urs.cz/item/CS_URS_2025_01/783317101</t>
  </si>
  <si>
    <t>Poznámka k položce:_x000d_
2 vrstvy</t>
  </si>
  <si>
    <t>81</t>
  </si>
  <si>
    <t>783343101</t>
  </si>
  <si>
    <t>Základní impregnační nátěr rozvodů ÚT, zámečnických konstrukcíí, aktivátorem rzi na zkorodovaný povrch jednonásobný polyuretanový</t>
  </si>
  <si>
    <t>638059909</t>
  </si>
  <si>
    <t>https://podminky.urs.cz/item/CS_URS_2025_01/783343101</t>
  </si>
  <si>
    <t>784</t>
  </si>
  <si>
    <t>Dokončovací práce - malby a tapety</t>
  </si>
  <si>
    <t>82</t>
  </si>
  <si>
    <t>784121001</t>
  </si>
  <si>
    <t>Oškrabání malby v místnostech v do 3,80 m</t>
  </si>
  <si>
    <t>-1964437085</t>
  </si>
  <si>
    <t>Oškrabání malby v místnostech výšky do 3,80 m</t>
  </si>
  <si>
    <t>https://podminky.urs.cz/item/CS_URS_2025_01/784121001</t>
  </si>
  <si>
    <t>(4,2+1,9+17,4+6,9+3+0,9+8,3+11,9+8)+2,8*(8,5+5,6+16,6+14+11,5+14+11,3)+0,8*(6,9+3,8)</t>
  </si>
  <si>
    <t>83</t>
  </si>
  <si>
    <t>784171101</t>
  </si>
  <si>
    <t>Zakrytí vnitřních podlah včetně pozdějšího odkrytí</t>
  </si>
  <si>
    <t>2036600564</t>
  </si>
  <si>
    <t>Zakrytí nemalovaných ploch (materiál ve specifikaci) včetně pozdějšího odkrytí podlah</t>
  </si>
  <si>
    <t>https://podminky.urs.cz/item/CS_URS_2025_01/784171101</t>
  </si>
  <si>
    <t>84</t>
  </si>
  <si>
    <t>58124842</t>
  </si>
  <si>
    <t>fólie pro malířské potřeby zakrývací tl 7µ 4x5m</t>
  </si>
  <si>
    <t>1742719641</t>
  </si>
  <si>
    <t>85</t>
  </si>
  <si>
    <t>784171111</t>
  </si>
  <si>
    <t>Zakrytí vnitřních ploch stěn v místnostech v do 3,80 m</t>
  </si>
  <si>
    <t>1733997252</t>
  </si>
  <si>
    <t>Zakrytí nemalovaných ploch (materiál ve specifikaci) včetně pozdějšího odkrytí svislých ploch např. stěn, oken, dveří v místnostech výšky do 3,80</t>
  </si>
  <si>
    <t>https://podminky.urs.cz/item/CS_URS_2025_01/784171111</t>
  </si>
  <si>
    <t>86</t>
  </si>
  <si>
    <t>784171121</t>
  </si>
  <si>
    <t>Zakrytí vnitřních ploch konstrukcí nebo prvků v místnostech v do 3,80 m</t>
  </si>
  <si>
    <t>1117528202</t>
  </si>
  <si>
    <t>Zakrytí nemalovaných ploch (materiál ve specifikaci) včetně pozdějšího odkrytí konstrukcí nebo samostatných prvků např. schodišť, nábytku, radiátorů, zábradlí v místnostech výšky do 3,80</t>
  </si>
  <si>
    <t>https://podminky.urs.cz/item/CS_URS_2025_01/784171121</t>
  </si>
  <si>
    <t>87</t>
  </si>
  <si>
    <t>784181101</t>
  </si>
  <si>
    <t>Základní akrylátová jednonásobná penetrace podkladu v místnostech výšky do 3,80m</t>
  </si>
  <si>
    <t>1037937294</t>
  </si>
  <si>
    <t>Penetrace podkladu jednonásobná základní akrylátová v místnostech výšky do 3,80 m</t>
  </si>
  <si>
    <t>https://podminky.urs.cz/item/CS_URS_2025_01/784181101</t>
  </si>
  <si>
    <t>88</t>
  </si>
  <si>
    <t>784221101</t>
  </si>
  <si>
    <t>Dvojnásobné bílé malby ze směsí za sucha dobře otěruvzdorných v místnostech do 3,80 m</t>
  </si>
  <si>
    <t>1799000088</t>
  </si>
  <si>
    <t>Malby z malířských směsí otěruvzdorných za sucha dvojnásobné, bílé za sucha otěruvzdorné dobře v místnostech výšky do 3,80 m</t>
  </si>
  <si>
    <t>https://podminky.urs.cz/item/CS_URS_2025_01/784221101</t>
  </si>
  <si>
    <t>89</t>
  </si>
  <si>
    <t>784221131</t>
  </si>
  <si>
    <t>Příplatek k cenám 2x maleb za sucha otěruvzdorných za provádění pl do 5 m2</t>
  </si>
  <si>
    <t>1746496381</t>
  </si>
  <si>
    <t>Malby z malířských směsí otěruvzdorných za sucha Příplatek k cenám dvojnásobných maleb za zvýšenou pracnost při provádění malého rozsahu plochy do 5 m2</t>
  </si>
  <si>
    <t>https://podminky.urs.cz/item/CS_URS_2025_01/784221131</t>
  </si>
  <si>
    <t>786</t>
  </si>
  <si>
    <t>Dokončovací práce - čalounické úpravy</t>
  </si>
  <si>
    <t>90</t>
  </si>
  <si>
    <t>786623111</t>
  </si>
  <si>
    <t>Montáž lamelové žaluzie vnitřní manuálně ovládané do oken střešních</t>
  </si>
  <si>
    <t>614090346</t>
  </si>
  <si>
    <t>Montáž zastiňujících žaluzií lamelových vnitřních manuálně ovládaných, do oken střešních</t>
  </si>
  <si>
    <t>https://podminky.urs.cz/item/CS_URS_2025_01/786623111</t>
  </si>
  <si>
    <t>91</t>
  </si>
  <si>
    <t>55346200</t>
  </si>
  <si>
    <t>žaluzie horizontální interiérové</t>
  </si>
  <si>
    <t>1101745328</t>
  </si>
  <si>
    <t>Práce a dodávky M</t>
  </si>
  <si>
    <t>46-M</t>
  </si>
  <si>
    <t>Zemní práce při extr.mont.pracích</t>
  </si>
  <si>
    <t>92</t>
  </si>
  <si>
    <t>468101112</t>
  </si>
  <si>
    <t>Vysekání rýh pro montáž trubek a kabelů ve zdivu betonovém hl do 3 cm a š přes 3 do 5 cm</t>
  </si>
  <si>
    <t>-273577910</t>
  </si>
  <si>
    <t>Vysekání rýh pro montáž trubek a kabelů v kamenných nebo betonových zdech hloubky do 3 cm a šířky přes 3 do 5 cm</t>
  </si>
  <si>
    <t>https://podminky.urs.cz/item/CS_URS_2025_01/468101112</t>
  </si>
  <si>
    <t>58-M</t>
  </si>
  <si>
    <t>Revize vyhrazených technických zařízení</t>
  </si>
  <si>
    <t>93</t>
  </si>
  <si>
    <t>580506007</t>
  </si>
  <si>
    <t xml:space="preserve">Revize domovní části plynovodu délky do 20m včetně tlakové zkoušky </t>
  </si>
  <si>
    <t>-156902440</t>
  </si>
  <si>
    <t>https://podminky.urs.cz/item/CS_URS_2025_01/580506007</t>
  </si>
  <si>
    <t>HZS</t>
  </si>
  <si>
    <t>Hodinové zúčtovací sazby</t>
  </si>
  <si>
    <t>94</t>
  </si>
  <si>
    <t>HZS1301</t>
  </si>
  <si>
    <t>Hodinová zúčtovací sazba zedník</t>
  </si>
  <si>
    <t>hod</t>
  </si>
  <si>
    <t>512</t>
  </si>
  <si>
    <t>1198604713</t>
  </si>
  <si>
    <t>Hodinové zúčtovací sazby profesí HSV provádění konstrukcí zedník</t>
  </si>
  <si>
    <t>https://podminky.urs.cz/item/CS_URS_2025_01/HZS1301</t>
  </si>
  <si>
    <t xml:space="preserve">Poznámka k položce:_x000d_
Příprava drážek, rýh, kapes včetně zapravení a materiálů_x000d_
</t>
  </si>
  <si>
    <t>02 - Elektro</t>
  </si>
  <si>
    <t xml:space="preserve">    741 - Elektroinstalace - silnoproud</t>
  </si>
  <si>
    <t>VRN - Vedlejší rozpočtové náklady</t>
  </si>
  <si>
    <t xml:space="preserve">    VRN1 - Průzkumné, zeměměřičské a projektové práce</t>
  </si>
  <si>
    <t>977131119</t>
  </si>
  <si>
    <t>Vrty příklepovými vrtáky D přes 28 do 32 mm do cihelného zdiva nebo prostého betonu</t>
  </si>
  <si>
    <t>-475130032</t>
  </si>
  <si>
    <t>977131291</t>
  </si>
  <si>
    <t>Příplatek k vrtům příklepovými vrtáky za práci ve stísněném prostoru</t>
  </si>
  <si>
    <t>-867110583</t>
  </si>
  <si>
    <t>741</t>
  </si>
  <si>
    <t>Elektroinstalace - silnoproud</t>
  </si>
  <si>
    <t>741110511</t>
  </si>
  <si>
    <t>Montáž lišta a kanálek vkládací šířky do 60 mm s víčkem</t>
  </si>
  <si>
    <t>240173009</t>
  </si>
  <si>
    <t>L20_20</t>
  </si>
  <si>
    <t>0,5+2,8+1,5+1,5+1,7+1,2</t>
  </si>
  <si>
    <t>L40_40</t>
  </si>
  <si>
    <t>1,2+1,6+3+2</t>
  </si>
  <si>
    <t>Součet</t>
  </si>
  <si>
    <t>34571014</t>
  </si>
  <si>
    <t>lišta elektroinstalační hranatá bezhalogenová 20x20mm</t>
  </si>
  <si>
    <t>-478096210</t>
  </si>
  <si>
    <t>9,2*1,15 "Přepočtené koeficientem množství</t>
  </si>
  <si>
    <t>34571016</t>
  </si>
  <si>
    <t>lišta elektroinstalační hranatá bezhalogenová 40x40mm</t>
  </si>
  <si>
    <t>-496648817</t>
  </si>
  <si>
    <t>7,8*1,15 "Přepočtené koeficientem množství</t>
  </si>
  <si>
    <t>741112001</t>
  </si>
  <si>
    <t>Montáž krabice zapuštěná plastová kruhová</t>
  </si>
  <si>
    <t>-1135477136</t>
  </si>
  <si>
    <t>34571450</t>
  </si>
  <si>
    <t>krabice pod omítku PVC přístrojová kruhová D 70mm</t>
  </si>
  <si>
    <t>1666355495</t>
  </si>
  <si>
    <t>741112071</t>
  </si>
  <si>
    <t>Montáž krabice přístrojová lištová plast jednoduchá</t>
  </si>
  <si>
    <t>-1237012257</t>
  </si>
  <si>
    <t>34571476</t>
  </si>
  <si>
    <t>krabice lištová PVC přístrojová čtvercová 80x80mm hluboká</t>
  </si>
  <si>
    <t>2052238142</t>
  </si>
  <si>
    <t>741112072</t>
  </si>
  <si>
    <t>Montáž krabice přístrojová lištová plastová dvojitá</t>
  </si>
  <si>
    <t>1748593231</t>
  </si>
  <si>
    <t>RMAT0002</t>
  </si>
  <si>
    <t>krabice elektroinstalační plastová lištová pro zásuvku dvojnásobnou</t>
  </si>
  <si>
    <t>982125603</t>
  </si>
  <si>
    <t>741122211</t>
  </si>
  <si>
    <t>Montáž kabel Cu plný kulatý žíla 3x1,5 až 6 mm2 uložený volně (např. CYKY)</t>
  </si>
  <si>
    <t>423191830</t>
  </si>
  <si>
    <t>CYKY1_5</t>
  </si>
  <si>
    <t>1,7+3,5+1,8+1,6+1,8+1,6+1,5+1,3+1,6+1,8+1,6+2</t>
  </si>
  <si>
    <t>CYKY2_5</t>
  </si>
  <si>
    <t>1,6*5+4,3*4+3,8+1,9+2+1,6+1,6+0,5+2,9+2,9+2,4+1,9+1+1+1+2,5+0,4+3+2,5+1,2+1,7+2,5</t>
  </si>
  <si>
    <t>34111030</t>
  </si>
  <si>
    <t>kabel instalační jádro Cu plné izolace PVC plášť PVC 450/750V (CYKY) 3x1,5mm2</t>
  </si>
  <si>
    <t>423725739</t>
  </si>
  <si>
    <t>Poznámka k položce:_x000d_
CYKY, průměr kabelu 8,6mm</t>
  </si>
  <si>
    <t>21,8*1,15 "Přepočtené koeficientem množství</t>
  </si>
  <si>
    <t>34111036</t>
  </si>
  <si>
    <t>kabel instalační jádro Cu plné izolace PVC plášť PVC 450/750V (CYKY) 3x2,5mm2</t>
  </si>
  <si>
    <t>223942636</t>
  </si>
  <si>
    <t>Poznámka k položce:_x000d_
CYKY, průměr kabelu 9,5mm</t>
  </si>
  <si>
    <t>63,5*1,15 "Přepočtené koeficientem množství</t>
  </si>
  <si>
    <t>741210001</t>
  </si>
  <si>
    <t>Montáž rozvodnice oceloplechová nebo plastová běžná do 20 kg</t>
  </si>
  <si>
    <t>1759041954</t>
  </si>
  <si>
    <t>RMAT0001</t>
  </si>
  <si>
    <t>rozvaděč BR21,hotový výrobek dle PD</t>
  </si>
  <si>
    <t>226304845</t>
  </si>
  <si>
    <t>Poznámka k položce:_x000d_
1	Kus	Rozvodnice nástěnná, IP40, 1-řadá, 18 mod., plná dvířka	_x000d_
1	Kus	Proud.chr. s nadpr.ochr. char. B; 1+N; 6 kA; 0,03 A; In=10 A, A_x000d_
2	Kus	Proud.chr. s nadpr.ochr. char. B; 1+N; 6 kA; 0,03 A; In=16 A, A_x000d_
1	Kus	Proudový chránič 2 pól. 25 / 0,03 A, A	_x000d_
1	Kus	Jistič 1 pól. 10A, char.B, 6 kA	_x000d_
4	Kus	Jistič 1 pól. 16A, char.B, 6 kA	_x000d_
1	Kus	Svodič přepětí T2, In 20 kA (8/20), 1 pól._x000d_
1	Kus	Vypínač 1 pol. 25A_x000d_
_x000d_
Včetně spojovacího materiálu,můstků,svorkovnic,štítků, ověření a dokumentace rozvaděče</t>
  </si>
  <si>
    <t>741210833</t>
  </si>
  <si>
    <t>Demontáž rozvodnic plastových na povrchu s krytím do IPx4 plochou přes 0,2 m2</t>
  </si>
  <si>
    <t>1546398119</t>
  </si>
  <si>
    <t>741213841</t>
  </si>
  <si>
    <t>Demontáž kabelu silového z rozvodnice průřezu žil do 4 mm2 se zachováním funkčnosti</t>
  </si>
  <si>
    <t>756950424</t>
  </si>
  <si>
    <t>741213843</t>
  </si>
  <si>
    <t>Demontáž kabelu silového z rozvodnice průřezu žil přes 4 do 10 mm2 se zachováním funkčnosti</t>
  </si>
  <si>
    <t>1198005179</t>
  </si>
  <si>
    <t>741310101</t>
  </si>
  <si>
    <t>Montáž spínač (polo)zapuštěný bezšroubové připojení 1-jednopólový se zapojením vodičů</t>
  </si>
  <si>
    <t>-423781124</t>
  </si>
  <si>
    <t>34539010</t>
  </si>
  <si>
    <t>přístroj spínače jednopólového, řazení 1, 1So bezšroubové svorky</t>
  </si>
  <si>
    <t>453843768</t>
  </si>
  <si>
    <t>34539049</t>
  </si>
  <si>
    <t>kryt spínače jednoduchý</t>
  </si>
  <si>
    <t>-1385510521</t>
  </si>
  <si>
    <t>34539059</t>
  </si>
  <si>
    <t>rámeček jednonásobný</t>
  </si>
  <si>
    <t>-1456122196</t>
  </si>
  <si>
    <t>741313001</t>
  </si>
  <si>
    <t>Montáž zásuvka (polo)zapuštěná bezšroubové připojení 2P+PE se zapojením vodičů</t>
  </si>
  <si>
    <t>-447798167</t>
  </si>
  <si>
    <t>34555241</t>
  </si>
  <si>
    <t>přístroj zásuvky zapuštěné jednonásobné, krytka s clonkami, bezšroubové svorky</t>
  </si>
  <si>
    <t>-1593420480</t>
  </si>
  <si>
    <t>681364247</t>
  </si>
  <si>
    <t>34555242</t>
  </si>
  <si>
    <t>zásuvka zapuštěná dvojnásobná, šikmá, s clonkami, bezšroubové svorky</t>
  </si>
  <si>
    <t>1692405891</t>
  </si>
  <si>
    <t>741313002</t>
  </si>
  <si>
    <t>Montáž zásuvka (polo)zapuštěná bezšroubové připojení 2P+PE dvojí zapojení - průběžná se zapojením vodičů</t>
  </si>
  <si>
    <t>1189374173</t>
  </si>
  <si>
    <t>741315825</t>
  </si>
  <si>
    <t>Demontáž zásuvek domovních normální prostředí do 16A zapuštěných šroubových bez zachování funkčnosti 2P+PE pro průběžnou montáž</t>
  </si>
  <si>
    <t>1534009204</t>
  </si>
  <si>
    <t>741810001</t>
  </si>
  <si>
    <t>Celková prohlídka elektrického rozvodu a zařízení do 100 000,- Kč</t>
  </si>
  <si>
    <t>-744446666</t>
  </si>
  <si>
    <t>468094142</t>
  </si>
  <si>
    <t>Vyvrtání otvorů pro elektroinstalační krabice ve stěnách z betonu hloubky přes 6 do 9 cm</t>
  </si>
  <si>
    <t>1960667545</t>
  </si>
  <si>
    <t>468111311</t>
  </si>
  <si>
    <t>Frézování drážek pro vodiče ve stěnách z betonu do 3x3 cm</t>
  </si>
  <si>
    <t>-1396448728</t>
  </si>
  <si>
    <t>1,4+1,6+1,4+1,4</t>
  </si>
  <si>
    <t>468111312</t>
  </si>
  <si>
    <t>Frézování drážek pro vodiče ve stěnách z betonu do 5x5 cm</t>
  </si>
  <si>
    <t>-507308760</t>
  </si>
  <si>
    <t>HZS2232</t>
  </si>
  <si>
    <t>Hodinová zúčtovací sazba elektrikář odborný</t>
  </si>
  <si>
    <t>-573920781</t>
  </si>
  <si>
    <t>Poznámka k položce:_x000d_
demontáž a montáž přístupu pro natažení kabelů v bytovém jádru vč.vyvrtání prostupů</t>
  </si>
  <si>
    <t>VRN</t>
  </si>
  <si>
    <t>Vedlejší rozpočtové náklady</t>
  </si>
  <si>
    <t>VRN1</t>
  </si>
  <si>
    <t>Průzkumné, zeměměřičské a projektové práce</t>
  </si>
  <si>
    <t>013254000</t>
  </si>
  <si>
    <t>Dokumentace skutečného provedení stavby</t>
  </si>
  <si>
    <t>…</t>
  </si>
  <si>
    <t>1024</t>
  </si>
  <si>
    <t>1303169484</t>
  </si>
  <si>
    <t>SEZNAM FIGUR</t>
  </si>
  <si>
    <t>Výměra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</si>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</sst>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2131121" TargetMode="External" /><Relationship Id="rId2" Type="http://schemas.openxmlformats.org/officeDocument/2006/relationships/hyperlink" Target="https://podminky.urs.cz/item/CS_URS_2025_01/612142001" TargetMode="External" /><Relationship Id="rId3" Type="http://schemas.openxmlformats.org/officeDocument/2006/relationships/hyperlink" Target="https://podminky.urs.cz/item/CS_URS_2025_01/612311131" TargetMode="External" /><Relationship Id="rId4" Type="http://schemas.openxmlformats.org/officeDocument/2006/relationships/hyperlink" Target="https://podminky.urs.cz/item/CS_URS_2025_01/612315121" TargetMode="External" /><Relationship Id="rId5" Type="http://schemas.openxmlformats.org/officeDocument/2006/relationships/hyperlink" Target="https://podminky.urs.cz/item/CS_URS_2025_01/619995001" TargetMode="External" /><Relationship Id="rId6" Type="http://schemas.openxmlformats.org/officeDocument/2006/relationships/hyperlink" Target="https://podminky.urs.cz/item/CS_URS_2025_01/642944121" TargetMode="External" /><Relationship Id="rId7" Type="http://schemas.openxmlformats.org/officeDocument/2006/relationships/hyperlink" Target="https://podminky.urs.cz/item/CS_URS_2025_01/949101111" TargetMode="External" /><Relationship Id="rId8" Type="http://schemas.openxmlformats.org/officeDocument/2006/relationships/hyperlink" Target="https://podminky.urs.cz/item/CS_URS_2025_01/965046111" TargetMode="External" /><Relationship Id="rId9" Type="http://schemas.openxmlformats.org/officeDocument/2006/relationships/hyperlink" Target="https://podminky.urs.cz/item/CS_URS_2025_01/965046119" TargetMode="External" /><Relationship Id="rId10" Type="http://schemas.openxmlformats.org/officeDocument/2006/relationships/hyperlink" Target="https://podminky.urs.cz/item/CS_URS_2025_01/968072455" TargetMode="External" /><Relationship Id="rId11" Type="http://schemas.openxmlformats.org/officeDocument/2006/relationships/hyperlink" Target="https://podminky.urs.cz/item/CS_URS_2025_01/997013214" TargetMode="External" /><Relationship Id="rId12" Type="http://schemas.openxmlformats.org/officeDocument/2006/relationships/hyperlink" Target="https://podminky.urs.cz/item/CS_URS_2025_01/997013631" TargetMode="External" /><Relationship Id="rId13" Type="http://schemas.openxmlformats.org/officeDocument/2006/relationships/hyperlink" Target="https://podminky.urs.cz/item/CS_URS_2025_01/998018003" TargetMode="External" /><Relationship Id="rId14" Type="http://schemas.openxmlformats.org/officeDocument/2006/relationships/hyperlink" Target="https://podminky.urs.cz/item/CS_URS_2025_01/721174043" TargetMode="External" /><Relationship Id="rId15" Type="http://schemas.openxmlformats.org/officeDocument/2006/relationships/hyperlink" Target="https://podminky.urs.cz/item/CS_URS_2025_01/725110811" TargetMode="External" /><Relationship Id="rId16" Type="http://schemas.openxmlformats.org/officeDocument/2006/relationships/hyperlink" Target="https://podminky.urs.cz/item/CS_URS_2025_01/725112001" TargetMode="External" /><Relationship Id="rId17" Type="http://schemas.openxmlformats.org/officeDocument/2006/relationships/hyperlink" Target="https://podminky.urs.cz/item/CS_URS_2025_01/725210821" TargetMode="External" /><Relationship Id="rId18" Type="http://schemas.openxmlformats.org/officeDocument/2006/relationships/hyperlink" Target="https://podminky.urs.cz/item/CS_URS_2025_01/725211616" TargetMode="External" /><Relationship Id="rId19" Type="http://schemas.openxmlformats.org/officeDocument/2006/relationships/hyperlink" Target="https://podminky.urs.cz/item/CS_URS_2025_01/725220842" TargetMode="External" /><Relationship Id="rId20" Type="http://schemas.openxmlformats.org/officeDocument/2006/relationships/hyperlink" Target="https://podminky.urs.cz/item/CS_URS_2025_01/725222113" TargetMode="External" /><Relationship Id="rId21" Type="http://schemas.openxmlformats.org/officeDocument/2006/relationships/hyperlink" Target="https://podminky.urs.cz/item/CS_URS_2025_01/725226131" TargetMode="External" /><Relationship Id="rId22" Type="http://schemas.openxmlformats.org/officeDocument/2006/relationships/hyperlink" Target="https://podminky.urs.cz/item/CS_URS_2025_01/725822613" TargetMode="External" /><Relationship Id="rId23" Type="http://schemas.openxmlformats.org/officeDocument/2006/relationships/hyperlink" Target="https://podminky.urs.cz/item/CS_URS_2025_01/725849411" TargetMode="External" /><Relationship Id="rId24" Type="http://schemas.openxmlformats.org/officeDocument/2006/relationships/hyperlink" Target="https://podminky.urs.cz/item/CS_URS_2025_01/725861102" TargetMode="External" /><Relationship Id="rId25" Type="http://schemas.openxmlformats.org/officeDocument/2006/relationships/hyperlink" Target="https://podminky.urs.cz/item/CS_URS_2025_01/725862113" TargetMode="External" /><Relationship Id="rId26" Type="http://schemas.openxmlformats.org/officeDocument/2006/relationships/hyperlink" Target="https://podminky.urs.cz/item/CS_URS_2025_01/725864311" TargetMode="External" /><Relationship Id="rId27" Type="http://schemas.openxmlformats.org/officeDocument/2006/relationships/hyperlink" Target="https://podminky.urs.cz/item/CS_URS_2025_01/766660001" TargetMode="External" /><Relationship Id="rId28" Type="http://schemas.openxmlformats.org/officeDocument/2006/relationships/hyperlink" Target="https://podminky.urs.cz/item/CS_URS_2025_01/766691914" TargetMode="External" /><Relationship Id="rId29" Type="http://schemas.openxmlformats.org/officeDocument/2006/relationships/hyperlink" Target="https://podminky.urs.cz/item/CS_URS_2025_01/766811111" TargetMode="External" /><Relationship Id="rId30" Type="http://schemas.openxmlformats.org/officeDocument/2006/relationships/hyperlink" Target="https://podminky.urs.cz/item/CS_URS_2025_01/766812840" TargetMode="External" /><Relationship Id="rId31" Type="http://schemas.openxmlformats.org/officeDocument/2006/relationships/hyperlink" Target="https://podminky.urs.cz/item/CS_URS_2025_01/998766103" TargetMode="External" /><Relationship Id="rId32" Type="http://schemas.openxmlformats.org/officeDocument/2006/relationships/hyperlink" Target="https://podminky.urs.cz/item/CS_URS_2025_01/767640111" TargetMode="External" /><Relationship Id="rId33" Type="http://schemas.openxmlformats.org/officeDocument/2006/relationships/hyperlink" Target="https://podminky.urs.cz/item/CS_URS_2025_01/767641800" TargetMode="External" /><Relationship Id="rId34" Type="http://schemas.openxmlformats.org/officeDocument/2006/relationships/hyperlink" Target="https://podminky.urs.cz/item/CS_URS_2025_01/767646411" TargetMode="External" /><Relationship Id="rId35" Type="http://schemas.openxmlformats.org/officeDocument/2006/relationships/hyperlink" Target="https://podminky.urs.cz/item/CS_URS_2025_01/767996701" TargetMode="External" /><Relationship Id="rId36" Type="http://schemas.openxmlformats.org/officeDocument/2006/relationships/hyperlink" Target="https://podminky.urs.cz/item/CS_URS_2025_01/771121011" TargetMode="External" /><Relationship Id="rId37" Type="http://schemas.openxmlformats.org/officeDocument/2006/relationships/hyperlink" Target="https://podminky.urs.cz/item/CS_URS_2025_01/771151012" TargetMode="External" /><Relationship Id="rId38" Type="http://schemas.openxmlformats.org/officeDocument/2006/relationships/hyperlink" Target="https://podminky.urs.cz/item/CS_URS_2025_01/771574616" TargetMode="External" /><Relationship Id="rId39" Type="http://schemas.openxmlformats.org/officeDocument/2006/relationships/hyperlink" Target="https://podminky.urs.cz/item/CS_URS_2025_01/998771102" TargetMode="External" /><Relationship Id="rId40" Type="http://schemas.openxmlformats.org/officeDocument/2006/relationships/hyperlink" Target="https://podminky.urs.cz/item/CS_URS_2025_01/775111311" TargetMode="External" /><Relationship Id="rId41" Type="http://schemas.openxmlformats.org/officeDocument/2006/relationships/hyperlink" Target="https://podminky.urs.cz/item/CS_URS_2025_01/775121111" TargetMode="External" /><Relationship Id="rId42" Type="http://schemas.openxmlformats.org/officeDocument/2006/relationships/hyperlink" Target="https://podminky.urs.cz/item/CS_URS_2025_01/775141113" TargetMode="External" /><Relationship Id="rId43" Type="http://schemas.openxmlformats.org/officeDocument/2006/relationships/hyperlink" Target="https://podminky.urs.cz/item/CS_URS_2025_01/775413115" TargetMode="External" /><Relationship Id="rId44" Type="http://schemas.openxmlformats.org/officeDocument/2006/relationships/hyperlink" Target="https://podminky.urs.cz/item/CS_URS_2025_01/775429121" TargetMode="External" /><Relationship Id="rId45" Type="http://schemas.openxmlformats.org/officeDocument/2006/relationships/hyperlink" Target="https://podminky.urs.cz/item/CS_URS_2025_01/775541161" TargetMode="External" /><Relationship Id="rId46" Type="http://schemas.openxmlformats.org/officeDocument/2006/relationships/hyperlink" Target="https://podminky.urs.cz/item/CS_URS_2025_01/998775102" TargetMode="External" /><Relationship Id="rId47" Type="http://schemas.openxmlformats.org/officeDocument/2006/relationships/hyperlink" Target="https://podminky.urs.cz/item/CS_URS_2025_01/776201812" TargetMode="External" /><Relationship Id="rId48" Type="http://schemas.openxmlformats.org/officeDocument/2006/relationships/hyperlink" Target="https://podminky.urs.cz/item/CS_URS_2025_01/776410811" TargetMode="External" /><Relationship Id="rId49" Type="http://schemas.openxmlformats.org/officeDocument/2006/relationships/hyperlink" Target="https://podminky.urs.cz/item/CS_URS_2025_01/781121011" TargetMode="External" /><Relationship Id="rId50" Type="http://schemas.openxmlformats.org/officeDocument/2006/relationships/hyperlink" Target="https://podminky.urs.cz/item/CS_URS_2025_01/781151031" TargetMode="External" /><Relationship Id="rId51" Type="http://schemas.openxmlformats.org/officeDocument/2006/relationships/hyperlink" Target="https://podminky.urs.cz/item/CS_URS_2025_01/781151041" TargetMode="External" /><Relationship Id="rId52" Type="http://schemas.openxmlformats.org/officeDocument/2006/relationships/hyperlink" Target="https://podminky.urs.cz/item/CS_URS_2025_01/781472217" TargetMode="External" /><Relationship Id="rId53" Type="http://schemas.openxmlformats.org/officeDocument/2006/relationships/hyperlink" Target="https://podminky.urs.cz/item/CS_URS_2025_01/781472291" TargetMode="External" /><Relationship Id="rId54" Type="http://schemas.openxmlformats.org/officeDocument/2006/relationships/hyperlink" Target="https://podminky.urs.cz/item/CS_URS_2025_01/781477114" TargetMode="External" /><Relationship Id="rId55" Type="http://schemas.openxmlformats.org/officeDocument/2006/relationships/hyperlink" Target="https://podminky.urs.cz/item/CS_URS_2025_01/781477114" TargetMode="External" /><Relationship Id="rId56" Type="http://schemas.openxmlformats.org/officeDocument/2006/relationships/hyperlink" Target="https://podminky.urs.cz/item/CS_URS_2025_01/781492451" TargetMode="External" /><Relationship Id="rId57" Type="http://schemas.openxmlformats.org/officeDocument/2006/relationships/hyperlink" Target="https://podminky.urs.cz/item/CS_URS_2025_01/781495115" TargetMode="External" /><Relationship Id="rId58" Type="http://schemas.openxmlformats.org/officeDocument/2006/relationships/hyperlink" Target="https://podminky.urs.cz/item/CS_URS_2025_01/998781103" TargetMode="External" /><Relationship Id="rId59" Type="http://schemas.openxmlformats.org/officeDocument/2006/relationships/hyperlink" Target="https://podminky.urs.cz/item/CS_URS_2025_01/783301303" TargetMode="External" /><Relationship Id="rId60" Type="http://schemas.openxmlformats.org/officeDocument/2006/relationships/hyperlink" Target="https://podminky.urs.cz/item/CS_URS_2025_01/783301401" TargetMode="External" /><Relationship Id="rId61" Type="http://schemas.openxmlformats.org/officeDocument/2006/relationships/hyperlink" Target="https://podminky.urs.cz/item/CS_URS_2025_01/783314101" TargetMode="External" /><Relationship Id="rId62" Type="http://schemas.openxmlformats.org/officeDocument/2006/relationships/hyperlink" Target="https://podminky.urs.cz/item/CS_URS_2025_01/783315101" TargetMode="External" /><Relationship Id="rId63" Type="http://schemas.openxmlformats.org/officeDocument/2006/relationships/hyperlink" Target="https://podminky.urs.cz/item/CS_URS_2025_01/783317101" TargetMode="External" /><Relationship Id="rId64" Type="http://schemas.openxmlformats.org/officeDocument/2006/relationships/hyperlink" Target="https://podminky.urs.cz/item/CS_URS_2025_01/783343101" TargetMode="External" /><Relationship Id="rId65" Type="http://schemas.openxmlformats.org/officeDocument/2006/relationships/hyperlink" Target="https://podminky.urs.cz/item/CS_URS_2025_01/784121001" TargetMode="External" /><Relationship Id="rId66" Type="http://schemas.openxmlformats.org/officeDocument/2006/relationships/hyperlink" Target="https://podminky.urs.cz/item/CS_URS_2025_01/784171101" TargetMode="External" /><Relationship Id="rId67" Type="http://schemas.openxmlformats.org/officeDocument/2006/relationships/hyperlink" Target="https://podminky.urs.cz/item/CS_URS_2025_01/784171111" TargetMode="External" /><Relationship Id="rId68" Type="http://schemas.openxmlformats.org/officeDocument/2006/relationships/hyperlink" Target="https://podminky.urs.cz/item/CS_URS_2025_01/784171121" TargetMode="External" /><Relationship Id="rId69" Type="http://schemas.openxmlformats.org/officeDocument/2006/relationships/hyperlink" Target="https://podminky.urs.cz/item/CS_URS_2025_01/784181101" TargetMode="External" /><Relationship Id="rId70" Type="http://schemas.openxmlformats.org/officeDocument/2006/relationships/hyperlink" Target="https://podminky.urs.cz/item/CS_URS_2025_01/784221101" TargetMode="External" /><Relationship Id="rId71" Type="http://schemas.openxmlformats.org/officeDocument/2006/relationships/hyperlink" Target="https://podminky.urs.cz/item/CS_URS_2025_01/784221131" TargetMode="External" /><Relationship Id="rId72" Type="http://schemas.openxmlformats.org/officeDocument/2006/relationships/hyperlink" Target="https://podminky.urs.cz/item/CS_URS_2025_01/786623111" TargetMode="External" /><Relationship Id="rId73" Type="http://schemas.openxmlformats.org/officeDocument/2006/relationships/hyperlink" Target="https://podminky.urs.cz/item/CS_URS_2025_01/468101112" TargetMode="External" /><Relationship Id="rId74" Type="http://schemas.openxmlformats.org/officeDocument/2006/relationships/hyperlink" Target="https://podminky.urs.cz/item/CS_URS_2025_01/580506007" TargetMode="External" /><Relationship Id="rId75" Type="http://schemas.openxmlformats.org/officeDocument/2006/relationships/hyperlink" Target="https://podminky.urs.cz/item/CS_URS_2025_01/HZS1301" TargetMode="External" /><Relationship Id="rId7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36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25_04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Rekonstrukce bytu č.21, ul. M. Pujmanové 3, Havířov - Šumbark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ul. M. Pujmanové 3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29. 4. 2025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SBD Havířov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35</v>
      </c>
      <c r="AJ50" s="41"/>
      <c r="AK50" s="41"/>
      <c r="AL50" s="41"/>
      <c r="AM50" s="74" t="str">
        <f>IF(E20="","",E20)</f>
        <v>Ing. Michal Klimša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16.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Stavba'!J30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'01 - Stavba'!P100</f>
        <v>0</v>
      </c>
      <c r="AV55" s="121">
        <f>'01 - Stavba'!J33</f>
        <v>0</v>
      </c>
      <c r="AW55" s="121">
        <f>'01 - Stavba'!J34</f>
        <v>0</v>
      </c>
      <c r="AX55" s="121">
        <f>'01 - Stavba'!J35</f>
        <v>0</v>
      </c>
      <c r="AY55" s="121">
        <f>'01 - Stavba'!J36</f>
        <v>0</v>
      </c>
      <c r="AZ55" s="121">
        <f>'01 - Stavba'!F33</f>
        <v>0</v>
      </c>
      <c r="BA55" s="121">
        <f>'01 - Stavba'!F34</f>
        <v>0</v>
      </c>
      <c r="BB55" s="121">
        <f>'01 - Stavba'!F35</f>
        <v>0</v>
      </c>
      <c r="BC55" s="121">
        <f>'01 - Stavba'!F36</f>
        <v>0</v>
      </c>
      <c r="BD55" s="123">
        <f>'01 - Stavba'!F37</f>
        <v>0</v>
      </c>
      <c r="BE55" s="7"/>
      <c r="BT55" s="124" t="s">
        <v>82</v>
      </c>
      <c r="BV55" s="124" t="s">
        <v>76</v>
      </c>
      <c r="BW55" s="124" t="s">
        <v>83</v>
      </c>
      <c r="BX55" s="124" t="s">
        <v>5</v>
      </c>
      <c r="CL55" s="124" t="s">
        <v>19</v>
      </c>
      <c r="CM55" s="124" t="s">
        <v>82</v>
      </c>
    </row>
    <row r="56" s="7" customFormat="1" ht="16.5" customHeight="1">
      <c r="A56" s="112" t="s">
        <v>78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Elektro'!J30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81</v>
      </c>
      <c r="AR56" s="119"/>
      <c r="AS56" s="125">
        <v>0</v>
      </c>
      <c r="AT56" s="126">
        <f>ROUND(SUM(AV56:AW56),2)</f>
        <v>0</v>
      </c>
      <c r="AU56" s="127">
        <f>'02 - Elektro'!P88</f>
        <v>0</v>
      </c>
      <c r="AV56" s="126">
        <f>'02 - Elektro'!J33</f>
        <v>0</v>
      </c>
      <c r="AW56" s="126">
        <f>'02 - Elektro'!J34</f>
        <v>0</v>
      </c>
      <c r="AX56" s="126">
        <f>'02 - Elektro'!J35</f>
        <v>0</v>
      </c>
      <c r="AY56" s="126">
        <f>'02 - Elektro'!J36</f>
        <v>0</v>
      </c>
      <c r="AZ56" s="126">
        <f>'02 - Elektro'!F33</f>
        <v>0</v>
      </c>
      <c r="BA56" s="126">
        <f>'02 - Elektro'!F34</f>
        <v>0</v>
      </c>
      <c r="BB56" s="126">
        <f>'02 - Elektro'!F35</f>
        <v>0</v>
      </c>
      <c r="BC56" s="126">
        <f>'02 - Elektro'!F36</f>
        <v>0</v>
      </c>
      <c r="BD56" s="128">
        <f>'02 - Elektro'!F37</f>
        <v>0</v>
      </c>
      <c r="BE56" s="7"/>
      <c r="BT56" s="124" t="s">
        <v>82</v>
      </c>
      <c r="BV56" s="124" t="s">
        <v>76</v>
      </c>
      <c r="BW56" s="124" t="s">
        <v>86</v>
      </c>
      <c r="BX56" s="124" t="s">
        <v>5</v>
      </c>
      <c r="CL56" s="124" t="s">
        <v>19</v>
      </c>
      <c r="CM56" s="124" t="s">
        <v>82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OHMKg+OCU70enKtiuVeDaHXOAw00oG9tYO0zeCtxBeYZ/F7kRc73+SKhEngJneoT2uSzH0tJb7fkL4wTXuEnpg==" hashValue="C/pfyrVMoicYWnCvahDvngAWjPAcXnYyTBORLd9XuRtTmIWKgtBASL4cRfx5dx2Msp9GNdesZcvWBSI4FYkbV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Stavba'!C2" display="/"/>
    <hyperlink ref="A56" location="'02 - Elektro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Rekonstrukce bytu č.21, ul. M. Pujmanové 3, Havířov - Šumbark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29. 4. 2025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29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36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37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39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ROUND(J100,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ROUND((SUM(BE100:BE409)),  2)</f>
        <v>0</v>
      </c>
      <c r="G33" s="39"/>
      <c r="H33" s="39"/>
      <c r="I33" s="149">
        <v>0.20999999999999999</v>
      </c>
      <c r="J33" s="148">
        <f>ROUND(((SUM(BE100:BE409))*I33),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ROUND((SUM(BF100:BF409)),  2)</f>
        <v>0</v>
      </c>
      <c r="G34" s="39"/>
      <c r="H34" s="39"/>
      <c r="I34" s="149">
        <v>0.12</v>
      </c>
      <c r="J34" s="148">
        <f>ROUND(((SUM(BF100:BF409))*I34),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ROUND((SUM(BG100:BG409)),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ROUND((SUM(BH100:BH409)),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ROUND((SUM(BI100:BI409)),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Rekonstrukce bytu č.21, ul. M. Pujmanové 3, Havířov - Šumbark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Stavba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ul. M. Pujmanové 3</v>
      </c>
      <c r="G52" s="41"/>
      <c r="H52" s="41"/>
      <c r="I52" s="33" t="s">
        <v>23</v>
      </c>
      <c r="J52" s="73" t="str">
        <f>IF(J12="","",J12)</f>
        <v>29. 4. 2025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SBD Havířov</v>
      </c>
      <c r="G54" s="41"/>
      <c r="H54" s="41"/>
      <c r="I54" s="33" t="s">
        <v>32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Ing. Michal Klimša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91</v>
      </c>
      <c r="D57" s="163"/>
      <c r="E57" s="163"/>
      <c r="F57" s="163"/>
      <c r="G57" s="163"/>
      <c r="H57" s="163"/>
      <c r="I57" s="163"/>
      <c r="J57" s="164" t="s">
        <v>92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J100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93</v>
      </c>
    </row>
    <row r="60" s="9" customFormat="1" ht="24.96" customHeight="1">
      <c r="A60" s="9"/>
      <c r="B60" s="166"/>
      <c r="C60" s="167"/>
      <c r="D60" s="168" t="s">
        <v>94</v>
      </c>
      <c r="E60" s="169"/>
      <c r="F60" s="169"/>
      <c r="G60" s="169"/>
      <c r="H60" s="169"/>
      <c r="I60" s="169"/>
      <c r="J60" s="170">
        <f>J101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95</v>
      </c>
      <c r="E61" s="175"/>
      <c r="F61" s="175"/>
      <c r="G61" s="175"/>
      <c r="H61" s="175"/>
      <c r="I61" s="175"/>
      <c r="J61" s="176">
        <f>J102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96</v>
      </c>
      <c r="E62" s="175"/>
      <c r="F62" s="175"/>
      <c r="G62" s="175"/>
      <c r="H62" s="175"/>
      <c r="I62" s="175"/>
      <c r="J62" s="176">
        <f>J125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97</v>
      </c>
      <c r="E63" s="175"/>
      <c r="F63" s="175"/>
      <c r="G63" s="175"/>
      <c r="H63" s="175"/>
      <c r="I63" s="175"/>
      <c r="J63" s="176">
        <f>J141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98</v>
      </c>
      <c r="E64" s="175"/>
      <c r="F64" s="175"/>
      <c r="G64" s="175"/>
      <c r="H64" s="175"/>
      <c r="I64" s="175"/>
      <c r="J64" s="176">
        <f>J153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99</v>
      </c>
      <c r="E65" s="169"/>
      <c r="F65" s="169"/>
      <c r="G65" s="169"/>
      <c r="H65" s="169"/>
      <c r="I65" s="169"/>
      <c r="J65" s="170">
        <f>J157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100</v>
      </c>
      <c r="E66" s="175"/>
      <c r="F66" s="175"/>
      <c r="G66" s="175"/>
      <c r="H66" s="175"/>
      <c r="I66" s="175"/>
      <c r="J66" s="176">
        <f>J158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101</v>
      </c>
      <c r="E67" s="175"/>
      <c r="F67" s="175"/>
      <c r="G67" s="175"/>
      <c r="H67" s="175"/>
      <c r="I67" s="175"/>
      <c r="J67" s="176">
        <f>J162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102</v>
      </c>
      <c r="E68" s="175"/>
      <c r="F68" s="175"/>
      <c r="G68" s="175"/>
      <c r="H68" s="175"/>
      <c r="I68" s="175"/>
      <c r="J68" s="176">
        <f>J201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103</v>
      </c>
      <c r="E69" s="175"/>
      <c r="F69" s="175"/>
      <c r="G69" s="175"/>
      <c r="H69" s="175"/>
      <c r="I69" s="175"/>
      <c r="J69" s="176">
        <f>J231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104</v>
      </c>
      <c r="E70" s="175"/>
      <c r="F70" s="175"/>
      <c r="G70" s="175"/>
      <c r="H70" s="175"/>
      <c r="I70" s="175"/>
      <c r="J70" s="176">
        <f>J250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105</v>
      </c>
      <c r="E71" s="175"/>
      <c r="F71" s="175"/>
      <c r="G71" s="175"/>
      <c r="H71" s="175"/>
      <c r="I71" s="175"/>
      <c r="J71" s="176">
        <f>J266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106</v>
      </c>
      <c r="E72" s="175"/>
      <c r="F72" s="175"/>
      <c r="G72" s="175"/>
      <c r="H72" s="175"/>
      <c r="I72" s="175"/>
      <c r="J72" s="176">
        <f>J298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107</v>
      </c>
      <c r="E73" s="175"/>
      <c r="F73" s="175"/>
      <c r="G73" s="175"/>
      <c r="H73" s="175"/>
      <c r="I73" s="175"/>
      <c r="J73" s="176">
        <f>J307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108</v>
      </c>
      <c r="E74" s="175"/>
      <c r="F74" s="175"/>
      <c r="G74" s="175"/>
      <c r="H74" s="175"/>
      <c r="I74" s="175"/>
      <c r="J74" s="176">
        <f>J344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109</v>
      </c>
      <c r="E75" s="175"/>
      <c r="F75" s="175"/>
      <c r="G75" s="175"/>
      <c r="H75" s="175"/>
      <c r="I75" s="175"/>
      <c r="J75" s="176">
        <f>J365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110</v>
      </c>
      <c r="E76" s="175"/>
      <c r="F76" s="175"/>
      <c r="G76" s="175"/>
      <c r="H76" s="175"/>
      <c r="I76" s="175"/>
      <c r="J76" s="176">
        <f>J390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66"/>
      <c r="C77" s="167"/>
      <c r="D77" s="168" t="s">
        <v>111</v>
      </c>
      <c r="E77" s="169"/>
      <c r="F77" s="169"/>
      <c r="G77" s="169"/>
      <c r="H77" s="169"/>
      <c r="I77" s="169"/>
      <c r="J77" s="170">
        <f>J396</f>
        <v>0</v>
      </c>
      <c r="K77" s="167"/>
      <c r="L77" s="17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72"/>
      <c r="C78" s="173"/>
      <c r="D78" s="174" t="s">
        <v>112</v>
      </c>
      <c r="E78" s="175"/>
      <c r="F78" s="175"/>
      <c r="G78" s="175"/>
      <c r="H78" s="175"/>
      <c r="I78" s="175"/>
      <c r="J78" s="176">
        <f>J397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2"/>
      <c r="C79" s="173"/>
      <c r="D79" s="174" t="s">
        <v>113</v>
      </c>
      <c r="E79" s="175"/>
      <c r="F79" s="175"/>
      <c r="G79" s="175"/>
      <c r="H79" s="175"/>
      <c r="I79" s="175"/>
      <c r="J79" s="176">
        <f>J401</f>
        <v>0</v>
      </c>
      <c r="K79" s="173"/>
      <c r="L79" s="17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66"/>
      <c r="C80" s="167"/>
      <c r="D80" s="168" t="s">
        <v>114</v>
      </c>
      <c r="E80" s="169"/>
      <c r="F80" s="169"/>
      <c r="G80" s="169"/>
      <c r="H80" s="169"/>
      <c r="I80" s="169"/>
      <c r="J80" s="170">
        <f>J405</f>
        <v>0</v>
      </c>
      <c r="K80" s="167"/>
      <c r="L80" s="171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2" customFormat="1" ht="21.84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60"/>
      <c r="C82" s="61"/>
      <c r="D82" s="61"/>
      <c r="E82" s="61"/>
      <c r="F82" s="61"/>
      <c r="G82" s="61"/>
      <c r="H82" s="61"/>
      <c r="I82" s="61"/>
      <c r="J82" s="61"/>
      <c r="K82" s="6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6" s="2" customFormat="1" ht="6.96" customHeight="1">
      <c r="A86" s="39"/>
      <c r="B86" s="62"/>
      <c r="C86" s="63"/>
      <c r="D86" s="63"/>
      <c r="E86" s="63"/>
      <c r="F86" s="63"/>
      <c r="G86" s="63"/>
      <c r="H86" s="63"/>
      <c r="I86" s="63"/>
      <c r="J86" s="63"/>
      <c r="K86" s="63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4.96" customHeight="1">
      <c r="A87" s="39"/>
      <c r="B87" s="40"/>
      <c r="C87" s="24" t="s">
        <v>115</v>
      </c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16</v>
      </c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161" t="str">
        <f>E7</f>
        <v>Rekonstrukce bytu č.21, ul. M. Pujmanové 3, Havířov - Šumbark</v>
      </c>
      <c r="F90" s="33"/>
      <c r="G90" s="33"/>
      <c r="H90" s="33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88</v>
      </c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70" t="str">
        <f>E9</f>
        <v>01 - Stavba</v>
      </c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21</v>
      </c>
      <c r="D94" s="41"/>
      <c r="E94" s="41"/>
      <c r="F94" s="28" t="str">
        <f>F12</f>
        <v>ul. M. Pujmanové 3</v>
      </c>
      <c r="G94" s="41"/>
      <c r="H94" s="41"/>
      <c r="I94" s="33" t="s">
        <v>23</v>
      </c>
      <c r="J94" s="73" t="str">
        <f>IF(J12="","",J12)</f>
        <v>29. 4. 2025</v>
      </c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25</v>
      </c>
      <c r="D96" s="41"/>
      <c r="E96" s="41"/>
      <c r="F96" s="28" t="str">
        <f>E15</f>
        <v>SBD Havířov</v>
      </c>
      <c r="G96" s="41"/>
      <c r="H96" s="41"/>
      <c r="I96" s="33" t="s">
        <v>32</v>
      </c>
      <c r="J96" s="37" t="str">
        <f>E21</f>
        <v xml:space="preserve"> </v>
      </c>
      <c r="K96" s="41"/>
      <c r="L96" s="13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30</v>
      </c>
      <c r="D97" s="41"/>
      <c r="E97" s="41"/>
      <c r="F97" s="28" t="str">
        <f>IF(E18="","",E18)</f>
        <v>Vyplň údaj</v>
      </c>
      <c r="G97" s="41"/>
      <c r="H97" s="41"/>
      <c r="I97" s="33" t="s">
        <v>35</v>
      </c>
      <c r="J97" s="37" t="str">
        <f>E24</f>
        <v>Ing. Michal Klimša</v>
      </c>
      <c r="K97" s="41"/>
      <c r="L97" s="13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3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78"/>
      <c r="B99" s="179"/>
      <c r="C99" s="180" t="s">
        <v>116</v>
      </c>
      <c r="D99" s="181" t="s">
        <v>59</v>
      </c>
      <c r="E99" s="181" t="s">
        <v>55</v>
      </c>
      <c r="F99" s="181" t="s">
        <v>56</v>
      </c>
      <c r="G99" s="181" t="s">
        <v>117</v>
      </c>
      <c r="H99" s="181" t="s">
        <v>118</v>
      </c>
      <c r="I99" s="181" t="s">
        <v>119</v>
      </c>
      <c r="J99" s="181" t="s">
        <v>92</v>
      </c>
      <c r="K99" s="182" t="s">
        <v>120</v>
      </c>
      <c r="L99" s="183"/>
      <c r="M99" s="93" t="s">
        <v>19</v>
      </c>
      <c r="N99" s="94" t="s">
        <v>44</v>
      </c>
      <c r="O99" s="94" t="s">
        <v>121</v>
      </c>
      <c r="P99" s="94" t="s">
        <v>122</v>
      </c>
      <c r="Q99" s="94" t="s">
        <v>123</v>
      </c>
      <c r="R99" s="94" t="s">
        <v>124</v>
      </c>
      <c r="S99" s="94" t="s">
        <v>125</v>
      </c>
      <c r="T99" s="95" t="s">
        <v>126</v>
      </c>
      <c r="U99" s="178"/>
      <c r="V99" s="178"/>
      <c r="W99" s="178"/>
      <c r="X99" s="178"/>
      <c r="Y99" s="178"/>
      <c r="Z99" s="178"/>
      <c r="AA99" s="178"/>
      <c r="AB99" s="178"/>
      <c r="AC99" s="178"/>
      <c r="AD99" s="178"/>
      <c r="AE99" s="178"/>
    </row>
    <row r="100" s="2" customFormat="1" ht="22.8" customHeight="1">
      <c r="A100" s="39"/>
      <c r="B100" s="40"/>
      <c r="C100" s="100" t="s">
        <v>127</v>
      </c>
      <c r="D100" s="41"/>
      <c r="E100" s="41"/>
      <c r="F100" s="41"/>
      <c r="G100" s="41"/>
      <c r="H100" s="41"/>
      <c r="I100" s="41"/>
      <c r="J100" s="184">
        <f>BK100</f>
        <v>0</v>
      </c>
      <c r="K100" s="41"/>
      <c r="L100" s="45"/>
      <c r="M100" s="96"/>
      <c r="N100" s="185"/>
      <c r="O100" s="97"/>
      <c r="P100" s="186">
        <f>P101+P157+P396+P405</f>
        <v>0</v>
      </c>
      <c r="Q100" s="97"/>
      <c r="R100" s="186">
        <f>R101+R157+R396+R405</f>
        <v>3.3422275800000003</v>
      </c>
      <c r="S100" s="97"/>
      <c r="T100" s="187">
        <f>T101+T157+T396+T405</f>
        <v>0.96652060000000006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73</v>
      </c>
      <c r="AU100" s="18" t="s">
        <v>93</v>
      </c>
      <c r="BK100" s="188">
        <f>BK101+BK157+BK396+BK405</f>
        <v>0</v>
      </c>
    </row>
    <row r="101" s="12" customFormat="1" ht="25.92" customHeight="1">
      <c r="A101" s="12"/>
      <c r="B101" s="189"/>
      <c r="C101" s="190"/>
      <c r="D101" s="191" t="s">
        <v>73</v>
      </c>
      <c r="E101" s="192" t="s">
        <v>128</v>
      </c>
      <c r="F101" s="192" t="s">
        <v>129</v>
      </c>
      <c r="G101" s="190"/>
      <c r="H101" s="190"/>
      <c r="I101" s="193"/>
      <c r="J101" s="194">
        <f>BK101</f>
        <v>0</v>
      </c>
      <c r="K101" s="190"/>
      <c r="L101" s="195"/>
      <c r="M101" s="196"/>
      <c r="N101" s="197"/>
      <c r="O101" s="197"/>
      <c r="P101" s="198">
        <f>P102+P125+P141+P153</f>
        <v>0</v>
      </c>
      <c r="Q101" s="197"/>
      <c r="R101" s="198">
        <f>R102+R125+R141+R153</f>
        <v>0.70153014000000002</v>
      </c>
      <c r="S101" s="197"/>
      <c r="T101" s="199">
        <f>T102+T125+T141+T153</f>
        <v>0.18239999999999998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0" t="s">
        <v>82</v>
      </c>
      <c r="AT101" s="201" t="s">
        <v>73</v>
      </c>
      <c r="AU101" s="201" t="s">
        <v>74</v>
      </c>
      <c r="AY101" s="200" t="s">
        <v>130</v>
      </c>
      <c r="BK101" s="202">
        <f>BK102+BK125+BK141+BK153</f>
        <v>0</v>
      </c>
    </row>
    <row r="102" s="12" customFormat="1" ht="22.8" customHeight="1">
      <c r="A102" s="12"/>
      <c r="B102" s="189"/>
      <c r="C102" s="190"/>
      <c r="D102" s="191" t="s">
        <v>73</v>
      </c>
      <c r="E102" s="203" t="s">
        <v>131</v>
      </c>
      <c r="F102" s="203" t="s">
        <v>132</v>
      </c>
      <c r="G102" s="190"/>
      <c r="H102" s="190"/>
      <c r="I102" s="193"/>
      <c r="J102" s="204">
        <f>BK102</f>
        <v>0</v>
      </c>
      <c r="K102" s="190"/>
      <c r="L102" s="195"/>
      <c r="M102" s="196"/>
      <c r="N102" s="197"/>
      <c r="O102" s="197"/>
      <c r="P102" s="198">
        <f>SUM(P103:P124)</f>
        <v>0</v>
      </c>
      <c r="Q102" s="197"/>
      <c r="R102" s="198">
        <f>SUM(R103:R124)</f>
        <v>0.69340513999999998</v>
      </c>
      <c r="S102" s="197"/>
      <c r="T102" s="199">
        <f>SUM(T103:T124)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0" t="s">
        <v>82</v>
      </c>
      <c r="AT102" s="201" t="s">
        <v>73</v>
      </c>
      <c r="AU102" s="201" t="s">
        <v>82</v>
      </c>
      <c r="AY102" s="200" t="s">
        <v>130</v>
      </c>
      <c r="BK102" s="202">
        <f>SUM(BK103:BK124)</f>
        <v>0</v>
      </c>
    </row>
    <row r="103" s="2" customFormat="1" ht="16.5" customHeight="1">
      <c r="A103" s="39"/>
      <c r="B103" s="40"/>
      <c r="C103" s="205" t="s">
        <v>82</v>
      </c>
      <c r="D103" s="205" t="s">
        <v>133</v>
      </c>
      <c r="E103" s="206" t="s">
        <v>134</v>
      </c>
      <c r="F103" s="207" t="s">
        <v>135</v>
      </c>
      <c r="G103" s="208" t="s">
        <v>136</v>
      </c>
      <c r="H103" s="209">
        <v>46.060000000000002</v>
      </c>
      <c r="I103" s="210"/>
      <c r="J103" s="211">
        <f>ROUND(I103*H103,2)</f>
        <v>0</v>
      </c>
      <c r="K103" s="207" t="s">
        <v>137</v>
      </c>
      <c r="L103" s="45"/>
      <c r="M103" s="212" t="s">
        <v>19</v>
      </c>
      <c r="N103" s="213" t="s">
        <v>46</v>
      </c>
      <c r="O103" s="85"/>
      <c r="P103" s="214">
        <f>O103*H103</f>
        <v>0</v>
      </c>
      <c r="Q103" s="214">
        <v>0.00025999999999999998</v>
      </c>
      <c r="R103" s="214">
        <f>Q103*H103</f>
        <v>0.011975599999999999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138</v>
      </c>
      <c r="AT103" s="216" t="s">
        <v>133</v>
      </c>
      <c r="AU103" s="216" t="s">
        <v>139</v>
      </c>
      <c r="AY103" s="18" t="s">
        <v>130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139</v>
      </c>
      <c r="BK103" s="217">
        <f>ROUND(I103*H103,2)</f>
        <v>0</v>
      </c>
      <c r="BL103" s="18" t="s">
        <v>138</v>
      </c>
      <c r="BM103" s="216" t="s">
        <v>140</v>
      </c>
    </row>
    <row r="104" s="2" customFormat="1">
      <c r="A104" s="39"/>
      <c r="B104" s="40"/>
      <c r="C104" s="41"/>
      <c r="D104" s="218" t="s">
        <v>141</v>
      </c>
      <c r="E104" s="41"/>
      <c r="F104" s="219" t="s">
        <v>142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141</v>
      </c>
      <c r="AU104" s="18" t="s">
        <v>139</v>
      </c>
    </row>
    <row r="105" s="2" customFormat="1">
      <c r="A105" s="39"/>
      <c r="B105" s="40"/>
      <c r="C105" s="41"/>
      <c r="D105" s="223" t="s">
        <v>143</v>
      </c>
      <c r="E105" s="41"/>
      <c r="F105" s="224" t="s">
        <v>144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143</v>
      </c>
      <c r="AU105" s="18" t="s">
        <v>139</v>
      </c>
    </row>
    <row r="106" s="13" customFormat="1">
      <c r="A106" s="13"/>
      <c r="B106" s="225"/>
      <c r="C106" s="226"/>
      <c r="D106" s="218" t="s">
        <v>145</v>
      </c>
      <c r="E106" s="227" t="s">
        <v>19</v>
      </c>
      <c r="F106" s="228" t="s">
        <v>146</v>
      </c>
      <c r="G106" s="226"/>
      <c r="H106" s="229">
        <v>46.060000000000002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145</v>
      </c>
      <c r="AU106" s="235" t="s">
        <v>139</v>
      </c>
      <c r="AV106" s="13" t="s">
        <v>139</v>
      </c>
      <c r="AW106" s="13" t="s">
        <v>34</v>
      </c>
      <c r="AX106" s="13" t="s">
        <v>82</v>
      </c>
      <c r="AY106" s="235" t="s">
        <v>130</v>
      </c>
    </row>
    <row r="107" s="2" customFormat="1" ht="16.5" customHeight="1">
      <c r="A107" s="39"/>
      <c r="B107" s="40"/>
      <c r="C107" s="205" t="s">
        <v>139</v>
      </c>
      <c r="D107" s="205" t="s">
        <v>133</v>
      </c>
      <c r="E107" s="206" t="s">
        <v>147</v>
      </c>
      <c r="F107" s="207" t="s">
        <v>148</v>
      </c>
      <c r="G107" s="208" t="s">
        <v>136</v>
      </c>
      <c r="H107" s="209">
        <v>46.060000000000002</v>
      </c>
      <c r="I107" s="210"/>
      <c r="J107" s="211">
        <f>ROUND(I107*H107,2)</f>
        <v>0</v>
      </c>
      <c r="K107" s="207" t="s">
        <v>137</v>
      </c>
      <c r="L107" s="45"/>
      <c r="M107" s="212" t="s">
        <v>19</v>
      </c>
      <c r="N107" s="213" t="s">
        <v>46</v>
      </c>
      <c r="O107" s="85"/>
      <c r="P107" s="214">
        <f>O107*H107</f>
        <v>0</v>
      </c>
      <c r="Q107" s="214">
        <v>0.0043839999999999999</v>
      </c>
      <c r="R107" s="214">
        <f>Q107*H107</f>
        <v>0.20192704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138</v>
      </c>
      <c r="AT107" s="216" t="s">
        <v>133</v>
      </c>
      <c r="AU107" s="216" t="s">
        <v>139</v>
      </c>
      <c r="AY107" s="18" t="s">
        <v>130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139</v>
      </c>
      <c r="BK107" s="217">
        <f>ROUND(I107*H107,2)</f>
        <v>0</v>
      </c>
      <c r="BL107" s="18" t="s">
        <v>138</v>
      </c>
      <c r="BM107" s="216" t="s">
        <v>149</v>
      </c>
    </row>
    <row r="108" s="2" customFormat="1">
      <c r="A108" s="39"/>
      <c r="B108" s="40"/>
      <c r="C108" s="41"/>
      <c r="D108" s="218" t="s">
        <v>141</v>
      </c>
      <c r="E108" s="41"/>
      <c r="F108" s="219" t="s">
        <v>150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141</v>
      </c>
      <c r="AU108" s="18" t="s">
        <v>139</v>
      </c>
    </row>
    <row r="109" s="2" customFormat="1">
      <c r="A109" s="39"/>
      <c r="B109" s="40"/>
      <c r="C109" s="41"/>
      <c r="D109" s="223" t="s">
        <v>143</v>
      </c>
      <c r="E109" s="41"/>
      <c r="F109" s="224" t="s">
        <v>151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143</v>
      </c>
      <c r="AU109" s="18" t="s">
        <v>139</v>
      </c>
    </row>
    <row r="110" s="2" customFormat="1" ht="16.5" customHeight="1">
      <c r="A110" s="39"/>
      <c r="B110" s="40"/>
      <c r="C110" s="205" t="s">
        <v>152</v>
      </c>
      <c r="D110" s="205" t="s">
        <v>133</v>
      </c>
      <c r="E110" s="206" t="s">
        <v>153</v>
      </c>
      <c r="F110" s="207" t="s">
        <v>154</v>
      </c>
      <c r="G110" s="208" t="s">
        <v>136</v>
      </c>
      <c r="H110" s="209">
        <v>46.060000000000002</v>
      </c>
      <c r="I110" s="210"/>
      <c r="J110" s="211">
        <f>ROUND(I110*H110,2)</f>
        <v>0</v>
      </c>
      <c r="K110" s="207" t="s">
        <v>137</v>
      </c>
      <c r="L110" s="45"/>
      <c r="M110" s="212" t="s">
        <v>19</v>
      </c>
      <c r="N110" s="213" t="s">
        <v>46</v>
      </c>
      <c r="O110" s="85"/>
      <c r="P110" s="214">
        <f>O110*H110</f>
        <v>0</v>
      </c>
      <c r="Q110" s="214">
        <v>0.0040000000000000001</v>
      </c>
      <c r="R110" s="214">
        <f>Q110*H110</f>
        <v>0.18424000000000002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138</v>
      </c>
      <c r="AT110" s="216" t="s">
        <v>133</v>
      </c>
      <c r="AU110" s="216" t="s">
        <v>139</v>
      </c>
      <c r="AY110" s="18" t="s">
        <v>130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139</v>
      </c>
      <c r="BK110" s="217">
        <f>ROUND(I110*H110,2)</f>
        <v>0</v>
      </c>
      <c r="BL110" s="18" t="s">
        <v>138</v>
      </c>
      <c r="BM110" s="216" t="s">
        <v>155</v>
      </c>
    </row>
    <row r="111" s="2" customFormat="1">
      <c r="A111" s="39"/>
      <c r="B111" s="40"/>
      <c r="C111" s="41"/>
      <c r="D111" s="218" t="s">
        <v>141</v>
      </c>
      <c r="E111" s="41"/>
      <c r="F111" s="219" t="s">
        <v>156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141</v>
      </c>
      <c r="AU111" s="18" t="s">
        <v>139</v>
      </c>
    </row>
    <row r="112" s="2" customFormat="1">
      <c r="A112" s="39"/>
      <c r="B112" s="40"/>
      <c r="C112" s="41"/>
      <c r="D112" s="223" t="s">
        <v>143</v>
      </c>
      <c r="E112" s="41"/>
      <c r="F112" s="224" t="s">
        <v>157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143</v>
      </c>
      <c r="AU112" s="18" t="s">
        <v>139</v>
      </c>
    </row>
    <row r="113" s="2" customFormat="1" ht="16.5" customHeight="1">
      <c r="A113" s="39"/>
      <c r="B113" s="40"/>
      <c r="C113" s="205" t="s">
        <v>138</v>
      </c>
      <c r="D113" s="205" t="s">
        <v>133</v>
      </c>
      <c r="E113" s="206" t="s">
        <v>158</v>
      </c>
      <c r="F113" s="207" t="s">
        <v>159</v>
      </c>
      <c r="G113" s="208" t="s">
        <v>136</v>
      </c>
      <c r="H113" s="209">
        <v>3.75</v>
      </c>
      <c r="I113" s="210"/>
      <c r="J113" s="211">
        <f>ROUND(I113*H113,2)</f>
        <v>0</v>
      </c>
      <c r="K113" s="207" t="s">
        <v>137</v>
      </c>
      <c r="L113" s="45"/>
      <c r="M113" s="212" t="s">
        <v>19</v>
      </c>
      <c r="N113" s="213" t="s">
        <v>46</v>
      </c>
      <c r="O113" s="85"/>
      <c r="P113" s="214">
        <f>O113*H113</f>
        <v>0</v>
      </c>
      <c r="Q113" s="214">
        <v>0.040629999999999999</v>
      </c>
      <c r="R113" s="214">
        <f>Q113*H113</f>
        <v>0.15236250000000001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138</v>
      </c>
      <c r="AT113" s="216" t="s">
        <v>133</v>
      </c>
      <c r="AU113" s="216" t="s">
        <v>139</v>
      </c>
      <c r="AY113" s="18" t="s">
        <v>130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139</v>
      </c>
      <c r="BK113" s="217">
        <f>ROUND(I113*H113,2)</f>
        <v>0</v>
      </c>
      <c r="BL113" s="18" t="s">
        <v>138</v>
      </c>
      <c r="BM113" s="216" t="s">
        <v>160</v>
      </c>
    </row>
    <row r="114" s="2" customFormat="1">
      <c r="A114" s="39"/>
      <c r="B114" s="40"/>
      <c r="C114" s="41"/>
      <c r="D114" s="218" t="s">
        <v>141</v>
      </c>
      <c r="E114" s="41"/>
      <c r="F114" s="219" t="s">
        <v>161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141</v>
      </c>
      <c r="AU114" s="18" t="s">
        <v>139</v>
      </c>
    </row>
    <row r="115" s="2" customFormat="1">
      <c r="A115" s="39"/>
      <c r="B115" s="40"/>
      <c r="C115" s="41"/>
      <c r="D115" s="223" t="s">
        <v>143</v>
      </c>
      <c r="E115" s="41"/>
      <c r="F115" s="224" t="s">
        <v>162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143</v>
      </c>
      <c r="AU115" s="18" t="s">
        <v>139</v>
      </c>
    </row>
    <row r="116" s="13" customFormat="1">
      <c r="A116" s="13"/>
      <c r="B116" s="225"/>
      <c r="C116" s="226"/>
      <c r="D116" s="218" t="s">
        <v>145</v>
      </c>
      <c r="E116" s="227" t="s">
        <v>19</v>
      </c>
      <c r="F116" s="228" t="s">
        <v>163</v>
      </c>
      <c r="G116" s="226"/>
      <c r="H116" s="229">
        <v>3.75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145</v>
      </c>
      <c r="AU116" s="235" t="s">
        <v>139</v>
      </c>
      <c r="AV116" s="13" t="s">
        <v>139</v>
      </c>
      <c r="AW116" s="13" t="s">
        <v>34</v>
      </c>
      <c r="AX116" s="13" t="s">
        <v>82</v>
      </c>
      <c r="AY116" s="235" t="s">
        <v>130</v>
      </c>
    </row>
    <row r="117" s="2" customFormat="1" ht="16.5" customHeight="1">
      <c r="A117" s="39"/>
      <c r="B117" s="40"/>
      <c r="C117" s="205" t="s">
        <v>164</v>
      </c>
      <c r="D117" s="205" t="s">
        <v>133</v>
      </c>
      <c r="E117" s="206" t="s">
        <v>165</v>
      </c>
      <c r="F117" s="207" t="s">
        <v>166</v>
      </c>
      <c r="G117" s="208" t="s">
        <v>167</v>
      </c>
      <c r="H117" s="209">
        <v>4</v>
      </c>
      <c r="I117" s="210"/>
      <c r="J117" s="211">
        <f>ROUND(I117*H117,2)</f>
        <v>0</v>
      </c>
      <c r="K117" s="207" t="s">
        <v>137</v>
      </c>
      <c r="L117" s="45"/>
      <c r="M117" s="212" t="s">
        <v>19</v>
      </c>
      <c r="N117" s="213" t="s">
        <v>46</v>
      </c>
      <c r="O117" s="85"/>
      <c r="P117" s="214">
        <f>O117*H117</f>
        <v>0</v>
      </c>
      <c r="Q117" s="214">
        <v>0.0015</v>
      </c>
      <c r="R117" s="214">
        <f>Q117*H117</f>
        <v>0.0060000000000000001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138</v>
      </c>
      <c r="AT117" s="216" t="s">
        <v>133</v>
      </c>
      <c r="AU117" s="216" t="s">
        <v>139</v>
      </c>
      <c r="AY117" s="18" t="s">
        <v>130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139</v>
      </c>
      <c r="BK117" s="217">
        <f>ROUND(I117*H117,2)</f>
        <v>0</v>
      </c>
      <c r="BL117" s="18" t="s">
        <v>138</v>
      </c>
      <c r="BM117" s="216" t="s">
        <v>168</v>
      </c>
    </row>
    <row r="118" s="2" customFormat="1">
      <c r="A118" s="39"/>
      <c r="B118" s="40"/>
      <c r="C118" s="41"/>
      <c r="D118" s="218" t="s">
        <v>141</v>
      </c>
      <c r="E118" s="41"/>
      <c r="F118" s="219" t="s">
        <v>169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141</v>
      </c>
      <c r="AU118" s="18" t="s">
        <v>139</v>
      </c>
    </row>
    <row r="119" s="2" customFormat="1">
      <c r="A119" s="39"/>
      <c r="B119" s="40"/>
      <c r="C119" s="41"/>
      <c r="D119" s="223" t="s">
        <v>143</v>
      </c>
      <c r="E119" s="41"/>
      <c r="F119" s="224" t="s">
        <v>170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143</v>
      </c>
      <c r="AU119" s="18" t="s">
        <v>139</v>
      </c>
    </row>
    <row r="120" s="2" customFormat="1" ht="16.5" customHeight="1">
      <c r="A120" s="39"/>
      <c r="B120" s="40"/>
      <c r="C120" s="205" t="s">
        <v>131</v>
      </c>
      <c r="D120" s="205" t="s">
        <v>133</v>
      </c>
      <c r="E120" s="206" t="s">
        <v>171</v>
      </c>
      <c r="F120" s="207" t="s">
        <v>172</v>
      </c>
      <c r="G120" s="208" t="s">
        <v>173</v>
      </c>
      <c r="H120" s="209">
        <v>2</v>
      </c>
      <c r="I120" s="210"/>
      <c r="J120" s="211">
        <f>ROUND(I120*H120,2)</f>
        <v>0</v>
      </c>
      <c r="K120" s="207" t="s">
        <v>137</v>
      </c>
      <c r="L120" s="45"/>
      <c r="M120" s="212" t="s">
        <v>19</v>
      </c>
      <c r="N120" s="213" t="s">
        <v>46</v>
      </c>
      <c r="O120" s="85"/>
      <c r="P120" s="214">
        <f>O120*H120</f>
        <v>0</v>
      </c>
      <c r="Q120" s="214">
        <v>0.056439999999999997</v>
      </c>
      <c r="R120" s="214">
        <f>Q120*H120</f>
        <v>0.11287999999999999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138</v>
      </c>
      <c r="AT120" s="216" t="s">
        <v>133</v>
      </c>
      <c r="AU120" s="216" t="s">
        <v>139</v>
      </c>
      <c r="AY120" s="18" t="s">
        <v>130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139</v>
      </c>
      <c r="BK120" s="217">
        <f>ROUND(I120*H120,2)</f>
        <v>0</v>
      </c>
      <c r="BL120" s="18" t="s">
        <v>138</v>
      </c>
      <c r="BM120" s="216" t="s">
        <v>174</v>
      </c>
    </row>
    <row r="121" s="2" customFormat="1">
      <c r="A121" s="39"/>
      <c r="B121" s="40"/>
      <c r="C121" s="41"/>
      <c r="D121" s="218" t="s">
        <v>141</v>
      </c>
      <c r="E121" s="41"/>
      <c r="F121" s="219" t="s">
        <v>175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141</v>
      </c>
      <c r="AU121" s="18" t="s">
        <v>139</v>
      </c>
    </row>
    <row r="122" s="2" customFormat="1">
      <c r="A122" s="39"/>
      <c r="B122" s="40"/>
      <c r="C122" s="41"/>
      <c r="D122" s="223" t="s">
        <v>143</v>
      </c>
      <c r="E122" s="41"/>
      <c r="F122" s="224" t="s">
        <v>176</v>
      </c>
      <c r="G122" s="41"/>
      <c r="H122" s="41"/>
      <c r="I122" s="220"/>
      <c r="J122" s="41"/>
      <c r="K122" s="41"/>
      <c r="L122" s="45"/>
      <c r="M122" s="221"/>
      <c r="N122" s="222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143</v>
      </c>
      <c r="AU122" s="18" t="s">
        <v>139</v>
      </c>
    </row>
    <row r="123" s="2" customFormat="1" ht="21.75" customHeight="1">
      <c r="A123" s="39"/>
      <c r="B123" s="40"/>
      <c r="C123" s="236" t="s">
        <v>177</v>
      </c>
      <c r="D123" s="236" t="s">
        <v>178</v>
      </c>
      <c r="E123" s="237" t="s">
        <v>179</v>
      </c>
      <c r="F123" s="238" t="s">
        <v>180</v>
      </c>
      <c r="G123" s="239" t="s">
        <v>173</v>
      </c>
      <c r="H123" s="240">
        <v>2</v>
      </c>
      <c r="I123" s="241"/>
      <c r="J123" s="242">
        <f>ROUND(I123*H123,2)</f>
        <v>0</v>
      </c>
      <c r="K123" s="238" t="s">
        <v>137</v>
      </c>
      <c r="L123" s="243"/>
      <c r="M123" s="244" t="s">
        <v>19</v>
      </c>
      <c r="N123" s="245" t="s">
        <v>46</v>
      </c>
      <c r="O123" s="85"/>
      <c r="P123" s="214">
        <f>O123*H123</f>
        <v>0</v>
      </c>
      <c r="Q123" s="214">
        <v>0.01201</v>
      </c>
      <c r="R123" s="214">
        <f>Q123*H123</f>
        <v>0.02402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181</v>
      </c>
      <c r="AT123" s="216" t="s">
        <v>178</v>
      </c>
      <c r="AU123" s="216" t="s">
        <v>139</v>
      </c>
      <c r="AY123" s="18" t="s">
        <v>130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139</v>
      </c>
      <c r="BK123" s="217">
        <f>ROUND(I123*H123,2)</f>
        <v>0</v>
      </c>
      <c r="BL123" s="18" t="s">
        <v>138</v>
      </c>
      <c r="BM123" s="216" t="s">
        <v>182</v>
      </c>
    </row>
    <row r="124" s="2" customFormat="1">
      <c r="A124" s="39"/>
      <c r="B124" s="40"/>
      <c r="C124" s="41"/>
      <c r="D124" s="218" t="s">
        <v>141</v>
      </c>
      <c r="E124" s="41"/>
      <c r="F124" s="219" t="s">
        <v>180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141</v>
      </c>
      <c r="AU124" s="18" t="s">
        <v>139</v>
      </c>
    </row>
    <row r="125" s="12" customFormat="1" ht="22.8" customHeight="1">
      <c r="A125" s="12"/>
      <c r="B125" s="189"/>
      <c r="C125" s="190"/>
      <c r="D125" s="191" t="s">
        <v>73</v>
      </c>
      <c r="E125" s="203" t="s">
        <v>183</v>
      </c>
      <c r="F125" s="203" t="s">
        <v>184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SUM(P126:P140)</f>
        <v>0</v>
      </c>
      <c r="Q125" s="197"/>
      <c r="R125" s="198">
        <f>SUM(R126:R140)</f>
        <v>0.0081249999999999985</v>
      </c>
      <c r="S125" s="197"/>
      <c r="T125" s="199">
        <f>SUM(T126:T140)</f>
        <v>0.18239999999999998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0" t="s">
        <v>82</v>
      </c>
      <c r="AT125" s="201" t="s">
        <v>73</v>
      </c>
      <c r="AU125" s="201" t="s">
        <v>82</v>
      </c>
      <c r="AY125" s="200" t="s">
        <v>130</v>
      </c>
      <c r="BK125" s="202">
        <f>SUM(BK126:BK140)</f>
        <v>0</v>
      </c>
    </row>
    <row r="126" s="2" customFormat="1" ht="21.75" customHeight="1">
      <c r="A126" s="39"/>
      <c r="B126" s="40"/>
      <c r="C126" s="205" t="s">
        <v>181</v>
      </c>
      <c r="D126" s="205" t="s">
        <v>133</v>
      </c>
      <c r="E126" s="206" t="s">
        <v>185</v>
      </c>
      <c r="F126" s="207" t="s">
        <v>186</v>
      </c>
      <c r="G126" s="208" t="s">
        <v>136</v>
      </c>
      <c r="H126" s="209">
        <v>62.5</v>
      </c>
      <c r="I126" s="210"/>
      <c r="J126" s="211">
        <f>ROUND(I126*H126,2)</f>
        <v>0</v>
      </c>
      <c r="K126" s="207" t="s">
        <v>137</v>
      </c>
      <c r="L126" s="45"/>
      <c r="M126" s="212" t="s">
        <v>19</v>
      </c>
      <c r="N126" s="213" t="s">
        <v>46</v>
      </c>
      <c r="O126" s="85"/>
      <c r="P126" s="214">
        <f>O126*H126</f>
        <v>0</v>
      </c>
      <c r="Q126" s="214">
        <v>0.00012999999999999999</v>
      </c>
      <c r="R126" s="214">
        <f>Q126*H126</f>
        <v>0.0081249999999999985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138</v>
      </c>
      <c r="AT126" s="216" t="s">
        <v>133</v>
      </c>
      <c r="AU126" s="216" t="s">
        <v>139</v>
      </c>
      <c r="AY126" s="18" t="s">
        <v>130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139</v>
      </c>
      <c r="BK126" s="217">
        <f>ROUND(I126*H126,2)</f>
        <v>0</v>
      </c>
      <c r="BL126" s="18" t="s">
        <v>138</v>
      </c>
      <c r="BM126" s="216" t="s">
        <v>187</v>
      </c>
    </row>
    <row r="127" s="2" customFormat="1">
      <c r="A127" s="39"/>
      <c r="B127" s="40"/>
      <c r="C127" s="41"/>
      <c r="D127" s="218" t="s">
        <v>141</v>
      </c>
      <c r="E127" s="41"/>
      <c r="F127" s="219" t="s">
        <v>188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141</v>
      </c>
      <c r="AU127" s="18" t="s">
        <v>139</v>
      </c>
    </row>
    <row r="128" s="2" customFormat="1">
      <c r="A128" s="39"/>
      <c r="B128" s="40"/>
      <c r="C128" s="41"/>
      <c r="D128" s="223" t="s">
        <v>143</v>
      </c>
      <c r="E128" s="41"/>
      <c r="F128" s="224" t="s">
        <v>189</v>
      </c>
      <c r="G128" s="41"/>
      <c r="H128" s="41"/>
      <c r="I128" s="220"/>
      <c r="J128" s="41"/>
      <c r="K128" s="41"/>
      <c r="L128" s="45"/>
      <c r="M128" s="221"/>
      <c r="N128" s="222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143</v>
      </c>
      <c r="AU128" s="18" t="s">
        <v>139</v>
      </c>
    </row>
    <row r="129" s="13" customFormat="1">
      <c r="A129" s="13"/>
      <c r="B129" s="225"/>
      <c r="C129" s="226"/>
      <c r="D129" s="218" t="s">
        <v>145</v>
      </c>
      <c r="E129" s="227" t="s">
        <v>19</v>
      </c>
      <c r="F129" s="228" t="s">
        <v>190</v>
      </c>
      <c r="G129" s="226"/>
      <c r="H129" s="229">
        <v>62.5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145</v>
      </c>
      <c r="AU129" s="235" t="s">
        <v>139</v>
      </c>
      <c r="AV129" s="13" t="s">
        <v>139</v>
      </c>
      <c r="AW129" s="13" t="s">
        <v>34</v>
      </c>
      <c r="AX129" s="13" t="s">
        <v>82</v>
      </c>
      <c r="AY129" s="235" t="s">
        <v>130</v>
      </c>
    </row>
    <row r="130" s="2" customFormat="1" ht="16.5" customHeight="1">
      <c r="A130" s="39"/>
      <c r="B130" s="40"/>
      <c r="C130" s="205" t="s">
        <v>183</v>
      </c>
      <c r="D130" s="205" t="s">
        <v>133</v>
      </c>
      <c r="E130" s="206" t="s">
        <v>191</v>
      </c>
      <c r="F130" s="207" t="s">
        <v>192</v>
      </c>
      <c r="G130" s="208" t="s">
        <v>136</v>
      </c>
      <c r="H130" s="209">
        <v>62.5</v>
      </c>
      <c r="I130" s="210"/>
      <c r="J130" s="211">
        <f>ROUND(I130*H130,2)</f>
        <v>0</v>
      </c>
      <c r="K130" s="207" t="s">
        <v>137</v>
      </c>
      <c r="L130" s="45"/>
      <c r="M130" s="212" t="s">
        <v>19</v>
      </c>
      <c r="N130" s="213" t="s">
        <v>46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138</v>
      </c>
      <c r="AT130" s="216" t="s">
        <v>133</v>
      </c>
      <c r="AU130" s="216" t="s">
        <v>139</v>
      </c>
      <c r="AY130" s="18" t="s">
        <v>130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139</v>
      </c>
      <c r="BK130" s="217">
        <f>ROUND(I130*H130,2)</f>
        <v>0</v>
      </c>
      <c r="BL130" s="18" t="s">
        <v>138</v>
      </c>
      <c r="BM130" s="216" t="s">
        <v>193</v>
      </c>
    </row>
    <row r="131" s="2" customFormat="1">
      <c r="A131" s="39"/>
      <c r="B131" s="40"/>
      <c r="C131" s="41"/>
      <c r="D131" s="218" t="s">
        <v>141</v>
      </c>
      <c r="E131" s="41"/>
      <c r="F131" s="219" t="s">
        <v>192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141</v>
      </c>
      <c r="AU131" s="18" t="s">
        <v>139</v>
      </c>
    </row>
    <row r="132" s="2" customFormat="1">
      <c r="A132" s="39"/>
      <c r="B132" s="40"/>
      <c r="C132" s="41"/>
      <c r="D132" s="223" t="s">
        <v>143</v>
      </c>
      <c r="E132" s="41"/>
      <c r="F132" s="224" t="s">
        <v>194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143</v>
      </c>
      <c r="AU132" s="18" t="s">
        <v>139</v>
      </c>
    </row>
    <row r="133" s="2" customFormat="1" ht="16.5" customHeight="1">
      <c r="A133" s="39"/>
      <c r="B133" s="40"/>
      <c r="C133" s="205" t="s">
        <v>195</v>
      </c>
      <c r="D133" s="205" t="s">
        <v>133</v>
      </c>
      <c r="E133" s="206" t="s">
        <v>196</v>
      </c>
      <c r="F133" s="207" t="s">
        <v>197</v>
      </c>
      <c r="G133" s="208" t="s">
        <v>136</v>
      </c>
      <c r="H133" s="209">
        <v>437.5</v>
      </c>
      <c r="I133" s="210"/>
      <c r="J133" s="211">
        <f>ROUND(I133*H133,2)</f>
        <v>0</v>
      </c>
      <c r="K133" s="207" t="s">
        <v>137</v>
      </c>
      <c r="L133" s="45"/>
      <c r="M133" s="212" t="s">
        <v>19</v>
      </c>
      <c r="N133" s="213" t="s">
        <v>46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138</v>
      </c>
      <c r="AT133" s="216" t="s">
        <v>133</v>
      </c>
      <c r="AU133" s="216" t="s">
        <v>139</v>
      </c>
      <c r="AY133" s="18" t="s">
        <v>130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139</v>
      </c>
      <c r="BK133" s="217">
        <f>ROUND(I133*H133,2)</f>
        <v>0</v>
      </c>
      <c r="BL133" s="18" t="s">
        <v>138</v>
      </c>
      <c r="BM133" s="216" t="s">
        <v>198</v>
      </c>
    </row>
    <row r="134" s="2" customFormat="1">
      <c r="A134" s="39"/>
      <c r="B134" s="40"/>
      <c r="C134" s="41"/>
      <c r="D134" s="218" t="s">
        <v>141</v>
      </c>
      <c r="E134" s="41"/>
      <c r="F134" s="219" t="s">
        <v>199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141</v>
      </c>
      <c r="AU134" s="18" t="s">
        <v>139</v>
      </c>
    </row>
    <row r="135" s="2" customFormat="1">
      <c r="A135" s="39"/>
      <c r="B135" s="40"/>
      <c r="C135" s="41"/>
      <c r="D135" s="223" t="s">
        <v>143</v>
      </c>
      <c r="E135" s="41"/>
      <c r="F135" s="224" t="s">
        <v>200</v>
      </c>
      <c r="G135" s="41"/>
      <c r="H135" s="41"/>
      <c r="I135" s="220"/>
      <c r="J135" s="41"/>
      <c r="K135" s="41"/>
      <c r="L135" s="45"/>
      <c r="M135" s="221"/>
      <c r="N135" s="222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143</v>
      </c>
      <c r="AU135" s="18" t="s">
        <v>139</v>
      </c>
    </row>
    <row r="136" s="13" customFormat="1">
      <c r="A136" s="13"/>
      <c r="B136" s="225"/>
      <c r="C136" s="226"/>
      <c r="D136" s="218" t="s">
        <v>145</v>
      </c>
      <c r="E136" s="227" t="s">
        <v>19</v>
      </c>
      <c r="F136" s="228" t="s">
        <v>201</v>
      </c>
      <c r="G136" s="226"/>
      <c r="H136" s="229">
        <v>437.5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145</v>
      </c>
      <c r="AU136" s="235" t="s">
        <v>139</v>
      </c>
      <c r="AV136" s="13" t="s">
        <v>139</v>
      </c>
      <c r="AW136" s="13" t="s">
        <v>34</v>
      </c>
      <c r="AX136" s="13" t="s">
        <v>82</v>
      </c>
      <c r="AY136" s="235" t="s">
        <v>130</v>
      </c>
    </row>
    <row r="137" s="2" customFormat="1" ht="16.5" customHeight="1">
      <c r="A137" s="39"/>
      <c r="B137" s="40"/>
      <c r="C137" s="205" t="s">
        <v>202</v>
      </c>
      <c r="D137" s="205" t="s">
        <v>133</v>
      </c>
      <c r="E137" s="206" t="s">
        <v>203</v>
      </c>
      <c r="F137" s="207" t="s">
        <v>204</v>
      </c>
      <c r="G137" s="208" t="s">
        <v>136</v>
      </c>
      <c r="H137" s="209">
        <v>2.3999999999999999</v>
      </c>
      <c r="I137" s="210"/>
      <c r="J137" s="211">
        <f>ROUND(I137*H137,2)</f>
        <v>0</v>
      </c>
      <c r="K137" s="207" t="s">
        <v>137</v>
      </c>
      <c r="L137" s="45"/>
      <c r="M137" s="212" t="s">
        <v>19</v>
      </c>
      <c r="N137" s="213" t="s">
        <v>46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0.075999999999999998</v>
      </c>
      <c r="T137" s="215">
        <f>S137*H137</f>
        <v>0.18239999999999998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138</v>
      </c>
      <c r="AT137" s="216" t="s">
        <v>133</v>
      </c>
      <c r="AU137" s="216" t="s">
        <v>139</v>
      </c>
      <c r="AY137" s="18" t="s">
        <v>130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139</v>
      </c>
      <c r="BK137" s="217">
        <f>ROUND(I137*H137,2)</f>
        <v>0</v>
      </c>
      <c r="BL137" s="18" t="s">
        <v>138</v>
      </c>
      <c r="BM137" s="216" t="s">
        <v>205</v>
      </c>
    </row>
    <row r="138" s="2" customFormat="1">
      <c r="A138" s="39"/>
      <c r="B138" s="40"/>
      <c r="C138" s="41"/>
      <c r="D138" s="218" t="s">
        <v>141</v>
      </c>
      <c r="E138" s="41"/>
      <c r="F138" s="219" t="s">
        <v>206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141</v>
      </c>
      <c r="AU138" s="18" t="s">
        <v>139</v>
      </c>
    </row>
    <row r="139" s="2" customFormat="1">
      <c r="A139" s="39"/>
      <c r="B139" s="40"/>
      <c r="C139" s="41"/>
      <c r="D139" s="223" t="s">
        <v>143</v>
      </c>
      <c r="E139" s="41"/>
      <c r="F139" s="224" t="s">
        <v>207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143</v>
      </c>
      <c r="AU139" s="18" t="s">
        <v>139</v>
      </c>
    </row>
    <row r="140" s="13" customFormat="1">
      <c r="A140" s="13"/>
      <c r="B140" s="225"/>
      <c r="C140" s="226"/>
      <c r="D140" s="218" t="s">
        <v>145</v>
      </c>
      <c r="E140" s="227" t="s">
        <v>19</v>
      </c>
      <c r="F140" s="228" t="s">
        <v>208</v>
      </c>
      <c r="G140" s="226"/>
      <c r="H140" s="229">
        <v>2.3999999999999999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145</v>
      </c>
      <c r="AU140" s="235" t="s">
        <v>139</v>
      </c>
      <c r="AV140" s="13" t="s">
        <v>139</v>
      </c>
      <c r="AW140" s="13" t="s">
        <v>34</v>
      </c>
      <c r="AX140" s="13" t="s">
        <v>82</v>
      </c>
      <c r="AY140" s="235" t="s">
        <v>130</v>
      </c>
    </row>
    <row r="141" s="12" customFormat="1" ht="22.8" customHeight="1">
      <c r="A141" s="12"/>
      <c r="B141" s="189"/>
      <c r="C141" s="190"/>
      <c r="D141" s="191" t="s">
        <v>73</v>
      </c>
      <c r="E141" s="203" t="s">
        <v>209</v>
      </c>
      <c r="F141" s="203" t="s">
        <v>210</v>
      </c>
      <c r="G141" s="190"/>
      <c r="H141" s="190"/>
      <c r="I141" s="193"/>
      <c r="J141" s="204">
        <f>BK141</f>
        <v>0</v>
      </c>
      <c r="K141" s="190"/>
      <c r="L141" s="195"/>
      <c r="M141" s="196"/>
      <c r="N141" s="197"/>
      <c r="O141" s="197"/>
      <c r="P141" s="198">
        <f>SUM(P142:P152)</f>
        <v>0</v>
      </c>
      <c r="Q141" s="197"/>
      <c r="R141" s="198">
        <f>SUM(R142:R152)</f>
        <v>0</v>
      </c>
      <c r="S141" s="197"/>
      <c r="T141" s="199">
        <f>SUM(T142:T152)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0" t="s">
        <v>82</v>
      </c>
      <c r="AT141" s="201" t="s">
        <v>73</v>
      </c>
      <c r="AU141" s="201" t="s">
        <v>82</v>
      </c>
      <c r="AY141" s="200" t="s">
        <v>130</v>
      </c>
      <c r="BK141" s="202">
        <f>SUM(BK142:BK152)</f>
        <v>0</v>
      </c>
    </row>
    <row r="142" s="2" customFormat="1" ht="16.5" customHeight="1">
      <c r="A142" s="39"/>
      <c r="B142" s="40"/>
      <c r="C142" s="205" t="s">
        <v>8</v>
      </c>
      <c r="D142" s="205" t="s">
        <v>133</v>
      </c>
      <c r="E142" s="206" t="s">
        <v>211</v>
      </c>
      <c r="F142" s="207" t="s">
        <v>212</v>
      </c>
      <c r="G142" s="208" t="s">
        <v>213</v>
      </c>
      <c r="H142" s="209">
        <v>0.90000000000000002</v>
      </c>
      <c r="I142" s="210"/>
      <c r="J142" s="211">
        <f>ROUND(I142*H142,2)</f>
        <v>0</v>
      </c>
      <c r="K142" s="207" t="s">
        <v>137</v>
      </c>
      <c r="L142" s="45"/>
      <c r="M142" s="212" t="s">
        <v>19</v>
      </c>
      <c r="N142" s="213" t="s">
        <v>46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138</v>
      </c>
      <c r="AT142" s="216" t="s">
        <v>133</v>
      </c>
      <c r="AU142" s="216" t="s">
        <v>139</v>
      </c>
      <c r="AY142" s="18" t="s">
        <v>130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139</v>
      </c>
      <c r="BK142" s="217">
        <f>ROUND(I142*H142,2)</f>
        <v>0</v>
      </c>
      <c r="BL142" s="18" t="s">
        <v>138</v>
      </c>
      <c r="BM142" s="216" t="s">
        <v>214</v>
      </c>
    </row>
    <row r="143" s="2" customFormat="1">
      <c r="A143" s="39"/>
      <c r="B143" s="40"/>
      <c r="C143" s="41"/>
      <c r="D143" s="218" t="s">
        <v>141</v>
      </c>
      <c r="E143" s="41"/>
      <c r="F143" s="219" t="s">
        <v>215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141</v>
      </c>
      <c r="AU143" s="18" t="s">
        <v>139</v>
      </c>
    </row>
    <row r="144" s="2" customFormat="1">
      <c r="A144" s="39"/>
      <c r="B144" s="40"/>
      <c r="C144" s="41"/>
      <c r="D144" s="223" t="s">
        <v>143</v>
      </c>
      <c r="E144" s="41"/>
      <c r="F144" s="224" t="s">
        <v>216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143</v>
      </c>
      <c r="AU144" s="18" t="s">
        <v>139</v>
      </c>
    </row>
    <row r="145" s="2" customFormat="1" ht="16.5" customHeight="1">
      <c r="A145" s="39"/>
      <c r="B145" s="40"/>
      <c r="C145" s="205" t="s">
        <v>217</v>
      </c>
      <c r="D145" s="205" t="s">
        <v>133</v>
      </c>
      <c r="E145" s="206" t="s">
        <v>218</v>
      </c>
      <c r="F145" s="207" t="s">
        <v>219</v>
      </c>
      <c r="G145" s="208" t="s">
        <v>213</v>
      </c>
      <c r="H145" s="209">
        <v>0.90000000000000002</v>
      </c>
      <c r="I145" s="210"/>
      <c r="J145" s="211">
        <f>ROUND(I145*H145,2)</f>
        <v>0</v>
      </c>
      <c r="K145" s="207" t="s">
        <v>19</v>
      </c>
      <c r="L145" s="45"/>
      <c r="M145" s="212" t="s">
        <v>19</v>
      </c>
      <c r="N145" s="213" t="s">
        <v>46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138</v>
      </c>
      <c r="AT145" s="216" t="s">
        <v>133</v>
      </c>
      <c r="AU145" s="216" t="s">
        <v>139</v>
      </c>
      <c r="AY145" s="18" t="s">
        <v>130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139</v>
      </c>
      <c r="BK145" s="217">
        <f>ROUND(I145*H145,2)</f>
        <v>0</v>
      </c>
      <c r="BL145" s="18" t="s">
        <v>138</v>
      </c>
      <c r="BM145" s="216" t="s">
        <v>220</v>
      </c>
    </row>
    <row r="146" s="2" customFormat="1">
      <c r="A146" s="39"/>
      <c r="B146" s="40"/>
      <c r="C146" s="41"/>
      <c r="D146" s="218" t="s">
        <v>141</v>
      </c>
      <c r="E146" s="41"/>
      <c r="F146" s="219" t="s">
        <v>219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141</v>
      </c>
      <c r="AU146" s="18" t="s">
        <v>139</v>
      </c>
    </row>
    <row r="147" s="2" customFormat="1" ht="16.5" customHeight="1">
      <c r="A147" s="39"/>
      <c r="B147" s="40"/>
      <c r="C147" s="205" t="s">
        <v>221</v>
      </c>
      <c r="D147" s="205" t="s">
        <v>133</v>
      </c>
      <c r="E147" s="206" t="s">
        <v>222</v>
      </c>
      <c r="F147" s="207" t="s">
        <v>223</v>
      </c>
      <c r="G147" s="208" t="s">
        <v>213</v>
      </c>
      <c r="H147" s="209">
        <v>13.5</v>
      </c>
      <c r="I147" s="210"/>
      <c r="J147" s="211">
        <f>ROUND(I147*H147,2)</f>
        <v>0</v>
      </c>
      <c r="K147" s="207" t="s">
        <v>19</v>
      </c>
      <c r="L147" s="45"/>
      <c r="M147" s="212" t="s">
        <v>19</v>
      </c>
      <c r="N147" s="213" t="s">
        <v>46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138</v>
      </c>
      <c r="AT147" s="216" t="s">
        <v>133</v>
      </c>
      <c r="AU147" s="216" t="s">
        <v>139</v>
      </c>
      <c r="AY147" s="18" t="s">
        <v>130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139</v>
      </c>
      <c r="BK147" s="217">
        <f>ROUND(I147*H147,2)</f>
        <v>0</v>
      </c>
      <c r="BL147" s="18" t="s">
        <v>138</v>
      </c>
      <c r="BM147" s="216" t="s">
        <v>224</v>
      </c>
    </row>
    <row r="148" s="2" customFormat="1">
      <c r="A148" s="39"/>
      <c r="B148" s="40"/>
      <c r="C148" s="41"/>
      <c r="D148" s="218" t="s">
        <v>141</v>
      </c>
      <c r="E148" s="41"/>
      <c r="F148" s="219" t="s">
        <v>223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141</v>
      </c>
      <c r="AU148" s="18" t="s">
        <v>139</v>
      </c>
    </row>
    <row r="149" s="13" customFormat="1">
      <c r="A149" s="13"/>
      <c r="B149" s="225"/>
      <c r="C149" s="226"/>
      <c r="D149" s="218" t="s">
        <v>145</v>
      </c>
      <c r="E149" s="227" t="s">
        <v>19</v>
      </c>
      <c r="F149" s="228" t="s">
        <v>225</v>
      </c>
      <c r="G149" s="226"/>
      <c r="H149" s="229">
        <v>13.5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145</v>
      </c>
      <c r="AU149" s="235" t="s">
        <v>139</v>
      </c>
      <c r="AV149" s="13" t="s">
        <v>139</v>
      </c>
      <c r="AW149" s="13" t="s">
        <v>34</v>
      </c>
      <c r="AX149" s="13" t="s">
        <v>82</v>
      </c>
      <c r="AY149" s="235" t="s">
        <v>130</v>
      </c>
    </row>
    <row r="150" s="2" customFormat="1" ht="21.75" customHeight="1">
      <c r="A150" s="39"/>
      <c r="B150" s="40"/>
      <c r="C150" s="205" t="s">
        <v>226</v>
      </c>
      <c r="D150" s="205" t="s">
        <v>133</v>
      </c>
      <c r="E150" s="206" t="s">
        <v>227</v>
      </c>
      <c r="F150" s="207" t="s">
        <v>228</v>
      </c>
      <c r="G150" s="208" t="s">
        <v>213</v>
      </c>
      <c r="H150" s="209">
        <v>0.90000000000000002</v>
      </c>
      <c r="I150" s="210"/>
      <c r="J150" s="211">
        <f>ROUND(I150*H150,2)</f>
        <v>0</v>
      </c>
      <c r="K150" s="207" t="s">
        <v>137</v>
      </c>
      <c r="L150" s="45"/>
      <c r="M150" s="212" t="s">
        <v>19</v>
      </c>
      <c r="N150" s="213" t="s">
        <v>46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138</v>
      </c>
      <c r="AT150" s="216" t="s">
        <v>133</v>
      </c>
      <c r="AU150" s="216" t="s">
        <v>139</v>
      </c>
      <c r="AY150" s="18" t="s">
        <v>130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139</v>
      </c>
      <c r="BK150" s="217">
        <f>ROUND(I150*H150,2)</f>
        <v>0</v>
      </c>
      <c r="BL150" s="18" t="s">
        <v>138</v>
      </c>
      <c r="BM150" s="216" t="s">
        <v>229</v>
      </c>
    </row>
    <row r="151" s="2" customFormat="1">
      <c r="A151" s="39"/>
      <c r="B151" s="40"/>
      <c r="C151" s="41"/>
      <c r="D151" s="218" t="s">
        <v>141</v>
      </c>
      <c r="E151" s="41"/>
      <c r="F151" s="219" t="s">
        <v>230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141</v>
      </c>
      <c r="AU151" s="18" t="s">
        <v>139</v>
      </c>
    </row>
    <row r="152" s="2" customFormat="1">
      <c r="A152" s="39"/>
      <c r="B152" s="40"/>
      <c r="C152" s="41"/>
      <c r="D152" s="223" t="s">
        <v>143</v>
      </c>
      <c r="E152" s="41"/>
      <c r="F152" s="224" t="s">
        <v>231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143</v>
      </c>
      <c r="AU152" s="18" t="s">
        <v>139</v>
      </c>
    </row>
    <row r="153" s="12" customFormat="1" ht="22.8" customHeight="1">
      <c r="A153" s="12"/>
      <c r="B153" s="189"/>
      <c r="C153" s="190"/>
      <c r="D153" s="191" t="s">
        <v>73</v>
      </c>
      <c r="E153" s="203" t="s">
        <v>232</v>
      </c>
      <c r="F153" s="203" t="s">
        <v>233</v>
      </c>
      <c r="G153" s="190"/>
      <c r="H153" s="190"/>
      <c r="I153" s="193"/>
      <c r="J153" s="204">
        <f>BK153</f>
        <v>0</v>
      </c>
      <c r="K153" s="190"/>
      <c r="L153" s="195"/>
      <c r="M153" s="196"/>
      <c r="N153" s="197"/>
      <c r="O153" s="197"/>
      <c r="P153" s="198">
        <f>SUM(P154:P156)</f>
        <v>0</v>
      </c>
      <c r="Q153" s="197"/>
      <c r="R153" s="198">
        <f>SUM(R154:R156)</f>
        <v>0</v>
      </c>
      <c r="S153" s="197"/>
      <c r="T153" s="199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0" t="s">
        <v>82</v>
      </c>
      <c r="AT153" s="201" t="s">
        <v>73</v>
      </c>
      <c r="AU153" s="201" t="s">
        <v>82</v>
      </c>
      <c r="AY153" s="200" t="s">
        <v>130</v>
      </c>
      <c r="BK153" s="202">
        <f>SUM(BK154:BK156)</f>
        <v>0</v>
      </c>
    </row>
    <row r="154" s="2" customFormat="1" ht="16.5" customHeight="1">
      <c r="A154" s="39"/>
      <c r="B154" s="40"/>
      <c r="C154" s="205" t="s">
        <v>234</v>
      </c>
      <c r="D154" s="205" t="s">
        <v>133</v>
      </c>
      <c r="E154" s="206" t="s">
        <v>235</v>
      </c>
      <c r="F154" s="207" t="s">
        <v>236</v>
      </c>
      <c r="G154" s="208" t="s">
        <v>213</v>
      </c>
      <c r="H154" s="209">
        <v>3.2000000000000002</v>
      </c>
      <c r="I154" s="210"/>
      <c r="J154" s="211">
        <f>ROUND(I154*H154,2)</f>
        <v>0</v>
      </c>
      <c r="K154" s="207" t="s">
        <v>137</v>
      </c>
      <c r="L154" s="45"/>
      <c r="M154" s="212" t="s">
        <v>19</v>
      </c>
      <c r="N154" s="213" t="s">
        <v>46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138</v>
      </c>
      <c r="AT154" s="216" t="s">
        <v>133</v>
      </c>
      <c r="AU154" s="216" t="s">
        <v>139</v>
      </c>
      <c r="AY154" s="18" t="s">
        <v>130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139</v>
      </c>
      <c r="BK154" s="217">
        <f>ROUND(I154*H154,2)</f>
        <v>0</v>
      </c>
      <c r="BL154" s="18" t="s">
        <v>138</v>
      </c>
      <c r="BM154" s="216" t="s">
        <v>237</v>
      </c>
    </row>
    <row r="155" s="2" customFormat="1">
      <c r="A155" s="39"/>
      <c r="B155" s="40"/>
      <c r="C155" s="41"/>
      <c r="D155" s="218" t="s">
        <v>141</v>
      </c>
      <c r="E155" s="41"/>
      <c r="F155" s="219" t="s">
        <v>238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141</v>
      </c>
      <c r="AU155" s="18" t="s">
        <v>139</v>
      </c>
    </row>
    <row r="156" s="2" customFormat="1">
      <c r="A156" s="39"/>
      <c r="B156" s="40"/>
      <c r="C156" s="41"/>
      <c r="D156" s="223" t="s">
        <v>143</v>
      </c>
      <c r="E156" s="41"/>
      <c r="F156" s="224" t="s">
        <v>239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143</v>
      </c>
      <c r="AU156" s="18" t="s">
        <v>139</v>
      </c>
    </row>
    <row r="157" s="12" customFormat="1" ht="25.92" customHeight="1">
      <c r="A157" s="12"/>
      <c r="B157" s="189"/>
      <c r="C157" s="190"/>
      <c r="D157" s="191" t="s">
        <v>73</v>
      </c>
      <c r="E157" s="192" t="s">
        <v>240</v>
      </c>
      <c r="F157" s="192" t="s">
        <v>241</v>
      </c>
      <c r="G157" s="190"/>
      <c r="H157" s="190"/>
      <c r="I157" s="193"/>
      <c r="J157" s="194">
        <f>BK157</f>
        <v>0</v>
      </c>
      <c r="K157" s="190"/>
      <c r="L157" s="195"/>
      <c r="M157" s="196"/>
      <c r="N157" s="197"/>
      <c r="O157" s="197"/>
      <c r="P157" s="198">
        <f>P158+P162+P201+P231+P250+P266+P298+P307+P344+P365+P390</f>
        <v>0</v>
      </c>
      <c r="Q157" s="197"/>
      <c r="R157" s="198">
        <f>R158+R162+R201+R231+R250+R266+R298+R307+R344+R365+R390</f>
        <v>2.6406974400000003</v>
      </c>
      <c r="S157" s="197"/>
      <c r="T157" s="199">
        <f>T158+T162+T201+T231+T250+T266+T298+T307+T344+T365+T390</f>
        <v>0.69662060000000003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0" t="s">
        <v>139</v>
      </c>
      <c r="AT157" s="201" t="s">
        <v>73</v>
      </c>
      <c r="AU157" s="201" t="s">
        <v>74</v>
      </c>
      <c r="AY157" s="200" t="s">
        <v>130</v>
      </c>
      <c r="BK157" s="202">
        <f>BK158+BK162+BK201+BK231+BK250+BK266+BK298+BK307+BK344+BK365+BK390</f>
        <v>0</v>
      </c>
    </row>
    <row r="158" s="12" customFormat="1" ht="22.8" customHeight="1">
      <c r="A158" s="12"/>
      <c r="B158" s="189"/>
      <c r="C158" s="190"/>
      <c r="D158" s="191" t="s">
        <v>73</v>
      </c>
      <c r="E158" s="203" t="s">
        <v>242</v>
      </c>
      <c r="F158" s="203" t="s">
        <v>243</v>
      </c>
      <c r="G158" s="190"/>
      <c r="H158" s="190"/>
      <c r="I158" s="193"/>
      <c r="J158" s="204">
        <f>BK158</f>
        <v>0</v>
      </c>
      <c r="K158" s="190"/>
      <c r="L158" s="195"/>
      <c r="M158" s="196"/>
      <c r="N158" s="197"/>
      <c r="O158" s="197"/>
      <c r="P158" s="198">
        <f>SUM(P159:P161)</f>
        <v>0</v>
      </c>
      <c r="Q158" s="197"/>
      <c r="R158" s="198">
        <f>SUM(R159:R161)</f>
        <v>0.002</v>
      </c>
      <c r="S158" s="197"/>
      <c r="T158" s="199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0" t="s">
        <v>139</v>
      </c>
      <c r="AT158" s="201" t="s">
        <v>73</v>
      </c>
      <c r="AU158" s="201" t="s">
        <v>82</v>
      </c>
      <c r="AY158" s="200" t="s">
        <v>130</v>
      </c>
      <c r="BK158" s="202">
        <f>SUM(BK159:BK161)</f>
        <v>0</v>
      </c>
    </row>
    <row r="159" s="2" customFormat="1" ht="16.5" customHeight="1">
      <c r="A159" s="39"/>
      <c r="B159" s="40"/>
      <c r="C159" s="205" t="s">
        <v>244</v>
      </c>
      <c r="D159" s="205" t="s">
        <v>133</v>
      </c>
      <c r="E159" s="206" t="s">
        <v>245</v>
      </c>
      <c r="F159" s="207" t="s">
        <v>246</v>
      </c>
      <c r="G159" s="208" t="s">
        <v>167</v>
      </c>
      <c r="H159" s="209">
        <v>4</v>
      </c>
      <c r="I159" s="210"/>
      <c r="J159" s="211">
        <f>ROUND(I159*H159,2)</f>
        <v>0</v>
      </c>
      <c r="K159" s="207" t="s">
        <v>137</v>
      </c>
      <c r="L159" s="45"/>
      <c r="M159" s="212" t="s">
        <v>19</v>
      </c>
      <c r="N159" s="213" t="s">
        <v>46</v>
      </c>
      <c r="O159" s="85"/>
      <c r="P159" s="214">
        <f>O159*H159</f>
        <v>0</v>
      </c>
      <c r="Q159" s="214">
        <v>0.00050000000000000001</v>
      </c>
      <c r="R159" s="214">
        <f>Q159*H159</f>
        <v>0.002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234</v>
      </c>
      <c r="AT159" s="216" t="s">
        <v>133</v>
      </c>
      <c r="AU159" s="216" t="s">
        <v>139</v>
      </c>
      <c r="AY159" s="18" t="s">
        <v>130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139</v>
      </c>
      <c r="BK159" s="217">
        <f>ROUND(I159*H159,2)</f>
        <v>0</v>
      </c>
      <c r="BL159" s="18" t="s">
        <v>234</v>
      </c>
      <c r="BM159" s="216" t="s">
        <v>247</v>
      </c>
    </row>
    <row r="160" s="2" customFormat="1">
      <c r="A160" s="39"/>
      <c r="B160" s="40"/>
      <c r="C160" s="41"/>
      <c r="D160" s="218" t="s">
        <v>141</v>
      </c>
      <c r="E160" s="41"/>
      <c r="F160" s="219" t="s">
        <v>248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141</v>
      </c>
      <c r="AU160" s="18" t="s">
        <v>139</v>
      </c>
    </row>
    <row r="161" s="2" customFormat="1">
      <c r="A161" s="39"/>
      <c r="B161" s="40"/>
      <c r="C161" s="41"/>
      <c r="D161" s="223" t="s">
        <v>143</v>
      </c>
      <c r="E161" s="41"/>
      <c r="F161" s="224" t="s">
        <v>249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143</v>
      </c>
      <c r="AU161" s="18" t="s">
        <v>139</v>
      </c>
    </row>
    <row r="162" s="12" customFormat="1" ht="22.8" customHeight="1">
      <c r="A162" s="12"/>
      <c r="B162" s="189"/>
      <c r="C162" s="190"/>
      <c r="D162" s="191" t="s">
        <v>73</v>
      </c>
      <c r="E162" s="203" t="s">
        <v>250</v>
      </c>
      <c r="F162" s="203" t="s">
        <v>251</v>
      </c>
      <c r="G162" s="190"/>
      <c r="H162" s="190"/>
      <c r="I162" s="193"/>
      <c r="J162" s="204">
        <f>BK162</f>
        <v>0</v>
      </c>
      <c r="K162" s="190"/>
      <c r="L162" s="195"/>
      <c r="M162" s="196"/>
      <c r="N162" s="197"/>
      <c r="O162" s="197"/>
      <c r="P162" s="198">
        <f>SUM(P163:P200)</f>
        <v>0</v>
      </c>
      <c r="Q162" s="197"/>
      <c r="R162" s="198">
        <f>SUM(R163:R200)</f>
        <v>0.079189999999999997</v>
      </c>
      <c r="S162" s="197"/>
      <c r="T162" s="199">
        <f>SUM(T163:T200)</f>
        <v>0.071690000000000004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0" t="s">
        <v>139</v>
      </c>
      <c r="AT162" s="201" t="s">
        <v>73</v>
      </c>
      <c r="AU162" s="201" t="s">
        <v>82</v>
      </c>
      <c r="AY162" s="200" t="s">
        <v>130</v>
      </c>
      <c r="BK162" s="202">
        <f>SUM(BK163:BK200)</f>
        <v>0</v>
      </c>
    </row>
    <row r="163" s="2" customFormat="1" ht="16.5" customHeight="1">
      <c r="A163" s="39"/>
      <c r="B163" s="40"/>
      <c r="C163" s="205" t="s">
        <v>252</v>
      </c>
      <c r="D163" s="205" t="s">
        <v>133</v>
      </c>
      <c r="E163" s="206" t="s">
        <v>253</v>
      </c>
      <c r="F163" s="207" t="s">
        <v>254</v>
      </c>
      <c r="G163" s="208" t="s">
        <v>255</v>
      </c>
      <c r="H163" s="209">
        <v>1</v>
      </c>
      <c r="I163" s="210"/>
      <c r="J163" s="211">
        <f>ROUND(I163*H163,2)</f>
        <v>0</v>
      </c>
      <c r="K163" s="207" t="s">
        <v>137</v>
      </c>
      <c r="L163" s="45"/>
      <c r="M163" s="212" t="s">
        <v>19</v>
      </c>
      <c r="N163" s="213" t="s">
        <v>46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0.01933</v>
      </c>
      <c r="T163" s="215">
        <f>S163*H163</f>
        <v>0.01933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234</v>
      </c>
      <c r="AT163" s="216" t="s">
        <v>133</v>
      </c>
      <c r="AU163" s="216" t="s">
        <v>139</v>
      </c>
      <c r="AY163" s="18" t="s">
        <v>130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139</v>
      </c>
      <c r="BK163" s="217">
        <f>ROUND(I163*H163,2)</f>
        <v>0</v>
      </c>
      <c r="BL163" s="18" t="s">
        <v>234</v>
      </c>
      <c r="BM163" s="216" t="s">
        <v>256</v>
      </c>
    </row>
    <row r="164" s="2" customFormat="1">
      <c r="A164" s="39"/>
      <c r="B164" s="40"/>
      <c r="C164" s="41"/>
      <c r="D164" s="218" t="s">
        <v>141</v>
      </c>
      <c r="E164" s="41"/>
      <c r="F164" s="219" t="s">
        <v>257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141</v>
      </c>
      <c r="AU164" s="18" t="s">
        <v>139</v>
      </c>
    </row>
    <row r="165" s="2" customFormat="1">
      <c r="A165" s="39"/>
      <c r="B165" s="40"/>
      <c r="C165" s="41"/>
      <c r="D165" s="223" t="s">
        <v>143</v>
      </c>
      <c r="E165" s="41"/>
      <c r="F165" s="224" t="s">
        <v>258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143</v>
      </c>
      <c r="AU165" s="18" t="s">
        <v>139</v>
      </c>
    </row>
    <row r="166" s="2" customFormat="1" ht="16.5" customHeight="1">
      <c r="A166" s="39"/>
      <c r="B166" s="40"/>
      <c r="C166" s="205" t="s">
        <v>259</v>
      </c>
      <c r="D166" s="205" t="s">
        <v>133</v>
      </c>
      <c r="E166" s="206" t="s">
        <v>260</v>
      </c>
      <c r="F166" s="207" t="s">
        <v>261</v>
      </c>
      <c r="G166" s="208" t="s">
        <v>255</v>
      </c>
      <c r="H166" s="209">
        <v>1</v>
      </c>
      <c r="I166" s="210"/>
      <c r="J166" s="211">
        <f>ROUND(I166*H166,2)</f>
        <v>0</v>
      </c>
      <c r="K166" s="207" t="s">
        <v>137</v>
      </c>
      <c r="L166" s="45"/>
      <c r="M166" s="212" t="s">
        <v>19</v>
      </c>
      <c r="N166" s="213" t="s">
        <v>46</v>
      </c>
      <c r="O166" s="85"/>
      <c r="P166" s="214">
        <f>O166*H166</f>
        <v>0</v>
      </c>
      <c r="Q166" s="214">
        <v>0.017069999999999998</v>
      </c>
      <c r="R166" s="214">
        <f>Q166*H166</f>
        <v>0.017069999999999998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234</v>
      </c>
      <c r="AT166" s="216" t="s">
        <v>133</v>
      </c>
      <c r="AU166" s="216" t="s">
        <v>139</v>
      </c>
      <c r="AY166" s="18" t="s">
        <v>130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139</v>
      </c>
      <c r="BK166" s="217">
        <f>ROUND(I166*H166,2)</f>
        <v>0</v>
      </c>
      <c r="BL166" s="18" t="s">
        <v>234</v>
      </c>
      <c r="BM166" s="216" t="s">
        <v>262</v>
      </c>
    </row>
    <row r="167" s="2" customFormat="1">
      <c r="A167" s="39"/>
      <c r="B167" s="40"/>
      <c r="C167" s="41"/>
      <c r="D167" s="218" t="s">
        <v>141</v>
      </c>
      <c r="E167" s="41"/>
      <c r="F167" s="219" t="s">
        <v>263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141</v>
      </c>
      <c r="AU167" s="18" t="s">
        <v>139</v>
      </c>
    </row>
    <row r="168" s="2" customFormat="1">
      <c r="A168" s="39"/>
      <c r="B168" s="40"/>
      <c r="C168" s="41"/>
      <c r="D168" s="223" t="s">
        <v>143</v>
      </c>
      <c r="E168" s="41"/>
      <c r="F168" s="224" t="s">
        <v>264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143</v>
      </c>
      <c r="AU168" s="18" t="s">
        <v>139</v>
      </c>
    </row>
    <row r="169" s="2" customFormat="1" ht="16.5" customHeight="1">
      <c r="A169" s="39"/>
      <c r="B169" s="40"/>
      <c r="C169" s="205" t="s">
        <v>265</v>
      </c>
      <c r="D169" s="205" t="s">
        <v>133</v>
      </c>
      <c r="E169" s="206" t="s">
        <v>266</v>
      </c>
      <c r="F169" s="207" t="s">
        <v>267</v>
      </c>
      <c r="G169" s="208" t="s">
        <v>255</v>
      </c>
      <c r="H169" s="209">
        <v>1</v>
      </c>
      <c r="I169" s="210"/>
      <c r="J169" s="211">
        <f>ROUND(I169*H169,2)</f>
        <v>0</v>
      </c>
      <c r="K169" s="207" t="s">
        <v>137</v>
      </c>
      <c r="L169" s="45"/>
      <c r="M169" s="212" t="s">
        <v>19</v>
      </c>
      <c r="N169" s="213" t="s">
        <v>46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0.019460000000000002</v>
      </c>
      <c r="T169" s="215">
        <f>S169*H169</f>
        <v>0.019460000000000002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234</v>
      </c>
      <c r="AT169" s="216" t="s">
        <v>133</v>
      </c>
      <c r="AU169" s="216" t="s">
        <v>139</v>
      </c>
      <c r="AY169" s="18" t="s">
        <v>130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139</v>
      </c>
      <c r="BK169" s="217">
        <f>ROUND(I169*H169,2)</f>
        <v>0</v>
      </c>
      <c r="BL169" s="18" t="s">
        <v>234</v>
      </c>
      <c r="BM169" s="216" t="s">
        <v>268</v>
      </c>
    </row>
    <row r="170" s="2" customFormat="1">
      <c r="A170" s="39"/>
      <c r="B170" s="40"/>
      <c r="C170" s="41"/>
      <c r="D170" s="218" t="s">
        <v>141</v>
      </c>
      <c r="E170" s="41"/>
      <c r="F170" s="219" t="s">
        <v>269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141</v>
      </c>
      <c r="AU170" s="18" t="s">
        <v>139</v>
      </c>
    </row>
    <row r="171" s="2" customFormat="1">
      <c r="A171" s="39"/>
      <c r="B171" s="40"/>
      <c r="C171" s="41"/>
      <c r="D171" s="223" t="s">
        <v>143</v>
      </c>
      <c r="E171" s="41"/>
      <c r="F171" s="224" t="s">
        <v>270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143</v>
      </c>
      <c r="AU171" s="18" t="s">
        <v>139</v>
      </c>
    </row>
    <row r="172" s="2" customFormat="1" ht="16.5" customHeight="1">
      <c r="A172" s="39"/>
      <c r="B172" s="40"/>
      <c r="C172" s="205" t="s">
        <v>7</v>
      </c>
      <c r="D172" s="205" t="s">
        <v>133</v>
      </c>
      <c r="E172" s="206" t="s">
        <v>271</v>
      </c>
      <c r="F172" s="207" t="s">
        <v>272</v>
      </c>
      <c r="G172" s="208" t="s">
        <v>255</v>
      </c>
      <c r="H172" s="209">
        <v>1</v>
      </c>
      <c r="I172" s="210"/>
      <c r="J172" s="211">
        <f>ROUND(I172*H172,2)</f>
        <v>0</v>
      </c>
      <c r="K172" s="207" t="s">
        <v>137</v>
      </c>
      <c r="L172" s="45"/>
      <c r="M172" s="212" t="s">
        <v>19</v>
      </c>
      <c r="N172" s="213" t="s">
        <v>46</v>
      </c>
      <c r="O172" s="85"/>
      <c r="P172" s="214">
        <f>O172*H172</f>
        <v>0</v>
      </c>
      <c r="Q172" s="214">
        <v>0.021229999999999999</v>
      </c>
      <c r="R172" s="214">
        <f>Q172*H172</f>
        <v>0.021229999999999999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234</v>
      </c>
      <c r="AT172" s="216" t="s">
        <v>133</v>
      </c>
      <c r="AU172" s="216" t="s">
        <v>139</v>
      </c>
      <c r="AY172" s="18" t="s">
        <v>130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139</v>
      </c>
      <c r="BK172" s="217">
        <f>ROUND(I172*H172,2)</f>
        <v>0</v>
      </c>
      <c r="BL172" s="18" t="s">
        <v>234</v>
      </c>
      <c r="BM172" s="216" t="s">
        <v>273</v>
      </c>
    </row>
    <row r="173" s="2" customFormat="1">
      <c r="A173" s="39"/>
      <c r="B173" s="40"/>
      <c r="C173" s="41"/>
      <c r="D173" s="218" t="s">
        <v>141</v>
      </c>
      <c r="E173" s="41"/>
      <c r="F173" s="219" t="s">
        <v>274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141</v>
      </c>
      <c r="AU173" s="18" t="s">
        <v>139</v>
      </c>
    </row>
    <row r="174" s="2" customFormat="1">
      <c r="A174" s="39"/>
      <c r="B174" s="40"/>
      <c r="C174" s="41"/>
      <c r="D174" s="223" t="s">
        <v>143</v>
      </c>
      <c r="E174" s="41"/>
      <c r="F174" s="224" t="s">
        <v>275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143</v>
      </c>
      <c r="AU174" s="18" t="s">
        <v>139</v>
      </c>
    </row>
    <row r="175" s="2" customFormat="1" ht="16.5" customHeight="1">
      <c r="A175" s="39"/>
      <c r="B175" s="40"/>
      <c r="C175" s="205" t="s">
        <v>276</v>
      </c>
      <c r="D175" s="205" t="s">
        <v>133</v>
      </c>
      <c r="E175" s="206" t="s">
        <v>277</v>
      </c>
      <c r="F175" s="207" t="s">
        <v>278</v>
      </c>
      <c r="G175" s="208" t="s">
        <v>255</v>
      </c>
      <c r="H175" s="209">
        <v>1</v>
      </c>
      <c r="I175" s="210"/>
      <c r="J175" s="211">
        <f>ROUND(I175*H175,2)</f>
        <v>0</v>
      </c>
      <c r="K175" s="207" t="s">
        <v>137</v>
      </c>
      <c r="L175" s="45"/>
      <c r="M175" s="212" t="s">
        <v>19</v>
      </c>
      <c r="N175" s="213" t="s">
        <v>46</v>
      </c>
      <c r="O175" s="85"/>
      <c r="P175" s="214">
        <f>O175*H175</f>
        <v>0</v>
      </c>
      <c r="Q175" s="214">
        <v>0</v>
      </c>
      <c r="R175" s="214">
        <f>Q175*H175</f>
        <v>0</v>
      </c>
      <c r="S175" s="214">
        <v>0.032899999999999999</v>
      </c>
      <c r="T175" s="215">
        <f>S175*H175</f>
        <v>0.032899999999999999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234</v>
      </c>
      <c r="AT175" s="216" t="s">
        <v>133</v>
      </c>
      <c r="AU175" s="216" t="s">
        <v>139</v>
      </c>
      <c r="AY175" s="18" t="s">
        <v>130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139</v>
      </c>
      <c r="BK175" s="217">
        <f>ROUND(I175*H175,2)</f>
        <v>0</v>
      </c>
      <c r="BL175" s="18" t="s">
        <v>234</v>
      </c>
      <c r="BM175" s="216" t="s">
        <v>279</v>
      </c>
    </row>
    <row r="176" s="2" customFormat="1">
      <c r="A176" s="39"/>
      <c r="B176" s="40"/>
      <c r="C176" s="41"/>
      <c r="D176" s="218" t="s">
        <v>141</v>
      </c>
      <c r="E176" s="41"/>
      <c r="F176" s="219" t="s">
        <v>278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141</v>
      </c>
      <c r="AU176" s="18" t="s">
        <v>139</v>
      </c>
    </row>
    <row r="177" s="2" customFormat="1">
      <c r="A177" s="39"/>
      <c r="B177" s="40"/>
      <c r="C177" s="41"/>
      <c r="D177" s="223" t="s">
        <v>143</v>
      </c>
      <c r="E177" s="41"/>
      <c r="F177" s="224" t="s">
        <v>280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143</v>
      </c>
      <c r="AU177" s="18" t="s">
        <v>139</v>
      </c>
    </row>
    <row r="178" s="2" customFormat="1" ht="16.5" customHeight="1">
      <c r="A178" s="39"/>
      <c r="B178" s="40"/>
      <c r="C178" s="205" t="s">
        <v>281</v>
      </c>
      <c r="D178" s="205" t="s">
        <v>133</v>
      </c>
      <c r="E178" s="206" t="s">
        <v>282</v>
      </c>
      <c r="F178" s="207" t="s">
        <v>283</v>
      </c>
      <c r="G178" s="208" t="s">
        <v>255</v>
      </c>
      <c r="H178" s="209">
        <v>1</v>
      </c>
      <c r="I178" s="210"/>
      <c r="J178" s="211">
        <f>ROUND(I178*H178,2)</f>
        <v>0</v>
      </c>
      <c r="K178" s="207" t="s">
        <v>137</v>
      </c>
      <c r="L178" s="45"/>
      <c r="M178" s="212" t="s">
        <v>19</v>
      </c>
      <c r="N178" s="213" t="s">
        <v>46</v>
      </c>
      <c r="O178" s="85"/>
      <c r="P178" s="214">
        <f>O178*H178</f>
        <v>0</v>
      </c>
      <c r="Q178" s="214">
        <v>0.018069999999999999</v>
      </c>
      <c r="R178" s="214">
        <f>Q178*H178</f>
        <v>0.018069999999999999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234</v>
      </c>
      <c r="AT178" s="216" t="s">
        <v>133</v>
      </c>
      <c r="AU178" s="216" t="s">
        <v>139</v>
      </c>
      <c r="AY178" s="18" t="s">
        <v>130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139</v>
      </c>
      <c r="BK178" s="217">
        <f>ROUND(I178*H178,2)</f>
        <v>0</v>
      </c>
      <c r="BL178" s="18" t="s">
        <v>234</v>
      </c>
      <c r="BM178" s="216" t="s">
        <v>284</v>
      </c>
    </row>
    <row r="179" s="2" customFormat="1">
      <c r="A179" s="39"/>
      <c r="B179" s="40"/>
      <c r="C179" s="41"/>
      <c r="D179" s="218" t="s">
        <v>141</v>
      </c>
      <c r="E179" s="41"/>
      <c r="F179" s="219" t="s">
        <v>285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141</v>
      </c>
      <c r="AU179" s="18" t="s">
        <v>139</v>
      </c>
    </row>
    <row r="180" s="2" customFormat="1">
      <c r="A180" s="39"/>
      <c r="B180" s="40"/>
      <c r="C180" s="41"/>
      <c r="D180" s="223" t="s">
        <v>143</v>
      </c>
      <c r="E180" s="41"/>
      <c r="F180" s="224" t="s">
        <v>286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143</v>
      </c>
      <c r="AU180" s="18" t="s">
        <v>139</v>
      </c>
    </row>
    <row r="181" s="2" customFormat="1" ht="21.75" customHeight="1">
      <c r="A181" s="39"/>
      <c r="B181" s="40"/>
      <c r="C181" s="205" t="s">
        <v>287</v>
      </c>
      <c r="D181" s="205" t="s">
        <v>133</v>
      </c>
      <c r="E181" s="206" t="s">
        <v>288</v>
      </c>
      <c r="F181" s="207" t="s">
        <v>289</v>
      </c>
      <c r="G181" s="208" t="s">
        <v>255</v>
      </c>
      <c r="H181" s="209">
        <v>1</v>
      </c>
      <c r="I181" s="210"/>
      <c r="J181" s="211">
        <f>ROUND(I181*H181,2)</f>
        <v>0</v>
      </c>
      <c r="K181" s="207" t="s">
        <v>137</v>
      </c>
      <c r="L181" s="45"/>
      <c r="M181" s="212" t="s">
        <v>19</v>
      </c>
      <c r="N181" s="213" t="s">
        <v>46</v>
      </c>
      <c r="O181" s="85"/>
      <c r="P181" s="214">
        <f>O181*H181</f>
        <v>0</v>
      </c>
      <c r="Q181" s="214">
        <v>0.017319999999999999</v>
      </c>
      <c r="R181" s="214">
        <f>Q181*H181</f>
        <v>0.017319999999999999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234</v>
      </c>
      <c r="AT181" s="216" t="s">
        <v>133</v>
      </c>
      <c r="AU181" s="216" t="s">
        <v>139</v>
      </c>
      <c r="AY181" s="18" t="s">
        <v>130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139</v>
      </c>
      <c r="BK181" s="217">
        <f>ROUND(I181*H181,2)</f>
        <v>0</v>
      </c>
      <c r="BL181" s="18" t="s">
        <v>234</v>
      </c>
      <c r="BM181" s="216" t="s">
        <v>290</v>
      </c>
    </row>
    <row r="182" s="2" customFormat="1">
      <c r="A182" s="39"/>
      <c r="B182" s="40"/>
      <c r="C182" s="41"/>
      <c r="D182" s="218" t="s">
        <v>141</v>
      </c>
      <c r="E182" s="41"/>
      <c r="F182" s="219" t="s">
        <v>291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141</v>
      </c>
      <c r="AU182" s="18" t="s">
        <v>139</v>
      </c>
    </row>
    <row r="183" s="2" customFormat="1">
      <c r="A183" s="39"/>
      <c r="B183" s="40"/>
      <c r="C183" s="41"/>
      <c r="D183" s="223" t="s">
        <v>143</v>
      </c>
      <c r="E183" s="41"/>
      <c r="F183" s="224" t="s">
        <v>292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143</v>
      </c>
      <c r="AU183" s="18" t="s">
        <v>139</v>
      </c>
    </row>
    <row r="184" s="2" customFormat="1" ht="16.5" customHeight="1">
      <c r="A184" s="39"/>
      <c r="B184" s="40"/>
      <c r="C184" s="205" t="s">
        <v>293</v>
      </c>
      <c r="D184" s="205" t="s">
        <v>133</v>
      </c>
      <c r="E184" s="206" t="s">
        <v>294</v>
      </c>
      <c r="F184" s="207" t="s">
        <v>295</v>
      </c>
      <c r="G184" s="208" t="s">
        <v>255</v>
      </c>
      <c r="H184" s="209">
        <v>1</v>
      </c>
      <c r="I184" s="210"/>
      <c r="J184" s="211">
        <f>ROUND(I184*H184,2)</f>
        <v>0</v>
      </c>
      <c r="K184" s="207" t="s">
        <v>137</v>
      </c>
      <c r="L184" s="45"/>
      <c r="M184" s="212" t="s">
        <v>19</v>
      </c>
      <c r="N184" s="213" t="s">
        <v>46</v>
      </c>
      <c r="O184" s="85"/>
      <c r="P184" s="214">
        <f>O184*H184</f>
        <v>0</v>
      </c>
      <c r="Q184" s="214">
        <v>0.0018400000000000001</v>
      </c>
      <c r="R184" s="214">
        <f>Q184*H184</f>
        <v>0.0018400000000000001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234</v>
      </c>
      <c r="AT184" s="216" t="s">
        <v>133</v>
      </c>
      <c r="AU184" s="216" t="s">
        <v>139</v>
      </c>
      <c r="AY184" s="18" t="s">
        <v>130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139</v>
      </c>
      <c r="BK184" s="217">
        <f>ROUND(I184*H184,2)</f>
        <v>0</v>
      </c>
      <c r="BL184" s="18" t="s">
        <v>234</v>
      </c>
      <c r="BM184" s="216" t="s">
        <v>296</v>
      </c>
    </row>
    <row r="185" s="2" customFormat="1">
      <c r="A185" s="39"/>
      <c r="B185" s="40"/>
      <c r="C185" s="41"/>
      <c r="D185" s="218" t="s">
        <v>141</v>
      </c>
      <c r="E185" s="41"/>
      <c r="F185" s="219" t="s">
        <v>297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141</v>
      </c>
      <c r="AU185" s="18" t="s">
        <v>139</v>
      </c>
    </row>
    <row r="186" s="2" customFormat="1">
      <c r="A186" s="39"/>
      <c r="B186" s="40"/>
      <c r="C186" s="41"/>
      <c r="D186" s="223" t="s">
        <v>143</v>
      </c>
      <c r="E186" s="41"/>
      <c r="F186" s="224" t="s">
        <v>298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143</v>
      </c>
      <c r="AU186" s="18" t="s">
        <v>139</v>
      </c>
    </row>
    <row r="187" s="2" customFormat="1" ht="16.5" customHeight="1">
      <c r="A187" s="39"/>
      <c r="B187" s="40"/>
      <c r="C187" s="205" t="s">
        <v>299</v>
      </c>
      <c r="D187" s="205" t="s">
        <v>133</v>
      </c>
      <c r="E187" s="206" t="s">
        <v>300</v>
      </c>
      <c r="F187" s="207" t="s">
        <v>301</v>
      </c>
      <c r="G187" s="208" t="s">
        <v>173</v>
      </c>
      <c r="H187" s="209">
        <v>1</v>
      </c>
      <c r="I187" s="210"/>
      <c r="J187" s="211">
        <f>ROUND(I187*H187,2)</f>
        <v>0</v>
      </c>
      <c r="K187" s="207" t="s">
        <v>137</v>
      </c>
      <c r="L187" s="45"/>
      <c r="M187" s="212" t="s">
        <v>19</v>
      </c>
      <c r="N187" s="213" t="s">
        <v>46</v>
      </c>
      <c r="O187" s="85"/>
      <c r="P187" s="214">
        <f>O187*H187</f>
        <v>0</v>
      </c>
      <c r="Q187" s="214">
        <v>0.00013999999999999999</v>
      </c>
      <c r="R187" s="214">
        <f>Q187*H187</f>
        <v>0.00013999999999999999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234</v>
      </c>
      <c r="AT187" s="216" t="s">
        <v>133</v>
      </c>
      <c r="AU187" s="216" t="s">
        <v>139</v>
      </c>
      <c r="AY187" s="18" t="s">
        <v>130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139</v>
      </c>
      <c r="BK187" s="217">
        <f>ROUND(I187*H187,2)</f>
        <v>0</v>
      </c>
      <c r="BL187" s="18" t="s">
        <v>234</v>
      </c>
      <c r="BM187" s="216" t="s">
        <v>302</v>
      </c>
    </row>
    <row r="188" s="2" customFormat="1">
      <c r="A188" s="39"/>
      <c r="B188" s="40"/>
      <c r="C188" s="41"/>
      <c r="D188" s="218" t="s">
        <v>141</v>
      </c>
      <c r="E188" s="41"/>
      <c r="F188" s="219" t="s">
        <v>303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141</v>
      </c>
      <c r="AU188" s="18" t="s">
        <v>139</v>
      </c>
    </row>
    <row r="189" s="2" customFormat="1">
      <c r="A189" s="39"/>
      <c r="B189" s="40"/>
      <c r="C189" s="41"/>
      <c r="D189" s="223" t="s">
        <v>143</v>
      </c>
      <c r="E189" s="41"/>
      <c r="F189" s="224" t="s">
        <v>304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143</v>
      </c>
      <c r="AU189" s="18" t="s">
        <v>139</v>
      </c>
    </row>
    <row r="190" s="2" customFormat="1" ht="16.5" customHeight="1">
      <c r="A190" s="39"/>
      <c r="B190" s="40"/>
      <c r="C190" s="236" t="s">
        <v>305</v>
      </c>
      <c r="D190" s="236" t="s">
        <v>178</v>
      </c>
      <c r="E190" s="237" t="s">
        <v>306</v>
      </c>
      <c r="F190" s="238" t="s">
        <v>307</v>
      </c>
      <c r="G190" s="239" t="s">
        <v>173</v>
      </c>
      <c r="H190" s="240">
        <v>1</v>
      </c>
      <c r="I190" s="241"/>
      <c r="J190" s="242">
        <f>ROUND(I190*H190,2)</f>
        <v>0</v>
      </c>
      <c r="K190" s="238" t="s">
        <v>137</v>
      </c>
      <c r="L190" s="243"/>
      <c r="M190" s="244" t="s">
        <v>19</v>
      </c>
      <c r="N190" s="245" t="s">
        <v>46</v>
      </c>
      <c r="O190" s="85"/>
      <c r="P190" s="214">
        <f>O190*H190</f>
        <v>0</v>
      </c>
      <c r="Q190" s="214">
        <v>0.0018</v>
      </c>
      <c r="R190" s="214">
        <f>Q190*H190</f>
        <v>0.0018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308</v>
      </c>
      <c r="AT190" s="216" t="s">
        <v>178</v>
      </c>
      <c r="AU190" s="216" t="s">
        <v>139</v>
      </c>
      <c r="AY190" s="18" t="s">
        <v>130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139</v>
      </c>
      <c r="BK190" s="217">
        <f>ROUND(I190*H190,2)</f>
        <v>0</v>
      </c>
      <c r="BL190" s="18" t="s">
        <v>234</v>
      </c>
      <c r="BM190" s="216" t="s">
        <v>309</v>
      </c>
    </row>
    <row r="191" s="2" customFormat="1">
      <c r="A191" s="39"/>
      <c r="B191" s="40"/>
      <c r="C191" s="41"/>
      <c r="D191" s="218" t="s">
        <v>141</v>
      </c>
      <c r="E191" s="41"/>
      <c r="F191" s="219" t="s">
        <v>307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141</v>
      </c>
      <c r="AU191" s="18" t="s">
        <v>139</v>
      </c>
    </row>
    <row r="192" s="2" customFormat="1" ht="16.5" customHeight="1">
      <c r="A192" s="39"/>
      <c r="B192" s="40"/>
      <c r="C192" s="205" t="s">
        <v>310</v>
      </c>
      <c r="D192" s="205" t="s">
        <v>133</v>
      </c>
      <c r="E192" s="206" t="s">
        <v>311</v>
      </c>
      <c r="F192" s="207" t="s">
        <v>312</v>
      </c>
      <c r="G192" s="208" t="s">
        <v>173</v>
      </c>
      <c r="H192" s="209">
        <v>1</v>
      </c>
      <c r="I192" s="210"/>
      <c r="J192" s="211">
        <f>ROUND(I192*H192,2)</f>
        <v>0</v>
      </c>
      <c r="K192" s="207" t="s">
        <v>137</v>
      </c>
      <c r="L192" s="45"/>
      <c r="M192" s="212" t="s">
        <v>19</v>
      </c>
      <c r="N192" s="213" t="s">
        <v>46</v>
      </c>
      <c r="O192" s="85"/>
      <c r="P192" s="214">
        <f>O192*H192</f>
        <v>0</v>
      </c>
      <c r="Q192" s="214">
        <v>0.00024000000000000001</v>
      </c>
      <c r="R192" s="214">
        <f>Q192*H192</f>
        <v>0.00024000000000000001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234</v>
      </c>
      <c r="AT192" s="216" t="s">
        <v>133</v>
      </c>
      <c r="AU192" s="216" t="s">
        <v>139</v>
      </c>
      <c r="AY192" s="18" t="s">
        <v>130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139</v>
      </c>
      <c r="BK192" s="217">
        <f>ROUND(I192*H192,2)</f>
        <v>0</v>
      </c>
      <c r="BL192" s="18" t="s">
        <v>234</v>
      </c>
      <c r="BM192" s="216" t="s">
        <v>313</v>
      </c>
    </row>
    <row r="193" s="2" customFormat="1">
      <c r="A193" s="39"/>
      <c r="B193" s="40"/>
      <c r="C193" s="41"/>
      <c r="D193" s="218" t="s">
        <v>141</v>
      </c>
      <c r="E193" s="41"/>
      <c r="F193" s="219" t="s">
        <v>314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141</v>
      </c>
      <c r="AU193" s="18" t="s">
        <v>139</v>
      </c>
    </row>
    <row r="194" s="2" customFormat="1">
      <c r="A194" s="39"/>
      <c r="B194" s="40"/>
      <c r="C194" s="41"/>
      <c r="D194" s="223" t="s">
        <v>143</v>
      </c>
      <c r="E194" s="41"/>
      <c r="F194" s="224" t="s">
        <v>315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143</v>
      </c>
      <c r="AU194" s="18" t="s">
        <v>139</v>
      </c>
    </row>
    <row r="195" s="2" customFormat="1" ht="16.5" customHeight="1">
      <c r="A195" s="39"/>
      <c r="B195" s="40"/>
      <c r="C195" s="205" t="s">
        <v>316</v>
      </c>
      <c r="D195" s="205" t="s">
        <v>133</v>
      </c>
      <c r="E195" s="206" t="s">
        <v>317</v>
      </c>
      <c r="F195" s="207" t="s">
        <v>318</v>
      </c>
      <c r="G195" s="208" t="s">
        <v>173</v>
      </c>
      <c r="H195" s="209">
        <v>1</v>
      </c>
      <c r="I195" s="210"/>
      <c r="J195" s="211">
        <f>ROUND(I195*H195,2)</f>
        <v>0</v>
      </c>
      <c r="K195" s="207" t="s">
        <v>137</v>
      </c>
      <c r="L195" s="45"/>
      <c r="M195" s="212" t="s">
        <v>19</v>
      </c>
      <c r="N195" s="213" t="s">
        <v>46</v>
      </c>
      <c r="O195" s="85"/>
      <c r="P195" s="214">
        <f>O195*H195</f>
        <v>0</v>
      </c>
      <c r="Q195" s="214">
        <v>0.00046999999999999999</v>
      </c>
      <c r="R195" s="214">
        <f>Q195*H195</f>
        <v>0.00046999999999999999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234</v>
      </c>
      <c r="AT195" s="216" t="s">
        <v>133</v>
      </c>
      <c r="AU195" s="216" t="s">
        <v>139</v>
      </c>
      <c r="AY195" s="18" t="s">
        <v>130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139</v>
      </c>
      <c r="BK195" s="217">
        <f>ROUND(I195*H195,2)</f>
        <v>0</v>
      </c>
      <c r="BL195" s="18" t="s">
        <v>234</v>
      </c>
      <c r="BM195" s="216" t="s">
        <v>319</v>
      </c>
    </row>
    <row r="196" s="2" customFormat="1">
      <c r="A196" s="39"/>
      <c r="B196" s="40"/>
      <c r="C196" s="41"/>
      <c r="D196" s="218" t="s">
        <v>141</v>
      </c>
      <c r="E196" s="41"/>
      <c r="F196" s="219" t="s">
        <v>320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141</v>
      </c>
      <c r="AU196" s="18" t="s">
        <v>139</v>
      </c>
    </row>
    <row r="197" s="2" customFormat="1">
      <c r="A197" s="39"/>
      <c r="B197" s="40"/>
      <c r="C197" s="41"/>
      <c r="D197" s="223" t="s">
        <v>143</v>
      </c>
      <c r="E197" s="41"/>
      <c r="F197" s="224" t="s">
        <v>321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143</v>
      </c>
      <c r="AU197" s="18" t="s">
        <v>139</v>
      </c>
    </row>
    <row r="198" s="2" customFormat="1" ht="16.5" customHeight="1">
      <c r="A198" s="39"/>
      <c r="B198" s="40"/>
      <c r="C198" s="205" t="s">
        <v>322</v>
      </c>
      <c r="D198" s="205" t="s">
        <v>133</v>
      </c>
      <c r="E198" s="206" t="s">
        <v>323</v>
      </c>
      <c r="F198" s="207" t="s">
        <v>324</v>
      </c>
      <c r="G198" s="208" t="s">
        <v>173</v>
      </c>
      <c r="H198" s="209">
        <v>1</v>
      </c>
      <c r="I198" s="210"/>
      <c r="J198" s="211">
        <f>ROUND(I198*H198,2)</f>
        <v>0</v>
      </c>
      <c r="K198" s="207" t="s">
        <v>137</v>
      </c>
      <c r="L198" s="45"/>
      <c r="M198" s="212" t="s">
        <v>19</v>
      </c>
      <c r="N198" s="213" t="s">
        <v>46</v>
      </c>
      <c r="O198" s="85"/>
      <c r="P198" s="214">
        <f>O198*H198</f>
        <v>0</v>
      </c>
      <c r="Q198" s="214">
        <v>0.0010100000000000001</v>
      </c>
      <c r="R198" s="214">
        <f>Q198*H198</f>
        <v>0.0010100000000000001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234</v>
      </c>
      <c r="AT198" s="216" t="s">
        <v>133</v>
      </c>
      <c r="AU198" s="216" t="s">
        <v>139</v>
      </c>
      <c r="AY198" s="18" t="s">
        <v>130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139</v>
      </c>
      <c r="BK198" s="217">
        <f>ROUND(I198*H198,2)</f>
        <v>0</v>
      </c>
      <c r="BL198" s="18" t="s">
        <v>234</v>
      </c>
      <c r="BM198" s="216" t="s">
        <v>325</v>
      </c>
    </row>
    <row r="199" s="2" customFormat="1">
      <c r="A199" s="39"/>
      <c r="B199" s="40"/>
      <c r="C199" s="41"/>
      <c r="D199" s="218" t="s">
        <v>141</v>
      </c>
      <c r="E199" s="41"/>
      <c r="F199" s="219" t="s">
        <v>326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141</v>
      </c>
      <c r="AU199" s="18" t="s">
        <v>139</v>
      </c>
    </row>
    <row r="200" s="2" customFormat="1">
      <c r="A200" s="39"/>
      <c r="B200" s="40"/>
      <c r="C200" s="41"/>
      <c r="D200" s="223" t="s">
        <v>143</v>
      </c>
      <c r="E200" s="41"/>
      <c r="F200" s="224" t="s">
        <v>327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143</v>
      </c>
      <c r="AU200" s="18" t="s">
        <v>139</v>
      </c>
    </row>
    <row r="201" s="12" customFormat="1" ht="22.8" customHeight="1">
      <c r="A201" s="12"/>
      <c r="B201" s="189"/>
      <c r="C201" s="190"/>
      <c r="D201" s="191" t="s">
        <v>73</v>
      </c>
      <c r="E201" s="203" t="s">
        <v>328</v>
      </c>
      <c r="F201" s="203" t="s">
        <v>329</v>
      </c>
      <c r="G201" s="190"/>
      <c r="H201" s="190"/>
      <c r="I201" s="193"/>
      <c r="J201" s="204">
        <f>BK201</f>
        <v>0</v>
      </c>
      <c r="K201" s="190"/>
      <c r="L201" s="195"/>
      <c r="M201" s="196"/>
      <c r="N201" s="197"/>
      <c r="O201" s="197"/>
      <c r="P201" s="198">
        <f>SUM(P202:P230)</f>
        <v>0</v>
      </c>
      <c r="Q201" s="197"/>
      <c r="R201" s="198">
        <f>SUM(R202:R230)</f>
        <v>0.095199999999999993</v>
      </c>
      <c r="S201" s="197"/>
      <c r="T201" s="199">
        <f>SUM(T202:T230)</f>
        <v>0.29399999999999998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0" t="s">
        <v>139</v>
      </c>
      <c r="AT201" s="201" t="s">
        <v>73</v>
      </c>
      <c r="AU201" s="201" t="s">
        <v>82</v>
      </c>
      <c r="AY201" s="200" t="s">
        <v>130</v>
      </c>
      <c r="BK201" s="202">
        <f>SUM(BK202:BK230)</f>
        <v>0</v>
      </c>
    </row>
    <row r="202" s="2" customFormat="1" ht="16.5" customHeight="1">
      <c r="A202" s="39"/>
      <c r="B202" s="40"/>
      <c r="C202" s="205" t="s">
        <v>330</v>
      </c>
      <c r="D202" s="205" t="s">
        <v>133</v>
      </c>
      <c r="E202" s="206" t="s">
        <v>331</v>
      </c>
      <c r="F202" s="207" t="s">
        <v>332</v>
      </c>
      <c r="G202" s="208" t="s">
        <v>173</v>
      </c>
      <c r="H202" s="209">
        <v>2</v>
      </c>
      <c r="I202" s="210"/>
      <c r="J202" s="211">
        <f>ROUND(I202*H202,2)</f>
        <v>0</v>
      </c>
      <c r="K202" s="207" t="s">
        <v>137</v>
      </c>
      <c r="L202" s="45"/>
      <c r="M202" s="212" t="s">
        <v>19</v>
      </c>
      <c r="N202" s="213" t="s">
        <v>46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234</v>
      </c>
      <c r="AT202" s="216" t="s">
        <v>133</v>
      </c>
      <c r="AU202" s="216" t="s">
        <v>139</v>
      </c>
      <c r="AY202" s="18" t="s">
        <v>130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139</v>
      </c>
      <c r="BK202" s="217">
        <f>ROUND(I202*H202,2)</f>
        <v>0</v>
      </c>
      <c r="BL202" s="18" t="s">
        <v>234</v>
      </c>
      <c r="BM202" s="216" t="s">
        <v>333</v>
      </c>
    </row>
    <row r="203" s="2" customFormat="1">
      <c r="A203" s="39"/>
      <c r="B203" s="40"/>
      <c r="C203" s="41"/>
      <c r="D203" s="218" t="s">
        <v>141</v>
      </c>
      <c r="E203" s="41"/>
      <c r="F203" s="219" t="s">
        <v>334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141</v>
      </c>
      <c r="AU203" s="18" t="s">
        <v>139</v>
      </c>
    </row>
    <row r="204" s="2" customFormat="1">
      <c r="A204" s="39"/>
      <c r="B204" s="40"/>
      <c r="C204" s="41"/>
      <c r="D204" s="223" t="s">
        <v>143</v>
      </c>
      <c r="E204" s="41"/>
      <c r="F204" s="224" t="s">
        <v>335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143</v>
      </c>
      <c r="AU204" s="18" t="s">
        <v>139</v>
      </c>
    </row>
    <row r="205" s="2" customFormat="1" ht="16.5" customHeight="1">
      <c r="A205" s="39"/>
      <c r="B205" s="40"/>
      <c r="C205" s="236" t="s">
        <v>308</v>
      </c>
      <c r="D205" s="236" t="s">
        <v>178</v>
      </c>
      <c r="E205" s="237" t="s">
        <v>336</v>
      </c>
      <c r="F205" s="238" t="s">
        <v>337</v>
      </c>
      <c r="G205" s="239" t="s">
        <v>173</v>
      </c>
      <c r="H205" s="240">
        <v>2</v>
      </c>
      <c r="I205" s="241"/>
      <c r="J205" s="242">
        <f>ROUND(I205*H205,2)</f>
        <v>0</v>
      </c>
      <c r="K205" s="238" t="s">
        <v>137</v>
      </c>
      <c r="L205" s="243"/>
      <c r="M205" s="244" t="s">
        <v>19</v>
      </c>
      <c r="N205" s="245" t="s">
        <v>46</v>
      </c>
      <c r="O205" s="85"/>
      <c r="P205" s="214">
        <f>O205*H205</f>
        <v>0</v>
      </c>
      <c r="Q205" s="214">
        <v>0.016</v>
      </c>
      <c r="R205" s="214">
        <f>Q205*H205</f>
        <v>0.032000000000000001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308</v>
      </c>
      <c r="AT205" s="216" t="s">
        <v>178</v>
      </c>
      <c r="AU205" s="216" t="s">
        <v>139</v>
      </c>
      <c r="AY205" s="18" t="s">
        <v>130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139</v>
      </c>
      <c r="BK205" s="217">
        <f>ROUND(I205*H205,2)</f>
        <v>0</v>
      </c>
      <c r="BL205" s="18" t="s">
        <v>234</v>
      </c>
      <c r="BM205" s="216" t="s">
        <v>338</v>
      </c>
    </row>
    <row r="206" s="2" customFormat="1">
      <c r="A206" s="39"/>
      <c r="B206" s="40"/>
      <c r="C206" s="41"/>
      <c r="D206" s="218" t="s">
        <v>141</v>
      </c>
      <c r="E206" s="41"/>
      <c r="F206" s="219" t="s">
        <v>337</v>
      </c>
      <c r="G206" s="41"/>
      <c r="H206" s="41"/>
      <c r="I206" s="220"/>
      <c r="J206" s="41"/>
      <c r="K206" s="41"/>
      <c r="L206" s="45"/>
      <c r="M206" s="221"/>
      <c r="N206" s="222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141</v>
      </c>
      <c r="AU206" s="18" t="s">
        <v>139</v>
      </c>
    </row>
    <row r="207" s="2" customFormat="1" ht="16.5" customHeight="1">
      <c r="A207" s="39"/>
      <c r="B207" s="40"/>
      <c r="C207" s="205" t="s">
        <v>339</v>
      </c>
      <c r="D207" s="205" t="s">
        <v>133</v>
      </c>
      <c r="E207" s="206" t="s">
        <v>340</v>
      </c>
      <c r="F207" s="207" t="s">
        <v>341</v>
      </c>
      <c r="G207" s="208" t="s">
        <v>173</v>
      </c>
      <c r="H207" s="209">
        <v>5</v>
      </c>
      <c r="I207" s="210"/>
      <c r="J207" s="211">
        <f>ROUND(I207*H207,2)</f>
        <v>0</v>
      </c>
      <c r="K207" s="207" t="s">
        <v>137</v>
      </c>
      <c r="L207" s="45"/>
      <c r="M207" s="212" t="s">
        <v>19</v>
      </c>
      <c r="N207" s="213" t="s">
        <v>46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0.024</v>
      </c>
      <c r="T207" s="215">
        <f>S207*H207</f>
        <v>0.12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234</v>
      </c>
      <c r="AT207" s="216" t="s">
        <v>133</v>
      </c>
      <c r="AU207" s="216" t="s">
        <v>139</v>
      </c>
      <c r="AY207" s="18" t="s">
        <v>130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139</v>
      </c>
      <c r="BK207" s="217">
        <f>ROUND(I207*H207,2)</f>
        <v>0</v>
      </c>
      <c r="BL207" s="18" t="s">
        <v>234</v>
      </c>
      <c r="BM207" s="216" t="s">
        <v>342</v>
      </c>
    </row>
    <row r="208" s="2" customFormat="1">
      <c r="A208" s="39"/>
      <c r="B208" s="40"/>
      <c r="C208" s="41"/>
      <c r="D208" s="218" t="s">
        <v>141</v>
      </c>
      <c r="E208" s="41"/>
      <c r="F208" s="219" t="s">
        <v>343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141</v>
      </c>
      <c r="AU208" s="18" t="s">
        <v>139</v>
      </c>
    </row>
    <row r="209" s="2" customFormat="1">
      <c r="A209" s="39"/>
      <c r="B209" s="40"/>
      <c r="C209" s="41"/>
      <c r="D209" s="223" t="s">
        <v>143</v>
      </c>
      <c r="E209" s="41"/>
      <c r="F209" s="224" t="s">
        <v>344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143</v>
      </c>
      <c r="AU209" s="18" t="s">
        <v>139</v>
      </c>
    </row>
    <row r="210" s="2" customFormat="1" ht="16.5" customHeight="1">
      <c r="A210" s="39"/>
      <c r="B210" s="40"/>
      <c r="C210" s="205" t="s">
        <v>345</v>
      </c>
      <c r="D210" s="205" t="s">
        <v>133</v>
      </c>
      <c r="E210" s="206" t="s">
        <v>346</v>
      </c>
      <c r="F210" s="207" t="s">
        <v>347</v>
      </c>
      <c r="G210" s="208" t="s">
        <v>167</v>
      </c>
      <c r="H210" s="209">
        <v>4.25</v>
      </c>
      <c r="I210" s="210"/>
      <c r="J210" s="211">
        <f>ROUND(I210*H210,2)</f>
        <v>0</v>
      </c>
      <c r="K210" s="207" t="s">
        <v>137</v>
      </c>
      <c r="L210" s="45"/>
      <c r="M210" s="212" t="s">
        <v>19</v>
      </c>
      <c r="N210" s="213" t="s">
        <v>46</v>
      </c>
      <c r="O210" s="85"/>
      <c r="P210" s="214">
        <f>O210*H210</f>
        <v>0</v>
      </c>
      <c r="Q210" s="214">
        <v>0</v>
      </c>
      <c r="R210" s="214">
        <f>Q210*H210</f>
        <v>0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234</v>
      </c>
      <c r="AT210" s="216" t="s">
        <v>133</v>
      </c>
      <c r="AU210" s="216" t="s">
        <v>139</v>
      </c>
      <c r="AY210" s="18" t="s">
        <v>130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139</v>
      </c>
      <c r="BK210" s="217">
        <f>ROUND(I210*H210,2)</f>
        <v>0</v>
      </c>
      <c r="BL210" s="18" t="s">
        <v>234</v>
      </c>
      <c r="BM210" s="216" t="s">
        <v>348</v>
      </c>
    </row>
    <row r="211" s="2" customFormat="1">
      <c r="A211" s="39"/>
      <c r="B211" s="40"/>
      <c r="C211" s="41"/>
      <c r="D211" s="218" t="s">
        <v>141</v>
      </c>
      <c r="E211" s="41"/>
      <c r="F211" s="219" t="s">
        <v>347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141</v>
      </c>
      <c r="AU211" s="18" t="s">
        <v>139</v>
      </c>
    </row>
    <row r="212" s="2" customFormat="1">
      <c r="A212" s="39"/>
      <c r="B212" s="40"/>
      <c r="C212" s="41"/>
      <c r="D212" s="223" t="s">
        <v>143</v>
      </c>
      <c r="E212" s="41"/>
      <c r="F212" s="224" t="s">
        <v>349</v>
      </c>
      <c r="G212" s="41"/>
      <c r="H212" s="41"/>
      <c r="I212" s="220"/>
      <c r="J212" s="41"/>
      <c r="K212" s="41"/>
      <c r="L212" s="45"/>
      <c r="M212" s="221"/>
      <c r="N212" s="222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143</v>
      </c>
      <c r="AU212" s="18" t="s">
        <v>139</v>
      </c>
    </row>
    <row r="213" s="2" customFormat="1">
      <c r="A213" s="39"/>
      <c r="B213" s="40"/>
      <c r="C213" s="41"/>
      <c r="D213" s="218" t="s">
        <v>350</v>
      </c>
      <c r="E213" s="41"/>
      <c r="F213" s="246" t="s">
        <v>351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350</v>
      </c>
      <c r="AU213" s="18" t="s">
        <v>139</v>
      </c>
    </row>
    <row r="214" s="13" customFormat="1">
      <c r="A214" s="13"/>
      <c r="B214" s="225"/>
      <c r="C214" s="226"/>
      <c r="D214" s="218" t="s">
        <v>145</v>
      </c>
      <c r="E214" s="227" t="s">
        <v>19</v>
      </c>
      <c r="F214" s="228" t="s">
        <v>352</v>
      </c>
      <c r="G214" s="226"/>
      <c r="H214" s="229">
        <v>4.25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145</v>
      </c>
      <c r="AU214" s="235" t="s">
        <v>139</v>
      </c>
      <c r="AV214" s="13" t="s">
        <v>139</v>
      </c>
      <c r="AW214" s="13" t="s">
        <v>34</v>
      </c>
      <c r="AX214" s="13" t="s">
        <v>82</v>
      </c>
      <c r="AY214" s="235" t="s">
        <v>130</v>
      </c>
    </row>
    <row r="215" s="2" customFormat="1" ht="16.5" customHeight="1">
      <c r="A215" s="39"/>
      <c r="B215" s="40"/>
      <c r="C215" s="236" t="s">
        <v>353</v>
      </c>
      <c r="D215" s="236" t="s">
        <v>178</v>
      </c>
      <c r="E215" s="237" t="s">
        <v>354</v>
      </c>
      <c r="F215" s="238" t="s">
        <v>355</v>
      </c>
      <c r="G215" s="239" t="s">
        <v>173</v>
      </c>
      <c r="H215" s="240">
        <v>1</v>
      </c>
      <c r="I215" s="241"/>
      <c r="J215" s="242">
        <f>ROUND(I215*H215,2)</f>
        <v>0</v>
      </c>
      <c r="K215" s="238" t="s">
        <v>137</v>
      </c>
      <c r="L215" s="243"/>
      <c r="M215" s="244" t="s">
        <v>19</v>
      </c>
      <c r="N215" s="245" t="s">
        <v>46</v>
      </c>
      <c r="O215" s="85"/>
      <c r="P215" s="214">
        <f>O215*H215</f>
        <v>0</v>
      </c>
      <c r="Q215" s="214">
        <v>0.0018</v>
      </c>
      <c r="R215" s="214">
        <f>Q215*H215</f>
        <v>0.0018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308</v>
      </c>
      <c r="AT215" s="216" t="s">
        <v>178</v>
      </c>
      <c r="AU215" s="216" t="s">
        <v>139</v>
      </c>
      <c r="AY215" s="18" t="s">
        <v>130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139</v>
      </c>
      <c r="BK215" s="217">
        <f>ROUND(I215*H215,2)</f>
        <v>0</v>
      </c>
      <c r="BL215" s="18" t="s">
        <v>234</v>
      </c>
      <c r="BM215" s="216" t="s">
        <v>356</v>
      </c>
    </row>
    <row r="216" s="2" customFormat="1">
      <c r="A216" s="39"/>
      <c r="B216" s="40"/>
      <c r="C216" s="41"/>
      <c r="D216" s="218" t="s">
        <v>141</v>
      </c>
      <c r="E216" s="41"/>
      <c r="F216" s="219" t="s">
        <v>355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141</v>
      </c>
      <c r="AU216" s="18" t="s">
        <v>139</v>
      </c>
    </row>
    <row r="217" s="2" customFormat="1" ht="16.5" customHeight="1">
      <c r="A217" s="39"/>
      <c r="B217" s="40"/>
      <c r="C217" s="236" t="s">
        <v>357</v>
      </c>
      <c r="D217" s="236" t="s">
        <v>178</v>
      </c>
      <c r="E217" s="237" t="s">
        <v>358</v>
      </c>
      <c r="F217" s="238" t="s">
        <v>359</v>
      </c>
      <c r="G217" s="239" t="s">
        <v>173</v>
      </c>
      <c r="H217" s="240">
        <v>1</v>
      </c>
      <c r="I217" s="241"/>
      <c r="J217" s="242">
        <f>ROUND(I217*H217,2)</f>
        <v>0</v>
      </c>
      <c r="K217" s="238" t="s">
        <v>137</v>
      </c>
      <c r="L217" s="243"/>
      <c r="M217" s="244" t="s">
        <v>19</v>
      </c>
      <c r="N217" s="245" t="s">
        <v>46</v>
      </c>
      <c r="O217" s="85"/>
      <c r="P217" s="214">
        <f>O217*H217</f>
        <v>0</v>
      </c>
      <c r="Q217" s="214">
        <v>0.0064999999999999997</v>
      </c>
      <c r="R217" s="214">
        <f>Q217*H217</f>
        <v>0.0064999999999999997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308</v>
      </c>
      <c r="AT217" s="216" t="s">
        <v>178</v>
      </c>
      <c r="AU217" s="216" t="s">
        <v>139</v>
      </c>
      <c r="AY217" s="18" t="s">
        <v>130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139</v>
      </c>
      <c r="BK217" s="217">
        <f>ROUND(I217*H217,2)</f>
        <v>0</v>
      </c>
      <c r="BL217" s="18" t="s">
        <v>234</v>
      </c>
      <c r="BM217" s="216" t="s">
        <v>360</v>
      </c>
    </row>
    <row r="218" s="2" customFormat="1">
      <c r="A218" s="39"/>
      <c r="B218" s="40"/>
      <c r="C218" s="41"/>
      <c r="D218" s="218" t="s">
        <v>141</v>
      </c>
      <c r="E218" s="41"/>
      <c r="F218" s="219" t="s">
        <v>359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141</v>
      </c>
      <c r="AU218" s="18" t="s">
        <v>139</v>
      </c>
    </row>
    <row r="219" s="2" customFormat="1" ht="16.5" customHeight="1">
      <c r="A219" s="39"/>
      <c r="B219" s="40"/>
      <c r="C219" s="236" t="s">
        <v>361</v>
      </c>
      <c r="D219" s="236" t="s">
        <v>178</v>
      </c>
      <c r="E219" s="237" t="s">
        <v>362</v>
      </c>
      <c r="F219" s="238" t="s">
        <v>363</v>
      </c>
      <c r="G219" s="239" t="s">
        <v>173</v>
      </c>
      <c r="H219" s="240">
        <v>1</v>
      </c>
      <c r="I219" s="241"/>
      <c r="J219" s="242">
        <f>ROUND(I219*H219,2)</f>
        <v>0</v>
      </c>
      <c r="K219" s="238" t="s">
        <v>137</v>
      </c>
      <c r="L219" s="243"/>
      <c r="M219" s="244" t="s">
        <v>19</v>
      </c>
      <c r="N219" s="245" t="s">
        <v>46</v>
      </c>
      <c r="O219" s="85"/>
      <c r="P219" s="214">
        <f>O219*H219</f>
        <v>0</v>
      </c>
      <c r="Q219" s="214">
        <v>0.040899999999999999</v>
      </c>
      <c r="R219" s="214">
        <f>Q219*H219</f>
        <v>0.040899999999999999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308</v>
      </c>
      <c r="AT219" s="216" t="s">
        <v>178</v>
      </c>
      <c r="AU219" s="216" t="s">
        <v>139</v>
      </c>
      <c r="AY219" s="18" t="s">
        <v>130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139</v>
      </c>
      <c r="BK219" s="217">
        <f>ROUND(I219*H219,2)</f>
        <v>0</v>
      </c>
      <c r="BL219" s="18" t="s">
        <v>234</v>
      </c>
      <c r="BM219" s="216" t="s">
        <v>364</v>
      </c>
    </row>
    <row r="220" s="2" customFormat="1">
      <c r="A220" s="39"/>
      <c r="B220" s="40"/>
      <c r="C220" s="41"/>
      <c r="D220" s="218" t="s">
        <v>141</v>
      </c>
      <c r="E220" s="41"/>
      <c r="F220" s="219" t="s">
        <v>363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141</v>
      </c>
      <c r="AU220" s="18" t="s">
        <v>139</v>
      </c>
    </row>
    <row r="221" s="2" customFormat="1" ht="16.5" customHeight="1">
      <c r="A221" s="39"/>
      <c r="B221" s="40"/>
      <c r="C221" s="236" t="s">
        <v>365</v>
      </c>
      <c r="D221" s="236" t="s">
        <v>178</v>
      </c>
      <c r="E221" s="237" t="s">
        <v>366</v>
      </c>
      <c r="F221" s="238" t="s">
        <v>367</v>
      </c>
      <c r="G221" s="239" t="s">
        <v>173</v>
      </c>
      <c r="H221" s="240">
        <v>1</v>
      </c>
      <c r="I221" s="241"/>
      <c r="J221" s="242">
        <f>ROUND(I221*H221,2)</f>
        <v>0</v>
      </c>
      <c r="K221" s="238" t="s">
        <v>137</v>
      </c>
      <c r="L221" s="243"/>
      <c r="M221" s="244" t="s">
        <v>19</v>
      </c>
      <c r="N221" s="245" t="s">
        <v>46</v>
      </c>
      <c r="O221" s="85"/>
      <c r="P221" s="214">
        <f>O221*H221</f>
        <v>0</v>
      </c>
      <c r="Q221" s="214">
        <v>0.014</v>
      </c>
      <c r="R221" s="214">
        <f>Q221*H221</f>
        <v>0.014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308</v>
      </c>
      <c r="AT221" s="216" t="s">
        <v>178</v>
      </c>
      <c r="AU221" s="216" t="s">
        <v>139</v>
      </c>
      <c r="AY221" s="18" t="s">
        <v>130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139</v>
      </c>
      <c r="BK221" s="217">
        <f>ROUND(I221*H221,2)</f>
        <v>0</v>
      </c>
      <c r="BL221" s="18" t="s">
        <v>234</v>
      </c>
      <c r="BM221" s="216" t="s">
        <v>368</v>
      </c>
    </row>
    <row r="222" s="2" customFormat="1">
      <c r="A222" s="39"/>
      <c r="B222" s="40"/>
      <c r="C222" s="41"/>
      <c r="D222" s="218" t="s">
        <v>141</v>
      </c>
      <c r="E222" s="41"/>
      <c r="F222" s="219" t="s">
        <v>367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141</v>
      </c>
      <c r="AU222" s="18" t="s">
        <v>139</v>
      </c>
    </row>
    <row r="223" s="2" customFormat="1">
      <c r="A223" s="39"/>
      <c r="B223" s="40"/>
      <c r="C223" s="41"/>
      <c r="D223" s="218" t="s">
        <v>350</v>
      </c>
      <c r="E223" s="41"/>
      <c r="F223" s="246" t="s">
        <v>369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350</v>
      </c>
      <c r="AU223" s="18" t="s">
        <v>139</v>
      </c>
    </row>
    <row r="224" s="2" customFormat="1" ht="16.5" customHeight="1">
      <c r="A224" s="39"/>
      <c r="B224" s="40"/>
      <c r="C224" s="205" t="s">
        <v>370</v>
      </c>
      <c r="D224" s="205" t="s">
        <v>133</v>
      </c>
      <c r="E224" s="206" t="s">
        <v>371</v>
      </c>
      <c r="F224" s="207" t="s">
        <v>372</v>
      </c>
      <c r="G224" s="208" t="s">
        <v>255</v>
      </c>
      <c r="H224" s="209">
        <v>1</v>
      </c>
      <c r="I224" s="210"/>
      <c r="J224" s="211">
        <f>ROUND(I224*H224,2)</f>
        <v>0</v>
      </c>
      <c r="K224" s="207" t="s">
        <v>137</v>
      </c>
      <c r="L224" s="45"/>
      <c r="M224" s="212" t="s">
        <v>19</v>
      </c>
      <c r="N224" s="213" t="s">
        <v>46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0.17399999999999999</v>
      </c>
      <c r="T224" s="215">
        <f>S224*H224</f>
        <v>0.17399999999999999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234</v>
      </c>
      <c r="AT224" s="216" t="s">
        <v>133</v>
      </c>
      <c r="AU224" s="216" t="s">
        <v>139</v>
      </c>
      <c r="AY224" s="18" t="s">
        <v>130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139</v>
      </c>
      <c r="BK224" s="217">
        <f>ROUND(I224*H224,2)</f>
        <v>0</v>
      </c>
      <c r="BL224" s="18" t="s">
        <v>234</v>
      </c>
      <c r="BM224" s="216" t="s">
        <v>373</v>
      </c>
    </row>
    <row r="225" s="2" customFormat="1">
      <c r="A225" s="39"/>
      <c r="B225" s="40"/>
      <c r="C225" s="41"/>
      <c r="D225" s="218" t="s">
        <v>141</v>
      </c>
      <c r="E225" s="41"/>
      <c r="F225" s="219" t="s">
        <v>374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141</v>
      </c>
      <c r="AU225" s="18" t="s">
        <v>139</v>
      </c>
    </row>
    <row r="226" s="2" customFormat="1">
      <c r="A226" s="39"/>
      <c r="B226" s="40"/>
      <c r="C226" s="41"/>
      <c r="D226" s="223" t="s">
        <v>143</v>
      </c>
      <c r="E226" s="41"/>
      <c r="F226" s="224" t="s">
        <v>375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143</v>
      </c>
      <c r="AU226" s="18" t="s">
        <v>139</v>
      </c>
    </row>
    <row r="227" s="2" customFormat="1">
      <c r="A227" s="39"/>
      <c r="B227" s="40"/>
      <c r="C227" s="41"/>
      <c r="D227" s="218" t="s">
        <v>350</v>
      </c>
      <c r="E227" s="41"/>
      <c r="F227" s="246" t="s">
        <v>376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350</v>
      </c>
      <c r="AU227" s="18" t="s">
        <v>139</v>
      </c>
    </row>
    <row r="228" s="2" customFormat="1" ht="16.5" customHeight="1">
      <c r="A228" s="39"/>
      <c r="B228" s="40"/>
      <c r="C228" s="205" t="s">
        <v>377</v>
      </c>
      <c r="D228" s="205" t="s">
        <v>133</v>
      </c>
      <c r="E228" s="206" t="s">
        <v>378</v>
      </c>
      <c r="F228" s="207" t="s">
        <v>379</v>
      </c>
      <c r="G228" s="208" t="s">
        <v>213</v>
      </c>
      <c r="H228" s="209">
        <v>0.59999999999999998</v>
      </c>
      <c r="I228" s="210"/>
      <c r="J228" s="211">
        <f>ROUND(I228*H228,2)</f>
        <v>0</v>
      </c>
      <c r="K228" s="207" t="s">
        <v>137</v>
      </c>
      <c r="L228" s="45"/>
      <c r="M228" s="212" t="s">
        <v>19</v>
      </c>
      <c r="N228" s="213" t="s">
        <v>46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234</v>
      </c>
      <c r="AT228" s="216" t="s">
        <v>133</v>
      </c>
      <c r="AU228" s="216" t="s">
        <v>139</v>
      </c>
      <c r="AY228" s="18" t="s">
        <v>130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139</v>
      </c>
      <c r="BK228" s="217">
        <f>ROUND(I228*H228,2)</f>
        <v>0</v>
      </c>
      <c r="BL228" s="18" t="s">
        <v>234</v>
      </c>
      <c r="BM228" s="216" t="s">
        <v>380</v>
      </c>
    </row>
    <row r="229" s="2" customFormat="1">
      <c r="A229" s="39"/>
      <c r="B229" s="40"/>
      <c r="C229" s="41"/>
      <c r="D229" s="218" t="s">
        <v>141</v>
      </c>
      <c r="E229" s="41"/>
      <c r="F229" s="219" t="s">
        <v>381</v>
      </c>
      <c r="G229" s="41"/>
      <c r="H229" s="41"/>
      <c r="I229" s="220"/>
      <c r="J229" s="41"/>
      <c r="K229" s="41"/>
      <c r="L229" s="45"/>
      <c r="M229" s="221"/>
      <c r="N229" s="222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141</v>
      </c>
      <c r="AU229" s="18" t="s">
        <v>139</v>
      </c>
    </row>
    <row r="230" s="2" customFormat="1">
      <c r="A230" s="39"/>
      <c r="B230" s="40"/>
      <c r="C230" s="41"/>
      <c r="D230" s="223" t="s">
        <v>143</v>
      </c>
      <c r="E230" s="41"/>
      <c r="F230" s="224" t="s">
        <v>382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143</v>
      </c>
      <c r="AU230" s="18" t="s">
        <v>139</v>
      </c>
    </row>
    <row r="231" s="12" customFormat="1" ht="22.8" customHeight="1">
      <c r="A231" s="12"/>
      <c r="B231" s="189"/>
      <c r="C231" s="190"/>
      <c r="D231" s="191" t="s">
        <v>73</v>
      </c>
      <c r="E231" s="203" t="s">
        <v>383</v>
      </c>
      <c r="F231" s="203" t="s">
        <v>384</v>
      </c>
      <c r="G231" s="190"/>
      <c r="H231" s="190"/>
      <c r="I231" s="193"/>
      <c r="J231" s="204">
        <f>BK231</f>
        <v>0</v>
      </c>
      <c r="K231" s="190"/>
      <c r="L231" s="195"/>
      <c r="M231" s="196"/>
      <c r="N231" s="197"/>
      <c r="O231" s="197"/>
      <c r="P231" s="198">
        <f>SUM(P232:P249)</f>
        <v>0</v>
      </c>
      <c r="Q231" s="197"/>
      <c r="R231" s="198">
        <f>SUM(R232:R249)</f>
        <v>0.051880000000000003</v>
      </c>
      <c r="S231" s="197"/>
      <c r="T231" s="199">
        <f>SUM(T232:T249)</f>
        <v>0.023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0" t="s">
        <v>139</v>
      </c>
      <c r="AT231" s="201" t="s">
        <v>73</v>
      </c>
      <c r="AU231" s="201" t="s">
        <v>82</v>
      </c>
      <c r="AY231" s="200" t="s">
        <v>130</v>
      </c>
      <c r="BK231" s="202">
        <f>SUM(BK232:BK249)</f>
        <v>0</v>
      </c>
    </row>
    <row r="232" s="2" customFormat="1" ht="16.5" customHeight="1">
      <c r="A232" s="39"/>
      <c r="B232" s="40"/>
      <c r="C232" s="205" t="s">
        <v>385</v>
      </c>
      <c r="D232" s="205" t="s">
        <v>133</v>
      </c>
      <c r="E232" s="206" t="s">
        <v>386</v>
      </c>
      <c r="F232" s="207" t="s">
        <v>387</v>
      </c>
      <c r="G232" s="208" t="s">
        <v>173</v>
      </c>
      <c r="H232" s="209">
        <v>1</v>
      </c>
      <c r="I232" s="210"/>
      <c r="J232" s="211">
        <f>ROUND(I232*H232,2)</f>
        <v>0</v>
      </c>
      <c r="K232" s="207" t="s">
        <v>137</v>
      </c>
      <c r="L232" s="45"/>
      <c r="M232" s="212" t="s">
        <v>19</v>
      </c>
      <c r="N232" s="213" t="s">
        <v>46</v>
      </c>
      <c r="O232" s="85"/>
      <c r="P232" s="214">
        <f>O232*H232</f>
        <v>0</v>
      </c>
      <c r="Q232" s="214">
        <v>0</v>
      </c>
      <c r="R232" s="214">
        <f>Q232*H232</f>
        <v>0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234</v>
      </c>
      <c r="AT232" s="216" t="s">
        <v>133</v>
      </c>
      <c r="AU232" s="216" t="s">
        <v>139</v>
      </c>
      <c r="AY232" s="18" t="s">
        <v>130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139</v>
      </c>
      <c r="BK232" s="217">
        <f>ROUND(I232*H232,2)</f>
        <v>0</v>
      </c>
      <c r="BL232" s="18" t="s">
        <v>234</v>
      </c>
      <c r="BM232" s="216" t="s">
        <v>388</v>
      </c>
    </row>
    <row r="233" s="2" customFormat="1">
      <c r="A233" s="39"/>
      <c r="B233" s="40"/>
      <c r="C233" s="41"/>
      <c r="D233" s="218" t="s">
        <v>141</v>
      </c>
      <c r="E233" s="41"/>
      <c r="F233" s="219" t="s">
        <v>387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141</v>
      </c>
      <c r="AU233" s="18" t="s">
        <v>139</v>
      </c>
    </row>
    <row r="234" s="2" customFormat="1">
      <c r="A234" s="39"/>
      <c r="B234" s="40"/>
      <c r="C234" s="41"/>
      <c r="D234" s="223" t="s">
        <v>143</v>
      </c>
      <c r="E234" s="41"/>
      <c r="F234" s="224" t="s">
        <v>389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143</v>
      </c>
      <c r="AU234" s="18" t="s">
        <v>139</v>
      </c>
    </row>
    <row r="235" s="2" customFormat="1" ht="16.5" customHeight="1">
      <c r="A235" s="39"/>
      <c r="B235" s="40"/>
      <c r="C235" s="236" t="s">
        <v>390</v>
      </c>
      <c r="D235" s="236" t="s">
        <v>178</v>
      </c>
      <c r="E235" s="237" t="s">
        <v>391</v>
      </c>
      <c r="F235" s="238" t="s">
        <v>392</v>
      </c>
      <c r="G235" s="239" t="s">
        <v>136</v>
      </c>
      <c r="H235" s="240">
        <v>2</v>
      </c>
      <c r="I235" s="241"/>
      <c r="J235" s="242">
        <f>ROUND(I235*H235,2)</f>
        <v>0</v>
      </c>
      <c r="K235" s="238" t="s">
        <v>137</v>
      </c>
      <c r="L235" s="243"/>
      <c r="M235" s="244" t="s">
        <v>19</v>
      </c>
      <c r="N235" s="245" t="s">
        <v>46</v>
      </c>
      <c r="O235" s="85"/>
      <c r="P235" s="214">
        <f>O235*H235</f>
        <v>0</v>
      </c>
      <c r="Q235" s="214">
        <v>0.024230000000000002</v>
      </c>
      <c r="R235" s="214">
        <f>Q235*H235</f>
        <v>0.048460000000000003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308</v>
      </c>
      <c r="AT235" s="216" t="s">
        <v>178</v>
      </c>
      <c r="AU235" s="216" t="s">
        <v>139</v>
      </c>
      <c r="AY235" s="18" t="s">
        <v>130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139</v>
      </c>
      <c r="BK235" s="217">
        <f>ROUND(I235*H235,2)</f>
        <v>0</v>
      </c>
      <c r="BL235" s="18" t="s">
        <v>234</v>
      </c>
      <c r="BM235" s="216" t="s">
        <v>393</v>
      </c>
    </row>
    <row r="236" s="2" customFormat="1">
      <c r="A236" s="39"/>
      <c r="B236" s="40"/>
      <c r="C236" s="41"/>
      <c r="D236" s="218" t="s">
        <v>141</v>
      </c>
      <c r="E236" s="41"/>
      <c r="F236" s="219" t="s">
        <v>392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141</v>
      </c>
      <c r="AU236" s="18" t="s">
        <v>139</v>
      </c>
    </row>
    <row r="237" s="2" customFormat="1">
      <c r="A237" s="39"/>
      <c r="B237" s="40"/>
      <c r="C237" s="41"/>
      <c r="D237" s="218" t="s">
        <v>350</v>
      </c>
      <c r="E237" s="41"/>
      <c r="F237" s="246" t="s">
        <v>394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350</v>
      </c>
      <c r="AU237" s="18" t="s">
        <v>139</v>
      </c>
    </row>
    <row r="238" s="2" customFormat="1" ht="16.5" customHeight="1">
      <c r="A238" s="39"/>
      <c r="B238" s="40"/>
      <c r="C238" s="205" t="s">
        <v>395</v>
      </c>
      <c r="D238" s="205" t="s">
        <v>133</v>
      </c>
      <c r="E238" s="206" t="s">
        <v>396</v>
      </c>
      <c r="F238" s="207" t="s">
        <v>397</v>
      </c>
      <c r="G238" s="208" t="s">
        <v>173</v>
      </c>
      <c r="H238" s="209">
        <v>1</v>
      </c>
      <c r="I238" s="210"/>
      <c r="J238" s="211">
        <f>ROUND(I238*H238,2)</f>
        <v>0</v>
      </c>
      <c r="K238" s="207" t="s">
        <v>137</v>
      </c>
      <c r="L238" s="45"/>
      <c r="M238" s="212" t="s">
        <v>19</v>
      </c>
      <c r="N238" s="213" t="s">
        <v>46</v>
      </c>
      <c r="O238" s="85"/>
      <c r="P238" s="214">
        <f>O238*H238</f>
        <v>0</v>
      </c>
      <c r="Q238" s="214">
        <v>0</v>
      </c>
      <c r="R238" s="214">
        <f>Q238*H238</f>
        <v>0</v>
      </c>
      <c r="S238" s="214">
        <v>0.012999999999999999</v>
      </c>
      <c r="T238" s="215">
        <f>S238*H238</f>
        <v>0.012999999999999999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234</v>
      </c>
      <c r="AT238" s="216" t="s">
        <v>133</v>
      </c>
      <c r="AU238" s="216" t="s">
        <v>139</v>
      </c>
      <c r="AY238" s="18" t="s">
        <v>130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139</v>
      </c>
      <c r="BK238" s="217">
        <f>ROUND(I238*H238,2)</f>
        <v>0</v>
      </c>
      <c r="BL238" s="18" t="s">
        <v>234</v>
      </c>
      <c r="BM238" s="216" t="s">
        <v>398</v>
      </c>
    </row>
    <row r="239" s="2" customFormat="1">
      <c r="A239" s="39"/>
      <c r="B239" s="40"/>
      <c r="C239" s="41"/>
      <c r="D239" s="218" t="s">
        <v>141</v>
      </c>
      <c r="E239" s="41"/>
      <c r="F239" s="219" t="s">
        <v>399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141</v>
      </c>
      <c r="AU239" s="18" t="s">
        <v>139</v>
      </c>
    </row>
    <row r="240" s="2" customFormat="1">
      <c r="A240" s="39"/>
      <c r="B240" s="40"/>
      <c r="C240" s="41"/>
      <c r="D240" s="223" t="s">
        <v>143</v>
      </c>
      <c r="E240" s="41"/>
      <c r="F240" s="224" t="s">
        <v>400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143</v>
      </c>
      <c r="AU240" s="18" t="s">
        <v>139</v>
      </c>
    </row>
    <row r="241" s="2" customFormat="1" ht="16.5" customHeight="1">
      <c r="A241" s="39"/>
      <c r="B241" s="40"/>
      <c r="C241" s="205" t="s">
        <v>401</v>
      </c>
      <c r="D241" s="205" t="s">
        <v>133</v>
      </c>
      <c r="E241" s="206" t="s">
        <v>402</v>
      </c>
      <c r="F241" s="207" t="s">
        <v>403</v>
      </c>
      <c r="G241" s="208" t="s">
        <v>136</v>
      </c>
      <c r="H241" s="209">
        <v>1</v>
      </c>
      <c r="I241" s="210"/>
      <c r="J241" s="211">
        <f>ROUND(I241*H241,2)</f>
        <v>0</v>
      </c>
      <c r="K241" s="207" t="s">
        <v>137</v>
      </c>
      <c r="L241" s="45"/>
      <c r="M241" s="212" t="s">
        <v>19</v>
      </c>
      <c r="N241" s="213" t="s">
        <v>46</v>
      </c>
      <c r="O241" s="85"/>
      <c r="P241" s="214">
        <f>O241*H241</f>
        <v>0</v>
      </c>
      <c r="Q241" s="214">
        <v>0.00012</v>
      </c>
      <c r="R241" s="214">
        <f>Q241*H241</f>
        <v>0.00012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234</v>
      </c>
      <c r="AT241" s="216" t="s">
        <v>133</v>
      </c>
      <c r="AU241" s="216" t="s">
        <v>139</v>
      </c>
      <c r="AY241" s="18" t="s">
        <v>130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139</v>
      </c>
      <c r="BK241" s="217">
        <f>ROUND(I241*H241,2)</f>
        <v>0</v>
      </c>
      <c r="BL241" s="18" t="s">
        <v>234</v>
      </c>
      <c r="BM241" s="216" t="s">
        <v>404</v>
      </c>
    </row>
    <row r="242" s="2" customFormat="1">
      <c r="A242" s="39"/>
      <c r="B242" s="40"/>
      <c r="C242" s="41"/>
      <c r="D242" s="218" t="s">
        <v>141</v>
      </c>
      <c r="E242" s="41"/>
      <c r="F242" s="219" t="s">
        <v>405</v>
      </c>
      <c r="G242" s="41"/>
      <c r="H242" s="41"/>
      <c r="I242" s="220"/>
      <c r="J242" s="41"/>
      <c r="K242" s="41"/>
      <c r="L242" s="45"/>
      <c r="M242" s="221"/>
      <c r="N242" s="22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141</v>
      </c>
      <c r="AU242" s="18" t="s">
        <v>139</v>
      </c>
    </row>
    <row r="243" s="2" customFormat="1">
      <c r="A243" s="39"/>
      <c r="B243" s="40"/>
      <c r="C243" s="41"/>
      <c r="D243" s="223" t="s">
        <v>143</v>
      </c>
      <c r="E243" s="41"/>
      <c r="F243" s="224" t="s">
        <v>406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143</v>
      </c>
      <c r="AU243" s="18" t="s">
        <v>139</v>
      </c>
    </row>
    <row r="244" s="2" customFormat="1" ht="16.5" customHeight="1">
      <c r="A244" s="39"/>
      <c r="B244" s="40"/>
      <c r="C244" s="236" t="s">
        <v>407</v>
      </c>
      <c r="D244" s="236" t="s">
        <v>178</v>
      </c>
      <c r="E244" s="237" t="s">
        <v>408</v>
      </c>
      <c r="F244" s="238" t="s">
        <v>409</v>
      </c>
      <c r="G244" s="239" t="s">
        <v>173</v>
      </c>
      <c r="H244" s="240">
        <v>1</v>
      </c>
      <c r="I244" s="241"/>
      <c r="J244" s="242">
        <f>ROUND(I244*H244,2)</f>
        <v>0</v>
      </c>
      <c r="K244" s="238" t="s">
        <v>137</v>
      </c>
      <c r="L244" s="243"/>
      <c r="M244" s="244" t="s">
        <v>19</v>
      </c>
      <c r="N244" s="245" t="s">
        <v>46</v>
      </c>
      <c r="O244" s="85"/>
      <c r="P244" s="214">
        <f>O244*H244</f>
        <v>0</v>
      </c>
      <c r="Q244" s="214">
        <v>0.0033</v>
      </c>
      <c r="R244" s="214">
        <f>Q244*H244</f>
        <v>0.0033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181</v>
      </c>
      <c r="AT244" s="216" t="s">
        <v>178</v>
      </c>
      <c r="AU244" s="216" t="s">
        <v>139</v>
      </c>
      <c r="AY244" s="18" t="s">
        <v>130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139</v>
      </c>
      <c r="BK244" s="217">
        <f>ROUND(I244*H244,2)</f>
        <v>0</v>
      </c>
      <c r="BL244" s="18" t="s">
        <v>138</v>
      </c>
      <c r="BM244" s="216" t="s">
        <v>410</v>
      </c>
    </row>
    <row r="245" s="2" customFormat="1">
      <c r="A245" s="39"/>
      <c r="B245" s="40"/>
      <c r="C245" s="41"/>
      <c r="D245" s="218" t="s">
        <v>141</v>
      </c>
      <c r="E245" s="41"/>
      <c r="F245" s="219" t="s">
        <v>409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141</v>
      </c>
      <c r="AU245" s="18" t="s">
        <v>139</v>
      </c>
    </row>
    <row r="246" s="2" customFormat="1" ht="16.5" customHeight="1">
      <c r="A246" s="39"/>
      <c r="B246" s="40"/>
      <c r="C246" s="205" t="s">
        <v>411</v>
      </c>
      <c r="D246" s="205" t="s">
        <v>133</v>
      </c>
      <c r="E246" s="206" t="s">
        <v>412</v>
      </c>
      <c r="F246" s="207" t="s">
        <v>413</v>
      </c>
      <c r="G246" s="208" t="s">
        <v>414</v>
      </c>
      <c r="H246" s="209">
        <v>10</v>
      </c>
      <c r="I246" s="210"/>
      <c r="J246" s="211">
        <f>ROUND(I246*H246,2)</f>
        <v>0</v>
      </c>
      <c r="K246" s="207" t="s">
        <v>137</v>
      </c>
      <c r="L246" s="45"/>
      <c r="M246" s="212" t="s">
        <v>19</v>
      </c>
      <c r="N246" s="213" t="s">
        <v>46</v>
      </c>
      <c r="O246" s="85"/>
      <c r="P246" s="214">
        <f>O246*H246</f>
        <v>0</v>
      </c>
      <c r="Q246" s="214">
        <v>0</v>
      </c>
      <c r="R246" s="214">
        <f>Q246*H246</f>
        <v>0</v>
      </c>
      <c r="S246" s="214">
        <v>0.001</v>
      </c>
      <c r="T246" s="215">
        <f>S246*H246</f>
        <v>0.01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6" t="s">
        <v>138</v>
      </c>
      <c r="AT246" s="216" t="s">
        <v>133</v>
      </c>
      <c r="AU246" s="216" t="s">
        <v>139</v>
      </c>
      <c r="AY246" s="18" t="s">
        <v>130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18" t="s">
        <v>139</v>
      </c>
      <c r="BK246" s="217">
        <f>ROUND(I246*H246,2)</f>
        <v>0</v>
      </c>
      <c r="BL246" s="18" t="s">
        <v>138</v>
      </c>
      <c r="BM246" s="216" t="s">
        <v>415</v>
      </c>
    </row>
    <row r="247" s="2" customFormat="1">
      <c r="A247" s="39"/>
      <c r="B247" s="40"/>
      <c r="C247" s="41"/>
      <c r="D247" s="218" t="s">
        <v>141</v>
      </c>
      <c r="E247" s="41"/>
      <c r="F247" s="219" t="s">
        <v>416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141</v>
      </c>
      <c r="AU247" s="18" t="s">
        <v>139</v>
      </c>
    </row>
    <row r="248" s="2" customFormat="1">
      <c r="A248" s="39"/>
      <c r="B248" s="40"/>
      <c r="C248" s="41"/>
      <c r="D248" s="223" t="s">
        <v>143</v>
      </c>
      <c r="E248" s="41"/>
      <c r="F248" s="224" t="s">
        <v>417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143</v>
      </c>
      <c r="AU248" s="18" t="s">
        <v>139</v>
      </c>
    </row>
    <row r="249" s="2" customFormat="1">
      <c r="A249" s="39"/>
      <c r="B249" s="40"/>
      <c r="C249" s="41"/>
      <c r="D249" s="218" t="s">
        <v>350</v>
      </c>
      <c r="E249" s="41"/>
      <c r="F249" s="246" t="s">
        <v>418</v>
      </c>
      <c r="G249" s="41"/>
      <c r="H249" s="41"/>
      <c r="I249" s="220"/>
      <c r="J249" s="41"/>
      <c r="K249" s="41"/>
      <c r="L249" s="45"/>
      <c r="M249" s="221"/>
      <c r="N249" s="222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350</v>
      </c>
      <c r="AU249" s="18" t="s">
        <v>139</v>
      </c>
    </row>
    <row r="250" s="12" customFormat="1" ht="22.8" customHeight="1">
      <c r="A250" s="12"/>
      <c r="B250" s="189"/>
      <c r="C250" s="190"/>
      <c r="D250" s="191" t="s">
        <v>73</v>
      </c>
      <c r="E250" s="203" t="s">
        <v>419</v>
      </c>
      <c r="F250" s="203" t="s">
        <v>420</v>
      </c>
      <c r="G250" s="190"/>
      <c r="H250" s="190"/>
      <c r="I250" s="193"/>
      <c r="J250" s="204">
        <f>BK250</f>
        <v>0</v>
      </c>
      <c r="K250" s="190"/>
      <c r="L250" s="195"/>
      <c r="M250" s="196"/>
      <c r="N250" s="197"/>
      <c r="O250" s="197"/>
      <c r="P250" s="198">
        <f>SUM(P251:P265)</f>
        <v>0</v>
      </c>
      <c r="Q250" s="197"/>
      <c r="R250" s="198">
        <f>SUM(R251:R265)</f>
        <v>0.139932</v>
      </c>
      <c r="S250" s="197"/>
      <c r="T250" s="199">
        <f>SUM(T251:T265)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0" t="s">
        <v>139</v>
      </c>
      <c r="AT250" s="201" t="s">
        <v>73</v>
      </c>
      <c r="AU250" s="201" t="s">
        <v>82</v>
      </c>
      <c r="AY250" s="200" t="s">
        <v>130</v>
      </c>
      <c r="BK250" s="202">
        <f>SUM(BK251:BK265)</f>
        <v>0</v>
      </c>
    </row>
    <row r="251" s="2" customFormat="1" ht="16.5" customHeight="1">
      <c r="A251" s="39"/>
      <c r="B251" s="40"/>
      <c r="C251" s="205" t="s">
        <v>421</v>
      </c>
      <c r="D251" s="205" t="s">
        <v>133</v>
      </c>
      <c r="E251" s="206" t="s">
        <v>422</v>
      </c>
      <c r="F251" s="207" t="s">
        <v>423</v>
      </c>
      <c r="G251" s="208" t="s">
        <v>136</v>
      </c>
      <c r="H251" s="209">
        <v>3.8999999999999999</v>
      </c>
      <c r="I251" s="210"/>
      <c r="J251" s="211">
        <f>ROUND(I251*H251,2)</f>
        <v>0</v>
      </c>
      <c r="K251" s="207" t="s">
        <v>137</v>
      </c>
      <c r="L251" s="45"/>
      <c r="M251" s="212" t="s">
        <v>19</v>
      </c>
      <c r="N251" s="213" t="s">
        <v>46</v>
      </c>
      <c r="O251" s="85"/>
      <c r="P251" s="214">
        <f>O251*H251</f>
        <v>0</v>
      </c>
      <c r="Q251" s="214">
        <v>0.00029999999999999997</v>
      </c>
      <c r="R251" s="214">
        <f>Q251*H251</f>
        <v>0.0011699999999999998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234</v>
      </c>
      <c r="AT251" s="216" t="s">
        <v>133</v>
      </c>
      <c r="AU251" s="216" t="s">
        <v>139</v>
      </c>
      <c r="AY251" s="18" t="s">
        <v>130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139</v>
      </c>
      <c r="BK251" s="217">
        <f>ROUND(I251*H251,2)</f>
        <v>0</v>
      </c>
      <c r="BL251" s="18" t="s">
        <v>234</v>
      </c>
      <c r="BM251" s="216" t="s">
        <v>424</v>
      </c>
    </row>
    <row r="252" s="2" customFormat="1">
      <c r="A252" s="39"/>
      <c r="B252" s="40"/>
      <c r="C252" s="41"/>
      <c r="D252" s="218" t="s">
        <v>141</v>
      </c>
      <c r="E252" s="41"/>
      <c r="F252" s="219" t="s">
        <v>425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141</v>
      </c>
      <c r="AU252" s="18" t="s">
        <v>139</v>
      </c>
    </row>
    <row r="253" s="2" customFormat="1">
      <c r="A253" s="39"/>
      <c r="B253" s="40"/>
      <c r="C253" s="41"/>
      <c r="D253" s="223" t="s">
        <v>143</v>
      </c>
      <c r="E253" s="41"/>
      <c r="F253" s="224" t="s">
        <v>426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143</v>
      </c>
      <c r="AU253" s="18" t="s">
        <v>139</v>
      </c>
    </row>
    <row r="254" s="13" customFormat="1">
      <c r="A254" s="13"/>
      <c r="B254" s="225"/>
      <c r="C254" s="226"/>
      <c r="D254" s="218" t="s">
        <v>145</v>
      </c>
      <c r="E254" s="227" t="s">
        <v>19</v>
      </c>
      <c r="F254" s="228" t="s">
        <v>427</v>
      </c>
      <c r="G254" s="226"/>
      <c r="H254" s="229">
        <v>3.8999999999999999</v>
      </c>
      <c r="I254" s="230"/>
      <c r="J254" s="226"/>
      <c r="K254" s="226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145</v>
      </c>
      <c r="AU254" s="235" t="s">
        <v>139</v>
      </c>
      <c r="AV254" s="13" t="s">
        <v>139</v>
      </c>
      <c r="AW254" s="13" t="s">
        <v>34</v>
      </c>
      <c r="AX254" s="13" t="s">
        <v>82</v>
      </c>
      <c r="AY254" s="235" t="s">
        <v>130</v>
      </c>
    </row>
    <row r="255" s="2" customFormat="1" ht="16.5" customHeight="1">
      <c r="A255" s="39"/>
      <c r="B255" s="40"/>
      <c r="C255" s="205" t="s">
        <v>428</v>
      </c>
      <c r="D255" s="205" t="s">
        <v>133</v>
      </c>
      <c r="E255" s="206" t="s">
        <v>429</v>
      </c>
      <c r="F255" s="207" t="s">
        <v>430</v>
      </c>
      <c r="G255" s="208" t="s">
        <v>136</v>
      </c>
      <c r="H255" s="209">
        <v>3.8999999999999999</v>
      </c>
      <c r="I255" s="210"/>
      <c r="J255" s="211">
        <f>ROUND(I255*H255,2)</f>
        <v>0</v>
      </c>
      <c r="K255" s="207" t="s">
        <v>137</v>
      </c>
      <c r="L255" s="45"/>
      <c r="M255" s="212" t="s">
        <v>19</v>
      </c>
      <c r="N255" s="213" t="s">
        <v>46</v>
      </c>
      <c r="O255" s="85"/>
      <c r="P255" s="214">
        <f>O255*H255</f>
        <v>0</v>
      </c>
      <c r="Q255" s="214">
        <v>0.0075799999999999999</v>
      </c>
      <c r="R255" s="214">
        <f>Q255*H255</f>
        <v>0.029561999999999998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234</v>
      </c>
      <c r="AT255" s="216" t="s">
        <v>133</v>
      </c>
      <c r="AU255" s="216" t="s">
        <v>139</v>
      </c>
      <c r="AY255" s="18" t="s">
        <v>130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139</v>
      </c>
      <c r="BK255" s="217">
        <f>ROUND(I255*H255,2)</f>
        <v>0</v>
      </c>
      <c r="BL255" s="18" t="s">
        <v>234</v>
      </c>
      <c r="BM255" s="216" t="s">
        <v>431</v>
      </c>
    </row>
    <row r="256" s="2" customFormat="1">
      <c r="A256" s="39"/>
      <c r="B256" s="40"/>
      <c r="C256" s="41"/>
      <c r="D256" s="218" t="s">
        <v>141</v>
      </c>
      <c r="E256" s="41"/>
      <c r="F256" s="219" t="s">
        <v>432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141</v>
      </c>
      <c r="AU256" s="18" t="s">
        <v>139</v>
      </c>
    </row>
    <row r="257" s="2" customFormat="1">
      <c r="A257" s="39"/>
      <c r="B257" s="40"/>
      <c r="C257" s="41"/>
      <c r="D257" s="223" t="s">
        <v>143</v>
      </c>
      <c r="E257" s="41"/>
      <c r="F257" s="224" t="s">
        <v>433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143</v>
      </c>
      <c r="AU257" s="18" t="s">
        <v>139</v>
      </c>
    </row>
    <row r="258" s="2" customFormat="1" ht="21.75" customHeight="1">
      <c r="A258" s="39"/>
      <c r="B258" s="40"/>
      <c r="C258" s="205" t="s">
        <v>434</v>
      </c>
      <c r="D258" s="205" t="s">
        <v>133</v>
      </c>
      <c r="E258" s="206" t="s">
        <v>435</v>
      </c>
      <c r="F258" s="207" t="s">
        <v>436</v>
      </c>
      <c r="G258" s="208" t="s">
        <v>136</v>
      </c>
      <c r="H258" s="209">
        <v>3.8999999999999999</v>
      </c>
      <c r="I258" s="210"/>
      <c r="J258" s="211">
        <f>ROUND(I258*H258,2)</f>
        <v>0</v>
      </c>
      <c r="K258" s="207" t="s">
        <v>137</v>
      </c>
      <c r="L258" s="45"/>
      <c r="M258" s="212" t="s">
        <v>19</v>
      </c>
      <c r="N258" s="213" t="s">
        <v>46</v>
      </c>
      <c r="O258" s="85"/>
      <c r="P258" s="214">
        <f>O258*H258</f>
        <v>0</v>
      </c>
      <c r="Q258" s="214">
        <v>0.0060000000000000001</v>
      </c>
      <c r="R258" s="214">
        <f>Q258*H258</f>
        <v>0.023400000000000001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234</v>
      </c>
      <c r="AT258" s="216" t="s">
        <v>133</v>
      </c>
      <c r="AU258" s="216" t="s">
        <v>139</v>
      </c>
      <c r="AY258" s="18" t="s">
        <v>130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139</v>
      </c>
      <c r="BK258" s="217">
        <f>ROUND(I258*H258,2)</f>
        <v>0</v>
      </c>
      <c r="BL258" s="18" t="s">
        <v>234</v>
      </c>
      <c r="BM258" s="216" t="s">
        <v>437</v>
      </c>
    </row>
    <row r="259" s="2" customFormat="1">
      <c r="A259" s="39"/>
      <c r="B259" s="40"/>
      <c r="C259" s="41"/>
      <c r="D259" s="218" t="s">
        <v>141</v>
      </c>
      <c r="E259" s="41"/>
      <c r="F259" s="219" t="s">
        <v>438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141</v>
      </c>
      <c r="AU259" s="18" t="s">
        <v>139</v>
      </c>
    </row>
    <row r="260" s="2" customFormat="1">
      <c r="A260" s="39"/>
      <c r="B260" s="40"/>
      <c r="C260" s="41"/>
      <c r="D260" s="223" t="s">
        <v>143</v>
      </c>
      <c r="E260" s="41"/>
      <c r="F260" s="224" t="s">
        <v>439</v>
      </c>
      <c r="G260" s="41"/>
      <c r="H260" s="41"/>
      <c r="I260" s="220"/>
      <c r="J260" s="41"/>
      <c r="K260" s="41"/>
      <c r="L260" s="45"/>
      <c r="M260" s="221"/>
      <c r="N260" s="222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143</v>
      </c>
      <c r="AU260" s="18" t="s">
        <v>139</v>
      </c>
    </row>
    <row r="261" s="2" customFormat="1" ht="16.5" customHeight="1">
      <c r="A261" s="39"/>
      <c r="B261" s="40"/>
      <c r="C261" s="236" t="s">
        <v>440</v>
      </c>
      <c r="D261" s="236" t="s">
        <v>178</v>
      </c>
      <c r="E261" s="237" t="s">
        <v>441</v>
      </c>
      <c r="F261" s="238" t="s">
        <v>442</v>
      </c>
      <c r="G261" s="239" t="s">
        <v>136</v>
      </c>
      <c r="H261" s="240">
        <v>3.8999999999999999</v>
      </c>
      <c r="I261" s="241"/>
      <c r="J261" s="242">
        <f>ROUND(I261*H261,2)</f>
        <v>0</v>
      </c>
      <c r="K261" s="238" t="s">
        <v>137</v>
      </c>
      <c r="L261" s="243"/>
      <c r="M261" s="244" t="s">
        <v>19</v>
      </c>
      <c r="N261" s="245" t="s">
        <v>46</v>
      </c>
      <c r="O261" s="85"/>
      <c r="P261" s="214">
        <f>O261*H261</f>
        <v>0</v>
      </c>
      <c r="Q261" s="214">
        <v>0.021999999999999999</v>
      </c>
      <c r="R261" s="214">
        <f>Q261*H261</f>
        <v>0.085799999999999987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308</v>
      </c>
      <c r="AT261" s="216" t="s">
        <v>178</v>
      </c>
      <c r="AU261" s="216" t="s">
        <v>139</v>
      </c>
      <c r="AY261" s="18" t="s">
        <v>130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139</v>
      </c>
      <c r="BK261" s="217">
        <f>ROUND(I261*H261,2)</f>
        <v>0</v>
      </c>
      <c r="BL261" s="18" t="s">
        <v>234</v>
      </c>
      <c r="BM261" s="216" t="s">
        <v>443</v>
      </c>
    </row>
    <row r="262" s="2" customFormat="1">
      <c r="A262" s="39"/>
      <c r="B262" s="40"/>
      <c r="C262" s="41"/>
      <c r="D262" s="218" t="s">
        <v>141</v>
      </c>
      <c r="E262" s="41"/>
      <c r="F262" s="219" t="s">
        <v>442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141</v>
      </c>
      <c r="AU262" s="18" t="s">
        <v>139</v>
      </c>
    </row>
    <row r="263" s="2" customFormat="1" ht="16.5" customHeight="1">
      <c r="A263" s="39"/>
      <c r="B263" s="40"/>
      <c r="C263" s="205" t="s">
        <v>444</v>
      </c>
      <c r="D263" s="205" t="s">
        <v>133</v>
      </c>
      <c r="E263" s="206" t="s">
        <v>445</v>
      </c>
      <c r="F263" s="207" t="s">
        <v>446</v>
      </c>
      <c r="G263" s="208" t="s">
        <v>213</v>
      </c>
      <c r="H263" s="209">
        <v>0.10000000000000001</v>
      </c>
      <c r="I263" s="210"/>
      <c r="J263" s="211">
        <f>ROUND(I263*H263,2)</f>
        <v>0</v>
      </c>
      <c r="K263" s="207" t="s">
        <v>137</v>
      </c>
      <c r="L263" s="45"/>
      <c r="M263" s="212" t="s">
        <v>19</v>
      </c>
      <c r="N263" s="213" t="s">
        <v>46</v>
      </c>
      <c r="O263" s="85"/>
      <c r="P263" s="214">
        <f>O263*H263</f>
        <v>0</v>
      </c>
      <c r="Q263" s="214">
        <v>0</v>
      </c>
      <c r="R263" s="214">
        <f>Q263*H263</f>
        <v>0</v>
      </c>
      <c r="S263" s="214">
        <v>0</v>
      </c>
      <c r="T263" s="21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234</v>
      </c>
      <c r="AT263" s="216" t="s">
        <v>133</v>
      </c>
      <c r="AU263" s="216" t="s">
        <v>139</v>
      </c>
      <c r="AY263" s="18" t="s">
        <v>130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139</v>
      </c>
      <c r="BK263" s="217">
        <f>ROUND(I263*H263,2)</f>
        <v>0</v>
      </c>
      <c r="BL263" s="18" t="s">
        <v>234</v>
      </c>
      <c r="BM263" s="216" t="s">
        <v>447</v>
      </c>
    </row>
    <row r="264" s="2" customFormat="1">
      <c r="A264" s="39"/>
      <c r="B264" s="40"/>
      <c r="C264" s="41"/>
      <c r="D264" s="218" t="s">
        <v>141</v>
      </c>
      <c r="E264" s="41"/>
      <c r="F264" s="219" t="s">
        <v>448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141</v>
      </c>
      <c r="AU264" s="18" t="s">
        <v>139</v>
      </c>
    </row>
    <row r="265" s="2" customFormat="1">
      <c r="A265" s="39"/>
      <c r="B265" s="40"/>
      <c r="C265" s="41"/>
      <c r="D265" s="223" t="s">
        <v>143</v>
      </c>
      <c r="E265" s="41"/>
      <c r="F265" s="224" t="s">
        <v>449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143</v>
      </c>
      <c r="AU265" s="18" t="s">
        <v>139</v>
      </c>
    </row>
    <row r="266" s="12" customFormat="1" ht="22.8" customHeight="1">
      <c r="A266" s="12"/>
      <c r="B266" s="189"/>
      <c r="C266" s="190"/>
      <c r="D266" s="191" t="s">
        <v>73</v>
      </c>
      <c r="E266" s="203" t="s">
        <v>450</v>
      </c>
      <c r="F266" s="203" t="s">
        <v>451</v>
      </c>
      <c r="G266" s="190"/>
      <c r="H266" s="190"/>
      <c r="I266" s="193"/>
      <c r="J266" s="204">
        <f>BK266</f>
        <v>0</v>
      </c>
      <c r="K266" s="190"/>
      <c r="L266" s="195"/>
      <c r="M266" s="196"/>
      <c r="N266" s="197"/>
      <c r="O266" s="197"/>
      <c r="P266" s="198">
        <f>SUM(P267:P297)</f>
        <v>0</v>
      </c>
      <c r="Q266" s="197"/>
      <c r="R266" s="198">
        <f>SUM(R267:R297)</f>
        <v>1.0777180000000002</v>
      </c>
      <c r="S266" s="197"/>
      <c r="T266" s="199">
        <f>SUM(T267:T297)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0" t="s">
        <v>139</v>
      </c>
      <c r="AT266" s="201" t="s">
        <v>73</v>
      </c>
      <c r="AU266" s="201" t="s">
        <v>82</v>
      </c>
      <c r="AY266" s="200" t="s">
        <v>130</v>
      </c>
      <c r="BK266" s="202">
        <f>SUM(BK267:BK297)</f>
        <v>0</v>
      </c>
    </row>
    <row r="267" s="2" customFormat="1" ht="16.5" customHeight="1">
      <c r="A267" s="39"/>
      <c r="B267" s="40"/>
      <c r="C267" s="205" t="s">
        <v>452</v>
      </c>
      <c r="D267" s="205" t="s">
        <v>133</v>
      </c>
      <c r="E267" s="206" t="s">
        <v>453</v>
      </c>
      <c r="F267" s="207" t="s">
        <v>454</v>
      </c>
      <c r="G267" s="208" t="s">
        <v>136</v>
      </c>
      <c r="H267" s="209">
        <v>58.600000000000001</v>
      </c>
      <c r="I267" s="210"/>
      <c r="J267" s="211">
        <f>ROUND(I267*H267,2)</f>
        <v>0</v>
      </c>
      <c r="K267" s="207" t="s">
        <v>137</v>
      </c>
      <c r="L267" s="45"/>
      <c r="M267" s="212" t="s">
        <v>19</v>
      </c>
      <c r="N267" s="213" t="s">
        <v>46</v>
      </c>
      <c r="O267" s="85"/>
      <c r="P267" s="214">
        <f>O267*H267</f>
        <v>0</v>
      </c>
      <c r="Q267" s="214">
        <v>0</v>
      </c>
      <c r="R267" s="214">
        <f>Q267*H267</f>
        <v>0</v>
      </c>
      <c r="S267" s="214">
        <v>0</v>
      </c>
      <c r="T267" s="21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234</v>
      </c>
      <c r="AT267" s="216" t="s">
        <v>133</v>
      </c>
      <c r="AU267" s="216" t="s">
        <v>139</v>
      </c>
      <c r="AY267" s="18" t="s">
        <v>130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139</v>
      </c>
      <c r="BK267" s="217">
        <f>ROUND(I267*H267,2)</f>
        <v>0</v>
      </c>
      <c r="BL267" s="18" t="s">
        <v>234</v>
      </c>
      <c r="BM267" s="216" t="s">
        <v>455</v>
      </c>
    </row>
    <row r="268" s="2" customFormat="1">
      <c r="A268" s="39"/>
      <c r="B268" s="40"/>
      <c r="C268" s="41"/>
      <c r="D268" s="218" t="s">
        <v>141</v>
      </c>
      <c r="E268" s="41"/>
      <c r="F268" s="219" t="s">
        <v>456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141</v>
      </c>
      <c r="AU268" s="18" t="s">
        <v>139</v>
      </c>
    </row>
    <row r="269" s="2" customFormat="1">
      <c r="A269" s="39"/>
      <c r="B269" s="40"/>
      <c r="C269" s="41"/>
      <c r="D269" s="223" t="s">
        <v>143</v>
      </c>
      <c r="E269" s="41"/>
      <c r="F269" s="224" t="s">
        <v>457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143</v>
      </c>
      <c r="AU269" s="18" t="s">
        <v>139</v>
      </c>
    </row>
    <row r="270" s="13" customFormat="1">
      <c r="A270" s="13"/>
      <c r="B270" s="225"/>
      <c r="C270" s="226"/>
      <c r="D270" s="218" t="s">
        <v>145</v>
      </c>
      <c r="E270" s="227" t="s">
        <v>19</v>
      </c>
      <c r="F270" s="228" t="s">
        <v>458</v>
      </c>
      <c r="G270" s="226"/>
      <c r="H270" s="229">
        <v>58.600000000000001</v>
      </c>
      <c r="I270" s="230"/>
      <c r="J270" s="226"/>
      <c r="K270" s="226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145</v>
      </c>
      <c r="AU270" s="235" t="s">
        <v>139</v>
      </c>
      <c r="AV270" s="13" t="s">
        <v>139</v>
      </c>
      <c r="AW270" s="13" t="s">
        <v>34</v>
      </c>
      <c r="AX270" s="13" t="s">
        <v>82</v>
      </c>
      <c r="AY270" s="235" t="s">
        <v>130</v>
      </c>
    </row>
    <row r="271" s="2" customFormat="1" ht="16.5" customHeight="1">
      <c r="A271" s="39"/>
      <c r="B271" s="40"/>
      <c r="C271" s="205" t="s">
        <v>459</v>
      </c>
      <c r="D271" s="205" t="s">
        <v>133</v>
      </c>
      <c r="E271" s="206" t="s">
        <v>460</v>
      </c>
      <c r="F271" s="207" t="s">
        <v>461</v>
      </c>
      <c r="G271" s="208" t="s">
        <v>136</v>
      </c>
      <c r="H271" s="209">
        <v>58.600000000000001</v>
      </c>
      <c r="I271" s="210"/>
      <c r="J271" s="211">
        <f>ROUND(I271*H271,2)</f>
        <v>0</v>
      </c>
      <c r="K271" s="207" t="s">
        <v>137</v>
      </c>
      <c r="L271" s="45"/>
      <c r="M271" s="212" t="s">
        <v>19</v>
      </c>
      <c r="N271" s="213" t="s">
        <v>46</v>
      </c>
      <c r="O271" s="85"/>
      <c r="P271" s="214">
        <f>O271*H271</f>
        <v>0</v>
      </c>
      <c r="Q271" s="214">
        <v>3.0000000000000001E-05</v>
      </c>
      <c r="R271" s="214">
        <f>Q271*H271</f>
        <v>0.001758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234</v>
      </c>
      <c r="AT271" s="216" t="s">
        <v>133</v>
      </c>
      <c r="AU271" s="216" t="s">
        <v>139</v>
      </c>
      <c r="AY271" s="18" t="s">
        <v>130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139</v>
      </c>
      <c r="BK271" s="217">
        <f>ROUND(I271*H271,2)</f>
        <v>0</v>
      </c>
      <c r="BL271" s="18" t="s">
        <v>234</v>
      </c>
      <c r="BM271" s="216" t="s">
        <v>462</v>
      </c>
    </row>
    <row r="272" s="2" customFormat="1">
      <c r="A272" s="39"/>
      <c r="B272" s="40"/>
      <c r="C272" s="41"/>
      <c r="D272" s="218" t="s">
        <v>141</v>
      </c>
      <c r="E272" s="41"/>
      <c r="F272" s="219" t="s">
        <v>463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141</v>
      </c>
      <c r="AU272" s="18" t="s">
        <v>139</v>
      </c>
    </row>
    <row r="273" s="2" customFormat="1">
      <c r="A273" s="39"/>
      <c r="B273" s="40"/>
      <c r="C273" s="41"/>
      <c r="D273" s="223" t="s">
        <v>143</v>
      </c>
      <c r="E273" s="41"/>
      <c r="F273" s="224" t="s">
        <v>464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143</v>
      </c>
      <c r="AU273" s="18" t="s">
        <v>139</v>
      </c>
    </row>
    <row r="274" s="2" customFormat="1" ht="21.75" customHeight="1">
      <c r="A274" s="39"/>
      <c r="B274" s="40"/>
      <c r="C274" s="205" t="s">
        <v>465</v>
      </c>
      <c r="D274" s="205" t="s">
        <v>133</v>
      </c>
      <c r="E274" s="206" t="s">
        <v>466</v>
      </c>
      <c r="F274" s="207" t="s">
        <v>467</v>
      </c>
      <c r="G274" s="208" t="s">
        <v>136</v>
      </c>
      <c r="H274" s="209">
        <v>58.600000000000001</v>
      </c>
      <c r="I274" s="210"/>
      <c r="J274" s="211">
        <f>ROUND(I274*H274,2)</f>
        <v>0</v>
      </c>
      <c r="K274" s="207" t="s">
        <v>137</v>
      </c>
      <c r="L274" s="45"/>
      <c r="M274" s="212" t="s">
        <v>19</v>
      </c>
      <c r="N274" s="213" t="s">
        <v>46</v>
      </c>
      <c r="O274" s="85"/>
      <c r="P274" s="214">
        <f>O274*H274</f>
        <v>0</v>
      </c>
      <c r="Q274" s="214">
        <v>0.012</v>
      </c>
      <c r="R274" s="214">
        <f>Q274*H274</f>
        <v>0.70320000000000005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234</v>
      </c>
      <c r="AT274" s="216" t="s">
        <v>133</v>
      </c>
      <c r="AU274" s="216" t="s">
        <v>139</v>
      </c>
      <c r="AY274" s="18" t="s">
        <v>130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139</v>
      </c>
      <c r="BK274" s="217">
        <f>ROUND(I274*H274,2)</f>
        <v>0</v>
      </c>
      <c r="BL274" s="18" t="s">
        <v>234</v>
      </c>
      <c r="BM274" s="216" t="s">
        <v>468</v>
      </c>
    </row>
    <row r="275" s="2" customFormat="1">
      <c r="A275" s="39"/>
      <c r="B275" s="40"/>
      <c r="C275" s="41"/>
      <c r="D275" s="218" t="s">
        <v>141</v>
      </c>
      <c r="E275" s="41"/>
      <c r="F275" s="219" t="s">
        <v>469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141</v>
      </c>
      <c r="AU275" s="18" t="s">
        <v>139</v>
      </c>
    </row>
    <row r="276" s="2" customFormat="1">
      <c r="A276" s="39"/>
      <c r="B276" s="40"/>
      <c r="C276" s="41"/>
      <c r="D276" s="223" t="s">
        <v>143</v>
      </c>
      <c r="E276" s="41"/>
      <c r="F276" s="224" t="s">
        <v>470</v>
      </c>
      <c r="G276" s="41"/>
      <c r="H276" s="41"/>
      <c r="I276" s="220"/>
      <c r="J276" s="41"/>
      <c r="K276" s="41"/>
      <c r="L276" s="45"/>
      <c r="M276" s="221"/>
      <c r="N276" s="222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143</v>
      </c>
      <c r="AU276" s="18" t="s">
        <v>139</v>
      </c>
    </row>
    <row r="277" s="2" customFormat="1" ht="16.5" customHeight="1">
      <c r="A277" s="39"/>
      <c r="B277" s="40"/>
      <c r="C277" s="205" t="s">
        <v>471</v>
      </c>
      <c r="D277" s="205" t="s">
        <v>133</v>
      </c>
      <c r="E277" s="206" t="s">
        <v>472</v>
      </c>
      <c r="F277" s="207" t="s">
        <v>473</v>
      </c>
      <c r="G277" s="208" t="s">
        <v>167</v>
      </c>
      <c r="H277" s="209">
        <v>81.5</v>
      </c>
      <c r="I277" s="210"/>
      <c r="J277" s="211">
        <f>ROUND(I277*H277,2)</f>
        <v>0</v>
      </c>
      <c r="K277" s="207" t="s">
        <v>137</v>
      </c>
      <c r="L277" s="45"/>
      <c r="M277" s="212" t="s">
        <v>19</v>
      </c>
      <c r="N277" s="213" t="s">
        <v>46</v>
      </c>
      <c r="O277" s="85"/>
      <c r="P277" s="214">
        <f>O277*H277</f>
        <v>0</v>
      </c>
      <c r="Q277" s="214">
        <v>4.0000000000000003E-05</v>
      </c>
      <c r="R277" s="214">
        <f>Q277*H277</f>
        <v>0.0032600000000000003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234</v>
      </c>
      <c r="AT277" s="216" t="s">
        <v>133</v>
      </c>
      <c r="AU277" s="216" t="s">
        <v>139</v>
      </c>
      <c r="AY277" s="18" t="s">
        <v>130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139</v>
      </c>
      <c r="BK277" s="217">
        <f>ROUND(I277*H277,2)</f>
        <v>0</v>
      </c>
      <c r="BL277" s="18" t="s">
        <v>234</v>
      </c>
      <c r="BM277" s="216" t="s">
        <v>474</v>
      </c>
    </row>
    <row r="278" s="2" customFormat="1">
      <c r="A278" s="39"/>
      <c r="B278" s="40"/>
      <c r="C278" s="41"/>
      <c r="D278" s="218" t="s">
        <v>141</v>
      </c>
      <c r="E278" s="41"/>
      <c r="F278" s="219" t="s">
        <v>475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141</v>
      </c>
      <c r="AU278" s="18" t="s">
        <v>139</v>
      </c>
    </row>
    <row r="279" s="2" customFormat="1">
      <c r="A279" s="39"/>
      <c r="B279" s="40"/>
      <c r="C279" s="41"/>
      <c r="D279" s="223" t="s">
        <v>143</v>
      </c>
      <c r="E279" s="41"/>
      <c r="F279" s="224" t="s">
        <v>476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143</v>
      </c>
      <c r="AU279" s="18" t="s">
        <v>139</v>
      </c>
    </row>
    <row r="280" s="13" customFormat="1">
      <c r="A280" s="13"/>
      <c r="B280" s="225"/>
      <c r="C280" s="226"/>
      <c r="D280" s="218" t="s">
        <v>145</v>
      </c>
      <c r="E280" s="227" t="s">
        <v>19</v>
      </c>
      <c r="F280" s="228" t="s">
        <v>477</v>
      </c>
      <c r="G280" s="226"/>
      <c r="H280" s="229">
        <v>81.5</v>
      </c>
      <c r="I280" s="230"/>
      <c r="J280" s="226"/>
      <c r="K280" s="226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145</v>
      </c>
      <c r="AU280" s="235" t="s">
        <v>139</v>
      </c>
      <c r="AV280" s="13" t="s">
        <v>139</v>
      </c>
      <c r="AW280" s="13" t="s">
        <v>34</v>
      </c>
      <c r="AX280" s="13" t="s">
        <v>82</v>
      </c>
      <c r="AY280" s="235" t="s">
        <v>130</v>
      </c>
    </row>
    <row r="281" s="2" customFormat="1" ht="16.5" customHeight="1">
      <c r="A281" s="39"/>
      <c r="B281" s="40"/>
      <c r="C281" s="236" t="s">
        <v>478</v>
      </c>
      <c r="D281" s="236" t="s">
        <v>178</v>
      </c>
      <c r="E281" s="237" t="s">
        <v>479</v>
      </c>
      <c r="F281" s="238" t="s">
        <v>480</v>
      </c>
      <c r="G281" s="239" t="s">
        <v>167</v>
      </c>
      <c r="H281" s="240">
        <v>81.5</v>
      </c>
      <c r="I281" s="241"/>
      <c r="J281" s="242">
        <f>ROUND(I281*H281,2)</f>
        <v>0</v>
      </c>
      <c r="K281" s="238" t="s">
        <v>137</v>
      </c>
      <c r="L281" s="243"/>
      <c r="M281" s="244" t="s">
        <v>19</v>
      </c>
      <c r="N281" s="245" t="s">
        <v>46</v>
      </c>
      <c r="O281" s="85"/>
      <c r="P281" s="214">
        <f>O281*H281</f>
        <v>0</v>
      </c>
      <c r="Q281" s="214">
        <v>0.00020000000000000001</v>
      </c>
      <c r="R281" s="214">
        <f>Q281*H281</f>
        <v>0.016300000000000002</v>
      </c>
      <c r="S281" s="214">
        <v>0</v>
      </c>
      <c r="T281" s="21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308</v>
      </c>
      <c r="AT281" s="216" t="s">
        <v>178</v>
      </c>
      <c r="AU281" s="216" t="s">
        <v>139</v>
      </c>
      <c r="AY281" s="18" t="s">
        <v>130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139</v>
      </c>
      <c r="BK281" s="217">
        <f>ROUND(I281*H281,2)</f>
        <v>0</v>
      </c>
      <c r="BL281" s="18" t="s">
        <v>234</v>
      </c>
      <c r="BM281" s="216" t="s">
        <v>481</v>
      </c>
    </row>
    <row r="282" s="2" customFormat="1">
      <c r="A282" s="39"/>
      <c r="B282" s="40"/>
      <c r="C282" s="41"/>
      <c r="D282" s="218" t="s">
        <v>141</v>
      </c>
      <c r="E282" s="41"/>
      <c r="F282" s="219" t="s">
        <v>480</v>
      </c>
      <c r="G282" s="41"/>
      <c r="H282" s="41"/>
      <c r="I282" s="220"/>
      <c r="J282" s="41"/>
      <c r="K282" s="41"/>
      <c r="L282" s="45"/>
      <c r="M282" s="221"/>
      <c r="N282" s="222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141</v>
      </c>
      <c r="AU282" s="18" t="s">
        <v>139</v>
      </c>
    </row>
    <row r="283" s="2" customFormat="1" ht="16.5" customHeight="1">
      <c r="A283" s="39"/>
      <c r="B283" s="40"/>
      <c r="C283" s="205" t="s">
        <v>482</v>
      </c>
      <c r="D283" s="205" t="s">
        <v>133</v>
      </c>
      <c r="E283" s="206" t="s">
        <v>483</v>
      </c>
      <c r="F283" s="207" t="s">
        <v>484</v>
      </c>
      <c r="G283" s="208" t="s">
        <v>167</v>
      </c>
      <c r="H283" s="209">
        <v>8</v>
      </c>
      <c r="I283" s="210"/>
      <c r="J283" s="211">
        <f>ROUND(I283*H283,2)</f>
        <v>0</v>
      </c>
      <c r="K283" s="207" t="s">
        <v>137</v>
      </c>
      <c r="L283" s="45"/>
      <c r="M283" s="212" t="s">
        <v>19</v>
      </c>
      <c r="N283" s="213" t="s">
        <v>46</v>
      </c>
      <c r="O283" s="85"/>
      <c r="P283" s="214">
        <f>O283*H283</f>
        <v>0</v>
      </c>
      <c r="Q283" s="214">
        <v>4.0000000000000003E-05</v>
      </c>
      <c r="R283" s="214">
        <f>Q283*H283</f>
        <v>0.00032000000000000003</v>
      </c>
      <c r="S283" s="214">
        <v>0</v>
      </c>
      <c r="T283" s="21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6" t="s">
        <v>234</v>
      </c>
      <c r="AT283" s="216" t="s">
        <v>133</v>
      </c>
      <c r="AU283" s="216" t="s">
        <v>139</v>
      </c>
      <c r="AY283" s="18" t="s">
        <v>130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8" t="s">
        <v>139</v>
      </c>
      <c r="BK283" s="217">
        <f>ROUND(I283*H283,2)</f>
        <v>0</v>
      </c>
      <c r="BL283" s="18" t="s">
        <v>234</v>
      </c>
      <c r="BM283" s="216" t="s">
        <v>485</v>
      </c>
    </row>
    <row r="284" s="2" customFormat="1">
      <c r="A284" s="39"/>
      <c r="B284" s="40"/>
      <c r="C284" s="41"/>
      <c r="D284" s="218" t="s">
        <v>141</v>
      </c>
      <c r="E284" s="41"/>
      <c r="F284" s="219" t="s">
        <v>486</v>
      </c>
      <c r="G284" s="41"/>
      <c r="H284" s="41"/>
      <c r="I284" s="220"/>
      <c r="J284" s="41"/>
      <c r="K284" s="41"/>
      <c r="L284" s="45"/>
      <c r="M284" s="221"/>
      <c r="N284" s="222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141</v>
      </c>
      <c r="AU284" s="18" t="s">
        <v>139</v>
      </c>
    </row>
    <row r="285" s="2" customFormat="1">
      <c r="A285" s="39"/>
      <c r="B285" s="40"/>
      <c r="C285" s="41"/>
      <c r="D285" s="223" t="s">
        <v>143</v>
      </c>
      <c r="E285" s="41"/>
      <c r="F285" s="224" t="s">
        <v>487</v>
      </c>
      <c r="G285" s="41"/>
      <c r="H285" s="41"/>
      <c r="I285" s="220"/>
      <c r="J285" s="41"/>
      <c r="K285" s="41"/>
      <c r="L285" s="45"/>
      <c r="M285" s="221"/>
      <c r="N285" s="22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143</v>
      </c>
      <c r="AU285" s="18" t="s">
        <v>139</v>
      </c>
    </row>
    <row r="286" s="2" customFormat="1">
      <c r="A286" s="39"/>
      <c r="B286" s="40"/>
      <c r="C286" s="41"/>
      <c r="D286" s="218" t="s">
        <v>350</v>
      </c>
      <c r="E286" s="41"/>
      <c r="F286" s="246" t="s">
        <v>488</v>
      </c>
      <c r="G286" s="41"/>
      <c r="H286" s="41"/>
      <c r="I286" s="220"/>
      <c r="J286" s="41"/>
      <c r="K286" s="41"/>
      <c r="L286" s="45"/>
      <c r="M286" s="221"/>
      <c r="N286" s="222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350</v>
      </c>
      <c r="AU286" s="18" t="s">
        <v>139</v>
      </c>
    </row>
    <row r="287" s="2" customFormat="1" ht="16.5" customHeight="1">
      <c r="A287" s="39"/>
      <c r="B287" s="40"/>
      <c r="C287" s="236" t="s">
        <v>489</v>
      </c>
      <c r="D287" s="236" t="s">
        <v>178</v>
      </c>
      <c r="E287" s="237" t="s">
        <v>490</v>
      </c>
      <c r="F287" s="238" t="s">
        <v>491</v>
      </c>
      <c r="G287" s="239" t="s">
        <v>167</v>
      </c>
      <c r="H287" s="240">
        <v>8</v>
      </c>
      <c r="I287" s="241"/>
      <c r="J287" s="242">
        <f>ROUND(I287*H287,2)</f>
        <v>0</v>
      </c>
      <c r="K287" s="238" t="s">
        <v>137</v>
      </c>
      <c r="L287" s="243"/>
      <c r="M287" s="244" t="s">
        <v>19</v>
      </c>
      <c r="N287" s="245" t="s">
        <v>46</v>
      </c>
      <c r="O287" s="85"/>
      <c r="P287" s="214">
        <f>O287*H287</f>
        <v>0</v>
      </c>
      <c r="Q287" s="214">
        <v>0.00016000000000000001</v>
      </c>
      <c r="R287" s="214">
        <f>Q287*H287</f>
        <v>0.0012800000000000001</v>
      </c>
      <c r="S287" s="214">
        <v>0</v>
      </c>
      <c r="T287" s="215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6" t="s">
        <v>308</v>
      </c>
      <c r="AT287" s="216" t="s">
        <v>178</v>
      </c>
      <c r="AU287" s="216" t="s">
        <v>139</v>
      </c>
      <c r="AY287" s="18" t="s">
        <v>130</v>
      </c>
      <c r="BE287" s="217">
        <f>IF(N287="základní",J287,0)</f>
        <v>0</v>
      </c>
      <c r="BF287" s="217">
        <f>IF(N287="snížená",J287,0)</f>
        <v>0</v>
      </c>
      <c r="BG287" s="217">
        <f>IF(N287="zákl. přenesená",J287,0)</f>
        <v>0</v>
      </c>
      <c r="BH287" s="217">
        <f>IF(N287="sníž. přenesená",J287,0)</f>
        <v>0</v>
      </c>
      <c r="BI287" s="217">
        <f>IF(N287="nulová",J287,0)</f>
        <v>0</v>
      </c>
      <c r="BJ287" s="18" t="s">
        <v>139</v>
      </c>
      <c r="BK287" s="217">
        <f>ROUND(I287*H287,2)</f>
        <v>0</v>
      </c>
      <c r="BL287" s="18" t="s">
        <v>234</v>
      </c>
      <c r="BM287" s="216" t="s">
        <v>492</v>
      </c>
    </row>
    <row r="288" s="2" customFormat="1">
      <c r="A288" s="39"/>
      <c r="B288" s="40"/>
      <c r="C288" s="41"/>
      <c r="D288" s="218" t="s">
        <v>141</v>
      </c>
      <c r="E288" s="41"/>
      <c r="F288" s="219" t="s">
        <v>491</v>
      </c>
      <c r="G288" s="41"/>
      <c r="H288" s="41"/>
      <c r="I288" s="220"/>
      <c r="J288" s="41"/>
      <c r="K288" s="41"/>
      <c r="L288" s="45"/>
      <c r="M288" s="221"/>
      <c r="N288" s="222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141</v>
      </c>
      <c r="AU288" s="18" t="s">
        <v>139</v>
      </c>
    </row>
    <row r="289" s="2" customFormat="1">
      <c r="A289" s="39"/>
      <c r="B289" s="40"/>
      <c r="C289" s="41"/>
      <c r="D289" s="218" t="s">
        <v>350</v>
      </c>
      <c r="E289" s="41"/>
      <c r="F289" s="246" t="s">
        <v>488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350</v>
      </c>
      <c r="AU289" s="18" t="s">
        <v>139</v>
      </c>
    </row>
    <row r="290" s="2" customFormat="1" ht="16.5" customHeight="1">
      <c r="A290" s="39"/>
      <c r="B290" s="40"/>
      <c r="C290" s="205" t="s">
        <v>493</v>
      </c>
      <c r="D290" s="205" t="s">
        <v>133</v>
      </c>
      <c r="E290" s="206" t="s">
        <v>494</v>
      </c>
      <c r="F290" s="207" t="s">
        <v>495</v>
      </c>
      <c r="G290" s="208" t="s">
        <v>136</v>
      </c>
      <c r="H290" s="209">
        <v>58.600000000000001</v>
      </c>
      <c r="I290" s="210"/>
      <c r="J290" s="211">
        <f>ROUND(I290*H290,2)</f>
        <v>0</v>
      </c>
      <c r="K290" s="207" t="s">
        <v>137</v>
      </c>
      <c r="L290" s="45"/>
      <c r="M290" s="212" t="s">
        <v>19</v>
      </c>
      <c r="N290" s="213" t="s">
        <v>46</v>
      </c>
      <c r="O290" s="85"/>
      <c r="P290" s="214">
        <f>O290*H290</f>
        <v>0</v>
      </c>
      <c r="Q290" s="214">
        <v>0</v>
      </c>
      <c r="R290" s="214">
        <f>Q290*H290</f>
        <v>0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234</v>
      </c>
      <c r="AT290" s="216" t="s">
        <v>133</v>
      </c>
      <c r="AU290" s="216" t="s">
        <v>139</v>
      </c>
      <c r="AY290" s="18" t="s">
        <v>130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139</v>
      </c>
      <c r="BK290" s="217">
        <f>ROUND(I290*H290,2)</f>
        <v>0</v>
      </c>
      <c r="BL290" s="18" t="s">
        <v>234</v>
      </c>
      <c r="BM290" s="216" t="s">
        <v>496</v>
      </c>
    </row>
    <row r="291" s="2" customFormat="1">
      <c r="A291" s="39"/>
      <c r="B291" s="40"/>
      <c r="C291" s="41"/>
      <c r="D291" s="218" t="s">
        <v>141</v>
      </c>
      <c r="E291" s="41"/>
      <c r="F291" s="219" t="s">
        <v>497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141</v>
      </c>
      <c r="AU291" s="18" t="s">
        <v>139</v>
      </c>
    </row>
    <row r="292" s="2" customFormat="1">
      <c r="A292" s="39"/>
      <c r="B292" s="40"/>
      <c r="C292" s="41"/>
      <c r="D292" s="223" t="s">
        <v>143</v>
      </c>
      <c r="E292" s="41"/>
      <c r="F292" s="224" t="s">
        <v>498</v>
      </c>
      <c r="G292" s="41"/>
      <c r="H292" s="41"/>
      <c r="I292" s="220"/>
      <c r="J292" s="41"/>
      <c r="K292" s="41"/>
      <c r="L292" s="45"/>
      <c r="M292" s="221"/>
      <c r="N292" s="222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143</v>
      </c>
      <c r="AU292" s="18" t="s">
        <v>139</v>
      </c>
    </row>
    <row r="293" s="2" customFormat="1" ht="24.15" customHeight="1">
      <c r="A293" s="39"/>
      <c r="B293" s="40"/>
      <c r="C293" s="236" t="s">
        <v>499</v>
      </c>
      <c r="D293" s="236" t="s">
        <v>178</v>
      </c>
      <c r="E293" s="237" t="s">
        <v>500</v>
      </c>
      <c r="F293" s="238" t="s">
        <v>501</v>
      </c>
      <c r="G293" s="239" t="s">
        <v>136</v>
      </c>
      <c r="H293" s="240">
        <v>58.600000000000001</v>
      </c>
      <c r="I293" s="241"/>
      <c r="J293" s="242">
        <f>ROUND(I293*H293,2)</f>
        <v>0</v>
      </c>
      <c r="K293" s="238" t="s">
        <v>137</v>
      </c>
      <c r="L293" s="243"/>
      <c r="M293" s="244" t="s">
        <v>19</v>
      </c>
      <c r="N293" s="245" t="s">
        <v>46</v>
      </c>
      <c r="O293" s="85"/>
      <c r="P293" s="214">
        <f>O293*H293</f>
        <v>0</v>
      </c>
      <c r="Q293" s="214">
        <v>0.0060000000000000001</v>
      </c>
      <c r="R293" s="214">
        <f>Q293*H293</f>
        <v>0.35160000000000002</v>
      </c>
      <c r="S293" s="214">
        <v>0</v>
      </c>
      <c r="T293" s="215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6" t="s">
        <v>308</v>
      </c>
      <c r="AT293" s="216" t="s">
        <v>178</v>
      </c>
      <c r="AU293" s="216" t="s">
        <v>139</v>
      </c>
      <c r="AY293" s="18" t="s">
        <v>130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139</v>
      </c>
      <c r="BK293" s="217">
        <f>ROUND(I293*H293,2)</f>
        <v>0</v>
      </c>
      <c r="BL293" s="18" t="s">
        <v>234</v>
      </c>
      <c r="BM293" s="216" t="s">
        <v>502</v>
      </c>
    </row>
    <row r="294" s="2" customFormat="1">
      <c r="A294" s="39"/>
      <c r="B294" s="40"/>
      <c r="C294" s="41"/>
      <c r="D294" s="218" t="s">
        <v>141</v>
      </c>
      <c r="E294" s="41"/>
      <c r="F294" s="219" t="s">
        <v>501</v>
      </c>
      <c r="G294" s="41"/>
      <c r="H294" s="41"/>
      <c r="I294" s="220"/>
      <c r="J294" s="41"/>
      <c r="K294" s="41"/>
      <c r="L294" s="45"/>
      <c r="M294" s="221"/>
      <c r="N294" s="222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141</v>
      </c>
      <c r="AU294" s="18" t="s">
        <v>139</v>
      </c>
    </row>
    <row r="295" s="2" customFormat="1" ht="16.5" customHeight="1">
      <c r="A295" s="39"/>
      <c r="B295" s="40"/>
      <c r="C295" s="205" t="s">
        <v>503</v>
      </c>
      <c r="D295" s="205" t="s">
        <v>133</v>
      </c>
      <c r="E295" s="206" t="s">
        <v>504</v>
      </c>
      <c r="F295" s="207" t="s">
        <v>505</v>
      </c>
      <c r="G295" s="208" t="s">
        <v>213</v>
      </c>
      <c r="H295" s="209">
        <v>1.1000000000000001</v>
      </c>
      <c r="I295" s="210"/>
      <c r="J295" s="211">
        <f>ROUND(I295*H295,2)</f>
        <v>0</v>
      </c>
      <c r="K295" s="207" t="s">
        <v>137</v>
      </c>
      <c r="L295" s="45"/>
      <c r="M295" s="212" t="s">
        <v>19</v>
      </c>
      <c r="N295" s="213" t="s">
        <v>46</v>
      </c>
      <c r="O295" s="85"/>
      <c r="P295" s="214">
        <f>O295*H295</f>
        <v>0</v>
      </c>
      <c r="Q295" s="214">
        <v>0</v>
      </c>
      <c r="R295" s="214">
        <f>Q295*H295</f>
        <v>0</v>
      </c>
      <c r="S295" s="214">
        <v>0</v>
      </c>
      <c r="T295" s="21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6" t="s">
        <v>234</v>
      </c>
      <c r="AT295" s="216" t="s">
        <v>133</v>
      </c>
      <c r="AU295" s="216" t="s">
        <v>139</v>
      </c>
      <c r="AY295" s="18" t="s">
        <v>130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8" t="s">
        <v>139</v>
      </c>
      <c r="BK295" s="217">
        <f>ROUND(I295*H295,2)</f>
        <v>0</v>
      </c>
      <c r="BL295" s="18" t="s">
        <v>234</v>
      </c>
      <c r="BM295" s="216" t="s">
        <v>506</v>
      </c>
    </row>
    <row r="296" s="2" customFormat="1">
      <c r="A296" s="39"/>
      <c r="B296" s="40"/>
      <c r="C296" s="41"/>
      <c r="D296" s="218" t="s">
        <v>141</v>
      </c>
      <c r="E296" s="41"/>
      <c r="F296" s="219" t="s">
        <v>507</v>
      </c>
      <c r="G296" s="41"/>
      <c r="H296" s="41"/>
      <c r="I296" s="220"/>
      <c r="J296" s="41"/>
      <c r="K296" s="41"/>
      <c r="L296" s="45"/>
      <c r="M296" s="221"/>
      <c r="N296" s="222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141</v>
      </c>
      <c r="AU296" s="18" t="s">
        <v>139</v>
      </c>
    </row>
    <row r="297" s="2" customFormat="1">
      <c r="A297" s="39"/>
      <c r="B297" s="40"/>
      <c r="C297" s="41"/>
      <c r="D297" s="223" t="s">
        <v>143</v>
      </c>
      <c r="E297" s="41"/>
      <c r="F297" s="224" t="s">
        <v>508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143</v>
      </c>
      <c r="AU297" s="18" t="s">
        <v>139</v>
      </c>
    </row>
    <row r="298" s="12" customFormat="1" ht="22.8" customHeight="1">
      <c r="A298" s="12"/>
      <c r="B298" s="189"/>
      <c r="C298" s="190"/>
      <c r="D298" s="191" t="s">
        <v>73</v>
      </c>
      <c r="E298" s="203" t="s">
        <v>509</v>
      </c>
      <c r="F298" s="203" t="s">
        <v>510</v>
      </c>
      <c r="G298" s="190"/>
      <c r="H298" s="190"/>
      <c r="I298" s="193"/>
      <c r="J298" s="204">
        <f>BK298</f>
        <v>0</v>
      </c>
      <c r="K298" s="190"/>
      <c r="L298" s="195"/>
      <c r="M298" s="196"/>
      <c r="N298" s="197"/>
      <c r="O298" s="197"/>
      <c r="P298" s="198">
        <f>SUM(P299:P306)</f>
        <v>0</v>
      </c>
      <c r="Q298" s="197"/>
      <c r="R298" s="198">
        <f>SUM(R299:R306)</f>
        <v>0</v>
      </c>
      <c r="S298" s="197"/>
      <c r="T298" s="199">
        <f>SUM(T299:T306)</f>
        <v>0.21515999999999999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0" t="s">
        <v>139</v>
      </c>
      <c r="AT298" s="201" t="s">
        <v>73</v>
      </c>
      <c r="AU298" s="201" t="s">
        <v>82</v>
      </c>
      <c r="AY298" s="200" t="s">
        <v>130</v>
      </c>
      <c r="BK298" s="202">
        <f>SUM(BK299:BK306)</f>
        <v>0</v>
      </c>
    </row>
    <row r="299" s="2" customFormat="1" ht="16.5" customHeight="1">
      <c r="A299" s="39"/>
      <c r="B299" s="40"/>
      <c r="C299" s="205" t="s">
        <v>511</v>
      </c>
      <c r="D299" s="205" t="s">
        <v>133</v>
      </c>
      <c r="E299" s="206" t="s">
        <v>512</v>
      </c>
      <c r="F299" s="207" t="s">
        <v>513</v>
      </c>
      <c r="G299" s="208" t="s">
        <v>136</v>
      </c>
      <c r="H299" s="209">
        <v>62.5</v>
      </c>
      <c r="I299" s="210"/>
      <c r="J299" s="211">
        <f>ROUND(I299*H299,2)</f>
        <v>0</v>
      </c>
      <c r="K299" s="207" t="s">
        <v>137</v>
      </c>
      <c r="L299" s="45"/>
      <c r="M299" s="212" t="s">
        <v>19</v>
      </c>
      <c r="N299" s="213" t="s">
        <v>46</v>
      </c>
      <c r="O299" s="85"/>
      <c r="P299" s="214">
        <f>O299*H299</f>
        <v>0</v>
      </c>
      <c r="Q299" s="214">
        <v>0</v>
      </c>
      <c r="R299" s="214">
        <f>Q299*H299</f>
        <v>0</v>
      </c>
      <c r="S299" s="214">
        <v>0.0030000000000000001</v>
      </c>
      <c r="T299" s="215">
        <f>S299*H299</f>
        <v>0.1875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6" t="s">
        <v>234</v>
      </c>
      <c r="AT299" s="216" t="s">
        <v>133</v>
      </c>
      <c r="AU299" s="216" t="s">
        <v>139</v>
      </c>
      <c r="AY299" s="18" t="s">
        <v>130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8" t="s">
        <v>139</v>
      </c>
      <c r="BK299" s="217">
        <f>ROUND(I299*H299,2)</f>
        <v>0</v>
      </c>
      <c r="BL299" s="18" t="s">
        <v>234</v>
      </c>
      <c r="BM299" s="216" t="s">
        <v>514</v>
      </c>
    </row>
    <row r="300" s="2" customFormat="1">
      <c r="A300" s="39"/>
      <c r="B300" s="40"/>
      <c r="C300" s="41"/>
      <c r="D300" s="218" t="s">
        <v>141</v>
      </c>
      <c r="E300" s="41"/>
      <c r="F300" s="219" t="s">
        <v>515</v>
      </c>
      <c r="G300" s="41"/>
      <c r="H300" s="41"/>
      <c r="I300" s="220"/>
      <c r="J300" s="41"/>
      <c r="K300" s="41"/>
      <c r="L300" s="45"/>
      <c r="M300" s="221"/>
      <c r="N300" s="22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141</v>
      </c>
      <c r="AU300" s="18" t="s">
        <v>139</v>
      </c>
    </row>
    <row r="301" s="2" customFormat="1">
      <c r="A301" s="39"/>
      <c r="B301" s="40"/>
      <c r="C301" s="41"/>
      <c r="D301" s="223" t="s">
        <v>143</v>
      </c>
      <c r="E301" s="41"/>
      <c r="F301" s="224" t="s">
        <v>516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143</v>
      </c>
      <c r="AU301" s="18" t="s">
        <v>139</v>
      </c>
    </row>
    <row r="302" s="13" customFormat="1">
      <c r="A302" s="13"/>
      <c r="B302" s="225"/>
      <c r="C302" s="226"/>
      <c r="D302" s="218" t="s">
        <v>145</v>
      </c>
      <c r="E302" s="227" t="s">
        <v>19</v>
      </c>
      <c r="F302" s="228" t="s">
        <v>517</v>
      </c>
      <c r="G302" s="226"/>
      <c r="H302" s="229">
        <v>62.5</v>
      </c>
      <c r="I302" s="230"/>
      <c r="J302" s="226"/>
      <c r="K302" s="226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145</v>
      </c>
      <c r="AU302" s="235" t="s">
        <v>139</v>
      </c>
      <c r="AV302" s="13" t="s">
        <v>139</v>
      </c>
      <c r="AW302" s="13" t="s">
        <v>34</v>
      </c>
      <c r="AX302" s="13" t="s">
        <v>82</v>
      </c>
      <c r="AY302" s="235" t="s">
        <v>130</v>
      </c>
    </row>
    <row r="303" s="2" customFormat="1" ht="16.5" customHeight="1">
      <c r="A303" s="39"/>
      <c r="B303" s="40"/>
      <c r="C303" s="205" t="s">
        <v>518</v>
      </c>
      <c r="D303" s="205" t="s">
        <v>133</v>
      </c>
      <c r="E303" s="206" t="s">
        <v>519</v>
      </c>
      <c r="F303" s="207" t="s">
        <v>520</v>
      </c>
      <c r="G303" s="208" t="s">
        <v>167</v>
      </c>
      <c r="H303" s="209">
        <v>92.200000000000003</v>
      </c>
      <c r="I303" s="210"/>
      <c r="J303" s="211">
        <f>ROUND(I303*H303,2)</f>
        <v>0</v>
      </c>
      <c r="K303" s="207" t="s">
        <v>137</v>
      </c>
      <c r="L303" s="45"/>
      <c r="M303" s="212" t="s">
        <v>19</v>
      </c>
      <c r="N303" s="213" t="s">
        <v>46</v>
      </c>
      <c r="O303" s="85"/>
      <c r="P303" s="214">
        <f>O303*H303</f>
        <v>0</v>
      </c>
      <c r="Q303" s="214">
        <v>0</v>
      </c>
      <c r="R303" s="214">
        <f>Q303*H303</f>
        <v>0</v>
      </c>
      <c r="S303" s="214">
        <v>0.00029999999999999997</v>
      </c>
      <c r="T303" s="215">
        <f>S303*H303</f>
        <v>0.027659999999999997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6" t="s">
        <v>234</v>
      </c>
      <c r="AT303" s="216" t="s">
        <v>133</v>
      </c>
      <c r="AU303" s="216" t="s">
        <v>139</v>
      </c>
      <c r="AY303" s="18" t="s">
        <v>130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8" t="s">
        <v>139</v>
      </c>
      <c r="BK303" s="217">
        <f>ROUND(I303*H303,2)</f>
        <v>0</v>
      </c>
      <c r="BL303" s="18" t="s">
        <v>234</v>
      </c>
      <c r="BM303" s="216" t="s">
        <v>521</v>
      </c>
    </row>
    <row r="304" s="2" customFormat="1">
      <c r="A304" s="39"/>
      <c r="B304" s="40"/>
      <c r="C304" s="41"/>
      <c r="D304" s="218" t="s">
        <v>141</v>
      </c>
      <c r="E304" s="41"/>
      <c r="F304" s="219" t="s">
        <v>522</v>
      </c>
      <c r="G304" s="41"/>
      <c r="H304" s="41"/>
      <c r="I304" s="220"/>
      <c r="J304" s="41"/>
      <c r="K304" s="41"/>
      <c r="L304" s="45"/>
      <c r="M304" s="221"/>
      <c r="N304" s="222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141</v>
      </c>
      <c r="AU304" s="18" t="s">
        <v>139</v>
      </c>
    </row>
    <row r="305" s="2" customFormat="1">
      <c r="A305" s="39"/>
      <c r="B305" s="40"/>
      <c r="C305" s="41"/>
      <c r="D305" s="223" t="s">
        <v>143</v>
      </c>
      <c r="E305" s="41"/>
      <c r="F305" s="224" t="s">
        <v>523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143</v>
      </c>
      <c r="AU305" s="18" t="s">
        <v>139</v>
      </c>
    </row>
    <row r="306" s="13" customFormat="1">
      <c r="A306" s="13"/>
      <c r="B306" s="225"/>
      <c r="C306" s="226"/>
      <c r="D306" s="218" t="s">
        <v>145</v>
      </c>
      <c r="E306" s="227" t="s">
        <v>19</v>
      </c>
      <c r="F306" s="228" t="s">
        <v>524</v>
      </c>
      <c r="G306" s="226"/>
      <c r="H306" s="229">
        <v>92.200000000000003</v>
      </c>
      <c r="I306" s="230"/>
      <c r="J306" s="226"/>
      <c r="K306" s="226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145</v>
      </c>
      <c r="AU306" s="235" t="s">
        <v>139</v>
      </c>
      <c r="AV306" s="13" t="s">
        <v>139</v>
      </c>
      <c r="AW306" s="13" t="s">
        <v>34</v>
      </c>
      <c r="AX306" s="13" t="s">
        <v>82</v>
      </c>
      <c r="AY306" s="235" t="s">
        <v>130</v>
      </c>
    </row>
    <row r="307" s="12" customFormat="1" ht="22.8" customHeight="1">
      <c r="A307" s="12"/>
      <c r="B307" s="189"/>
      <c r="C307" s="190"/>
      <c r="D307" s="191" t="s">
        <v>73</v>
      </c>
      <c r="E307" s="203" t="s">
        <v>525</v>
      </c>
      <c r="F307" s="203" t="s">
        <v>526</v>
      </c>
      <c r="G307" s="190"/>
      <c r="H307" s="190"/>
      <c r="I307" s="193"/>
      <c r="J307" s="204">
        <f>BK307</f>
        <v>0</v>
      </c>
      <c r="K307" s="190"/>
      <c r="L307" s="195"/>
      <c r="M307" s="196"/>
      <c r="N307" s="197"/>
      <c r="O307" s="197"/>
      <c r="P307" s="198">
        <f>SUM(P308:P343)</f>
        <v>0</v>
      </c>
      <c r="Q307" s="197"/>
      <c r="R307" s="198">
        <f>SUM(R308:R343)</f>
        <v>0.71518300000000001</v>
      </c>
      <c r="S307" s="197"/>
      <c r="T307" s="199">
        <f>SUM(T308:T343)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0" t="s">
        <v>139</v>
      </c>
      <c r="AT307" s="201" t="s">
        <v>73</v>
      </c>
      <c r="AU307" s="201" t="s">
        <v>82</v>
      </c>
      <c r="AY307" s="200" t="s">
        <v>130</v>
      </c>
      <c r="BK307" s="202">
        <f>SUM(BK308:BK343)</f>
        <v>0</v>
      </c>
    </row>
    <row r="308" s="2" customFormat="1" ht="16.5" customHeight="1">
      <c r="A308" s="39"/>
      <c r="B308" s="40"/>
      <c r="C308" s="205" t="s">
        <v>527</v>
      </c>
      <c r="D308" s="205" t="s">
        <v>133</v>
      </c>
      <c r="E308" s="206" t="s">
        <v>528</v>
      </c>
      <c r="F308" s="207" t="s">
        <v>529</v>
      </c>
      <c r="G308" s="208" t="s">
        <v>136</v>
      </c>
      <c r="H308" s="209">
        <v>24.100000000000001</v>
      </c>
      <c r="I308" s="210"/>
      <c r="J308" s="211">
        <f>ROUND(I308*H308,2)</f>
        <v>0</v>
      </c>
      <c r="K308" s="207" t="s">
        <v>137</v>
      </c>
      <c r="L308" s="45"/>
      <c r="M308" s="212" t="s">
        <v>19</v>
      </c>
      <c r="N308" s="213" t="s">
        <v>46</v>
      </c>
      <c r="O308" s="85"/>
      <c r="P308" s="214">
        <f>O308*H308</f>
        <v>0</v>
      </c>
      <c r="Q308" s="214">
        <v>0.00029999999999999997</v>
      </c>
      <c r="R308" s="214">
        <f>Q308*H308</f>
        <v>0.0072299999999999994</v>
      </c>
      <c r="S308" s="214">
        <v>0</v>
      </c>
      <c r="T308" s="21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6" t="s">
        <v>234</v>
      </c>
      <c r="AT308" s="216" t="s">
        <v>133</v>
      </c>
      <c r="AU308" s="216" t="s">
        <v>139</v>
      </c>
      <c r="AY308" s="18" t="s">
        <v>130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8" t="s">
        <v>139</v>
      </c>
      <c r="BK308" s="217">
        <f>ROUND(I308*H308,2)</f>
        <v>0</v>
      </c>
      <c r="BL308" s="18" t="s">
        <v>234</v>
      </c>
      <c r="BM308" s="216" t="s">
        <v>530</v>
      </c>
    </row>
    <row r="309" s="2" customFormat="1">
      <c r="A309" s="39"/>
      <c r="B309" s="40"/>
      <c r="C309" s="41"/>
      <c r="D309" s="218" t="s">
        <v>141</v>
      </c>
      <c r="E309" s="41"/>
      <c r="F309" s="219" t="s">
        <v>531</v>
      </c>
      <c r="G309" s="41"/>
      <c r="H309" s="41"/>
      <c r="I309" s="220"/>
      <c r="J309" s="41"/>
      <c r="K309" s="41"/>
      <c r="L309" s="45"/>
      <c r="M309" s="221"/>
      <c r="N309" s="222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141</v>
      </c>
      <c r="AU309" s="18" t="s">
        <v>139</v>
      </c>
    </row>
    <row r="310" s="2" customFormat="1">
      <c r="A310" s="39"/>
      <c r="B310" s="40"/>
      <c r="C310" s="41"/>
      <c r="D310" s="223" t="s">
        <v>143</v>
      </c>
      <c r="E310" s="41"/>
      <c r="F310" s="224" t="s">
        <v>532</v>
      </c>
      <c r="G310" s="41"/>
      <c r="H310" s="41"/>
      <c r="I310" s="220"/>
      <c r="J310" s="41"/>
      <c r="K310" s="41"/>
      <c r="L310" s="45"/>
      <c r="M310" s="221"/>
      <c r="N310" s="222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143</v>
      </c>
      <c r="AU310" s="18" t="s">
        <v>139</v>
      </c>
    </row>
    <row r="311" s="13" customFormat="1">
      <c r="A311" s="13"/>
      <c r="B311" s="225"/>
      <c r="C311" s="226"/>
      <c r="D311" s="218" t="s">
        <v>145</v>
      </c>
      <c r="E311" s="227" t="s">
        <v>19</v>
      </c>
      <c r="F311" s="228" t="s">
        <v>533</v>
      </c>
      <c r="G311" s="226"/>
      <c r="H311" s="229">
        <v>24.100000000000001</v>
      </c>
      <c r="I311" s="230"/>
      <c r="J311" s="226"/>
      <c r="K311" s="226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145</v>
      </c>
      <c r="AU311" s="235" t="s">
        <v>139</v>
      </c>
      <c r="AV311" s="13" t="s">
        <v>139</v>
      </c>
      <c r="AW311" s="13" t="s">
        <v>34</v>
      </c>
      <c r="AX311" s="13" t="s">
        <v>82</v>
      </c>
      <c r="AY311" s="235" t="s">
        <v>130</v>
      </c>
    </row>
    <row r="312" s="2" customFormat="1" ht="16.5" customHeight="1">
      <c r="A312" s="39"/>
      <c r="B312" s="40"/>
      <c r="C312" s="205" t="s">
        <v>534</v>
      </c>
      <c r="D312" s="205" t="s">
        <v>133</v>
      </c>
      <c r="E312" s="206" t="s">
        <v>535</v>
      </c>
      <c r="F312" s="207" t="s">
        <v>536</v>
      </c>
      <c r="G312" s="208" t="s">
        <v>136</v>
      </c>
      <c r="H312" s="209">
        <v>24.100000000000001</v>
      </c>
      <c r="I312" s="210"/>
      <c r="J312" s="211">
        <f>ROUND(I312*H312,2)</f>
        <v>0</v>
      </c>
      <c r="K312" s="207" t="s">
        <v>137</v>
      </c>
      <c r="L312" s="45"/>
      <c r="M312" s="212" t="s">
        <v>19</v>
      </c>
      <c r="N312" s="213" t="s">
        <v>46</v>
      </c>
      <c r="O312" s="85"/>
      <c r="P312" s="214">
        <f>O312*H312</f>
        <v>0</v>
      </c>
      <c r="Q312" s="214">
        <v>0.0044999999999999997</v>
      </c>
      <c r="R312" s="214">
        <f>Q312*H312</f>
        <v>0.10845000000000001</v>
      </c>
      <c r="S312" s="214">
        <v>0</v>
      </c>
      <c r="T312" s="21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6" t="s">
        <v>234</v>
      </c>
      <c r="AT312" s="216" t="s">
        <v>133</v>
      </c>
      <c r="AU312" s="216" t="s">
        <v>139</v>
      </c>
      <c r="AY312" s="18" t="s">
        <v>130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8" t="s">
        <v>139</v>
      </c>
      <c r="BK312" s="217">
        <f>ROUND(I312*H312,2)</f>
        <v>0</v>
      </c>
      <c r="BL312" s="18" t="s">
        <v>234</v>
      </c>
      <c r="BM312" s="216" t="s">
        <v>537</v>
      </c>
    </row>
    <row r="313" s="2" customFormat="1">
      <c r="A313" s="39"/>
      <c r="B313" s="40"/>
      <c r="C313" s="41"/>
      <c r="D313" s="218" t="s">
        <v>141</v>
      </c>
      <c r="E313" s="41"/>
      <c r="F313" s="219" t="s">
        <v>538</v>
      </c>
      <c r="G313" s="41"/>
      <c r="H313" s="41"/>
      <c r="I313" s="220"/>
      <c r="J313" s="41"/>
      <c r="K313" s="41"/>
      <c r="L313" s="45"/>
      <c r="M313" s="221"/>
      <c r="N313" s="222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141</v>
      </c>
      <c r="AU313" s="18" t="s">
        <v>139</v>
      </c>
    </row>
    <row r="314" s="2" customFormat="1">
      <c r="A314" s="39"/>
      <c r="B314" s="40"/>
      <c r="C314" s="41"/>
      <c r="D314" s="223" t="s">
        <v>143</v>
      </c>
      <c r="E314" s="41"/>
      <c r="F314" s="224" t="s">
        <v>539</v>
      </c>
      <c r="G314" s="41"/>
      <c r="H314" s="41"/>
      <c r="I314" s="220"/>
      <c r="J314" s="41"/>
      <c r="K314" s="41"/>
      <c r="L314" s="45"/>
      <c r="M314" s="221"/>
      <c r="N314" s="222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143</v>
      </c>
      <c r="AU314" s="18" t="s">
        <v>139</v>
      </c>
    </row>
    <row r="315" s="2" customFormat="1" ht="16.5" customHeight="1">
      <c r="A315" s="39"/>
      <c r="B315" s="40"/>
      <c r="C315" s="205" t="s">
        <v>540</v>
      </c>
      <c r="D315" s="205" t="s">
        <v>133</v>
      </c>
      <c r="E315" s="206" t="s">
        <v>541</v>
      </c>
      <c r="F315" s="207" t="s">
        <v>542</v>
      </c>
      <c r="G315" s="208" t="s">
        <v>136</v>
      </c>
      <c r="H315" s="209">
        <v>24.100000000000001</v>
      </c>
      <c r="I315" s="210"/>
      <c r="J315" s="211">
        <f>ROUND(I315*H315,2)</f>
        <v>0</v>
      </c>
      <c r="K315" s="207" t="s">
        <v>137</v>
      </c>
      <c r="L315" s="45"/>
      <c r="M315" s="212" t="s">
        <v>19</v>
      </c>
      <c r="N315" s="213" t="s">
        <v>46</v>
      </c>
      <c r="O315" s="85"/>
      <c r="P315" s="214">
        <f>O315*H315</f>
        <v>0</v>
      </c>
      <c r="Q315" s="214">
        <v>0.0014499999999999999</v>
      </c>
      <c r="R315" s="214">
        <f>Q315*H315</f>
        <v>0.034944999999999997</v>
      </c>
      <c r="S315" s="214">
        <v>0</v>
      </c>
      <c r="T315" s="215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6" t="s">
        <v>234</v>
      </c>
      <c r="AT315" s="216" t="s">
        <v>133</v>
      </c>
      <c r="AU315" s="216" t="s">
        <v>139</v>
      </c>
      <c r="AY315" s="18" t="s">
        <v>130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8" t="s">
        <v>139</v>
      </c>
      <c r="BK315" s="217">
        <f>ROUND(I315*H315,2)</f>
        <v>0</v>
      </c>
      <c r="BL315" s="18" t="s">
        <v>234</v>
      </c>
      <c r="BM315" s="216" t="s">
        <v>543</v>
      </c>
    </row>
    <row r="316" s="2" customFormat="1">
      <c r="A316" s="39"/>
      <c r="B316" s="40"/>
      <c r="C316" s="41"/>
      <c r="D316" s="218" t="s">
        <v>141</v>
      </c>
      <c r="E316" s="41"/>
      <c r="F316" s="219" t="s">
        <v>544</v>
      </c>
      <c r="G316" s="41"/>
      <c r="H316" s="41"/>
      <c r="I316" s="220"/>
      <c r="J316" s="41"/>
      <c r="K316" s="41"/>
      <c r="L316" s="45"/>
      <c r="M316" s="221"/>
      <c r="N316" s="222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141</v>
      </c>
      <c r="AU316" s="18" t="s">
        <v>139</v>
      </c>
    </row>
    <row r="317" s="2" customFormat="1">
      <c r="A317" s="39"/>
      <c r="B317" s="40"/>
      <c r="C317" s="41"/>
      <c r="D317" s="223" t="s">
        <v>143</v>
      </c>
      <c r="E317" s="41"/>
      <c r="F317" s="224" t="s">
        <v>545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143</v>
      </c>
      <c r="AU317" s="18" t="s">
        <v>139</v>
      </c>
    </row>
    <row r="318" s="2" customFormat="1" ht="21.75" customHeight="1">
      <c r="A318" s="39"/>
      <c r="B318" s="40"/>
      <c r="C318" s="205" t="s">
        <v>546</v>
      </c>
      <c r="D318" s="205" t="s">
        <v>133</v>
      </c>
      <c r="E318" s="206" t="s">
        <v>547</v>
      </c>
      <c r="F318" s="207" t="s">
        <v>548</v>
      </c>
      <c r="G318" s="208" t="s">
        <v>136</v>
      </c>
      <c r="H318" s="209">
        <v>24.100000000000001</v>
      </c>
      <c r="I318" s="210"/>
      <c r="J318" s="211">
        <f>ROUND(I318*H318,2)</f>
        <v>0</v>
      </c>
      <c r="K318" s="207" t="s">
        <v>137</v>
      </c>
      <c r="L318" s="45"/>
      <c r="M318" s="212" t="s">
        <v>19</v>
      </c>
      <c r="N318" s="213" t="s">
        <v>46</v>
      </c>
      <c r="O318" s="85"/>
      <c r="P318" s="214">
        <f>O318*H318</f>
        <v>0</v>
      </c>
      <c r="Q318" s="214">
        <v>0.0053</v>
      </c>
      <c r="R318" s="214">
        <f>Q318*H318</f>
        <v>0.12773000000000001</v>
      </c>
      <c r="S318" s="214">
        <v>0</v>
      </c>
      <c r="T318" s="21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6" t="s">
        <v>234</v>
      </c>
      <c r="AT318" s="216" t="s">
        <v>133</v>
      </c>
      <c r="AU318" s="216" t="s">
        <v>139</v>
      </c>
      <c r="AY318" s="18" t="s">
        <v>130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139</v>
      </c>
      <c r="BK318" s="217">
        <f>ROUND(I318*H318,2)</f>
        <v>0</v>
      </c>
      <c r="BL318" s="18" t="s">
        <v>234</v>
      </c>
      <c r="BM318" s="216" t="s">
        <v>549</v>
      </c>
    </row>
    <row r="319" s="2" customFormat="1">
      <c r="A319" s="39"/>
      <c r="B319" s="40"/>
      <c r="C319" s="41"/>
      <c r="D319" s="218" t="s">
        <v>141</v>
      </c>
      <c r="E319" s="41"/>
      <c r="F319" s="219" t="s">
        <v>550</v>
      </c>
      <c r="G319" s="41"/>
      <c r="H319" s="41"/>
      <c r="I319" s="220"/>
      <c r="J319" s="41"/>
      <c r="K319" s="41"/>
      <c r="L319" s="45"/>
      <c r="M319" s="221"/>
      <c r="N319" s="22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141</v>
      </c>
      <c r="AU319" s="18" t="s">
        <v>139</v>
      </c>
    </row>
    <row r="320" s="2" customFormat="1">
      <c r="A320" s="39"/>
      <c r="B320" s="40"/>
      <c r="C320" s="41"/>
      <c r="D320" s="223" t="s">
        <v>143</v>
      </c>
      <c r="E320" s="41"/>
      <c r="F320" s="224" t="s">
        <v>551</v>
      </c>
      <c r="G320" s="41"/>
      <c r="H320" s="41"/>
      <c r="I320" s="220"/>
      <c r="J320" s="41"/>
      <c r="K320" s="41"/>
      <c r="L320" s="45"/>
      <c r="M320" s="221"/>
      <c r="N320" s="222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143</v>
      </c>
      <c r="AU320" s="18" t="s">
        <v>139</v>
      </c>
    </row>
    <row r="321" s="2" customFormat="1" ht="16.5" customHeight="1">
      <c r="A321" s="39"/>
      <c r="B321" s="40"/>
      <c r="C321" s="236" t="s">
        <v>552</v>
      </c>
      <c r="D321" s="236" t="s">
        <v>178</v>
      </c>
      <c r="E321" s="237" t="s">
        <v>553</v>
      </c>
      <c r="F321" s="238" t="s">
        <v>554</v>
      </c>
      <c r="G321" s="239" t="s">
        <v>136</v>
      </c>
      <c r="H321" s="240">
        <v>24.100000000000001</v>
      </c>
      <c r="I321" s="241"/>
      <c r="J321" s="242">
        <f>ROUND(I321*H321,2)</f>
        <v>0</v>
      </c>
      <c r="K321" s="238" t="s">
        <v>137</v>
      </c>
      <c r="L321" s="243"/>
      <c r="M321" s="244" t="s">
        <v>19</v>
      </c>
      <c r="N321" s="245" t="s">
        <v>46</v>
      </c>
      <c r="O321" s="85"/>
      <c r="P321" s="214">
        <f>O321*H321</f>
        <v>0</v>
      </c>
      <c r="Q321" s="214">
        <v>0.01771</v>
      </c>
      <c r="R321" s="214">
        <f>Q321*H321</f>
        <v>0.42681100000000005</v>
      </c>
      <c r="S321" s="214">
        <v>0</v>
      </c>
      <c r="T321" s="215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6" t="s">
        <v>308</v>
      </c>
      <c r="AT321" s="216" t="s">
        <v>178</v>
      </c>
      <c r="AU321" s="216" t="s">
        <v>139</v>
      </c>
      <c r="AY321" s="18" t="s">
        <v>130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8" t="s">
        <v>139</v>
      </c>
      <c r="BK321" s="217">
        <f>ROUND(I321*H321,2)</f>
        <v>0</v>
      </c>
      <c r="BL321" s="18" t="s">
        <v>234</v>
      </c>
      <c r="BM321" s="216" t="s">
        <v>555</v>
      </c>
    </row>
    <row r="322" s="2" customFormat="1">
      <c r="A322" s="39"/>
      <c r="B322" s="40"/>
      <c r="C322" s="41"/>
      <c r="D322" s="218" t="s">
        <v>141</v>
      </c>
      <c r="E322" s="41"/>
      <c r="F322" s="219" t="s">
        <v>554</v>
      </c>
      <c r="G322" s="41"/>
      <c r="H322" s="41"/>
      <c r="I322" s="220"/>
      <c r="J322" s="41"/>
      <c r="K322" s="41"/>
      <c r="L322" s="45"/>
      <c r="M322" s="221"/>
      <c r="N322" s="222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141</v>
      </c>
      <c r="AU322" s="18" t="s">
        <v>139</v>
      </c>
    </row>
    <row r="323" s="2" customFormat="1" ht="21.75" customHeight="1">
      <c r="A323" s="39"/>
      <c r="B323" s="40"/>
      <c r="C323" s="205" t="s">
        <v>556</v>
      </c>
      <c r="D323" s="205" t="s">
        <v>133</v>
      </c>
      <c r="E323" s="206" t="s">
        <v>557</v>
      </c>
      <c r="F323" s="207" t="s">
        <v>558</v>
      </c>
      <c r="G323" s="208" t="s">
        <v>136</v>
      </c>
      <c r="H323" s="209">
        <v>24.100000000000001</v>
      </c>
      <c r="I323" s="210"/>
      <c r="J323" s="211">
        <f>ROUND(I323*H323,2)</f>
        <v>0</v>
      </c>
      <c r="K323" s="207" t="s">
        <v>137</v>
      </c>
      <c r="L323" s="45"/>
      <c r="M323" s="212" t="s">
        <v>19</v>
      </c>
      <c r="N323" s="213" t="s">
        <v>46</v>
      </c>
      <c r="O323" s="85"/>
      <c r="P323" s="214">
        <f>O323*H323</f>
        <v>0</v>
      </c>
      <c r="Q323" s="214">
        <v>0</v>
      </c>
      <c r="R323" s="214">
        <f>Q323*H323</f>
        <v>0</v>
      </c>
      <c r="S323" s="214">
        <v>0</v>
      </c>
      <c r="T323" s="215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6" t="s">
        <v>234</v>
      </c>
      <c r="AT323" s="216" t="s">
        <v>133</v>
      </c>
      <c r="AU323" s="216" t="s">
        <v>139</v>
      </c>
      <c r="AY323" s="18" t="s">
        <v>130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8" t="s">
        <v>139</v>
      </c>
      <c r="BK323" s="217">
        <f>ROUND(I323*H323,2)</f>
        <v>0</v>
      </c>
      <c r="BL323" s="18" t="s">
        <v>234</v>
      </c>
      <c r="BM323" s="216" t="s">
        <v>559</v>
      </c>
    </row>
    <row r="324" s="2" customFormat="1">
      <c r="A324" s="39"/>
      <c r="B324" s="40"/>
      <c r="C324" s="41"/>
      <c r="D324" s="218" t="s">
        <v>141</v>
      </c>
      <c r="E324" s="41"/>
      <c r="F324" s="219" t="s">
        <v>560</v>
      </c>
      <c r="G324" s="41"/>
      <c r="H324" s="41"/>
      <c r="I324" s="220"/>
      <c r="J324" s="41"/>
      <c r="K324" s="41"/>
      <c r="L324" s="45"/>
      <c r="M324" s="221"/>
      <c r="N324" s="222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141</v>
      </c>
      <c r="AU324" s="18" t="s">
        <v>139</v>
      </c>
    </row>
    <row r="325" s="2" customFormat="1">
      <c r="A325" s="39"/>
      <c r="B325" s="40"/>
      <c r="C325" s="41"/>
      <c r="D325" s="223" t="s">
        <v>143</v>
      </c>
      <c r="E325" s="41"/>
      <c r="F325" s="224" t="s">
        <v>561</v>
      </c>
      <c r="G325" s="41"/>
      <c r="H325" s="41"/>
      <c r="I325" s="220"/>
      <c r="J325" s="41"/>
      <c r="K325" s="41"/>
      <c r="L325" s="45"/>
      <c r="M325" s="221"/>
      <c r="N325" s="222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143</v>
      </c>
      <c r="AU325" s="18" t="s">
        <v>139</v>
      </c>
    </row>
    <row r="326" s="2" customFormat="1" ht="16.5" customHeight="1">
      <c r="A326" s="39"/>
      <c r="B326" s="40"/>
      <c r="C326" s="205" t="s">
        <v>562</v>
      </c>
      <c r="D326" s="205" t="s">
        <v>133</v>
      </c>
      <c r="E326" s="206" t="s">
        <v>563</v>
      </c>
      <c r="F326" s="207" t="s">
        <v>564</v>
      </c>
      <c r="G326" s="208" t="s">
        <v>136</v>
      </c>
      <c r="H326" s="209">
        <v>24.100000000000001</v>
      </c>
      <c r="I326" s="210"/>
      <c r="J326" s="211">
        <f>ROUND(I326*H326,2)</f>
        <v>0</v>
      </c>
      <c r="K326" s="207" t="s">
        <v>137</v>
      </c>
      <c r="L326" s="45"/>
      <c r="M326" s="212" t="s">
        <v>19</v>
      </c>
      <c r="N326" s="213" t="s">
        <v>46</v>
      </c>
      <c r="O326" s="85"/>
      <c r="P326" s="214">
        <f>O326*H326</f>
        <v>0</v>
      </c>
      <c r="Q326" s="214">
        <v>0</v>
      </c>
      <c r="R326" s="214">
        <f>Q326*H326</f>
        <v>0</v>
      </c>
      <c r="S326" s="214">
        <v>0</v>
      </c>
      <c r="T326" s="215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6" t="s">
        <v>234</v>
      </c>
      <c r="AT326" s="216" t="s">
        <v>133</v>
      </c>
      <c r="AU326" s="216" t="s">
        <v>139</v>
      </c>
      <c r="AY326" s="18" t="s">
        <v>130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8" t="s">
        <v>139</v>
      </c>
      <c r="BK326" s="217">
        <f>ROUND(I326*H326,2)</f>
        <v>0</v>
      </c>
      <c r="BL326" s="18" t="s">
        <v>234</v>
      </c>
      <c r="BM326" s="216" t="s">
        <v>565</v>
      </c>
    </row>
    <row r="327" s="2" customFormat="1">
      <c r="A327" s="39"/>
      <c r="B327" s="40"/>
      <c r="C327" s="41"/>
      <c r="D327" s="218" t="s">
        <v>141</v>
      </c>
      <c r="E327" s="41"/>
      <c r="F327" s="219" t="s">
        <v>566</v>
      </c>
      <c r="G327" s="41"/>
      <c r="H327" s="41"/>
      <c r="I327" s="220"/>
      <c r="J327" s="41"/>
      <c r="K327" s="41"/>
      <c r="L327" s="45"/>
      <c r="M327" s="221"/>
      <c r="N327" s="222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141</v>
      </c>
      <c r="AU327" s="18" t="s">
        <v>139</v>
      </c>
    </row>
    <row r="328" s="2" customFormat="1">
      <c r="A328" s="39"/>
      <c r="B328" s="40"/>
      <c r="C328" s="41"/>
      <c r="D328" s="223" t="s">
        <v>143</v>
      </c>
      <c r="E328" s="41"/>
      <c r="F328" s="224" t="s">
        <v>567</v>
      </c>
      <c r="G328" s="41"/>
      <c r="H328" s="41"/>
      <c r="I328" s="220"/>
      <c r="J328" s="41"/>
      <c r="K328" s="41"/>
      <c r="L328" s="45"/>
      <c r="M328" s="221"/>
      <c r="N328" s="222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143</v>
      </c>
      <c r="AU328" s="18" t="s">
        <v>139</v>
      </c>
    </row>
    <row r="329" s="2" customFormat="1" ht="16.5" customHeight="1">
      <c r="A329" s="39"/>
      <c r="B329" s="40"/>
      <c r="C329" s="205" t="s">
        <v>568</v>
      </c>
      <c r="D329" s="205" t="s">
        <v>133</v>
      </c>
      <c r="E329" s="206" t="s">
        <v>563</v>
      </c>
      <c r="F329" s="207" t="s">
        <v>564</v>
      </c>
      <c r="G329" s="208" t="s">
        <v>136</v>
      </c>
      <c r="H329" s="209">
        <v>24.100000000000001</v>
      </c>
      <c r="I329" s="210"/>
      <c r="J329" s="211">
        <f>ROUND(I329*H329,2)</f>
        <v>0</v>
      </c>
      <c r="K329" s="207" t="s">
        <v>137</v>
      </c>
      <c r="L329" s="45"/>
      <c r="M329" s="212" t="s">
        <v>19</v>
      </c>
      <c r="N329" s="213" t="s">
        <v>46</v>
      </c>
      <c r="O329" s="85"/>
      <c r="P329" s="214">
        <f>O329*H329</f>
        <v>0</v>
      </c>
      <c r="Q329" s="214">
        <v>0</v>
      </c>
      <c r="R329" s="214">
        <f>Q329*H329</f>
        <v>0</v>
      </c>
      <c r="S329" s="214">
        <v>0</v>
      </c>
      <c r="T329" s="215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6" t="s">
        <v>234</v>
      </c>
      <c r="AT329" s="216" t="s">
        <v>133</v>
      </c>
      <c r="AU329" s="216" t="s">
        <v>139</v>
      </c>
      <c r="AY329" s="18" t="s">
        <v>130</v>
      </c>
      <c r="BE329" s="217">
        <f>IF(N329="základní",J329,0)</f>
        <v>0</v>
      </c>
      <c r="BF329" s="217">
        <f>IF(N329="snížená",J329,0)</f>
        <v>0</v>
      </c>
      <c r="BG329" s="217">
        <f>IF(N329="zákl. přenesená",J329,0)</f>
        <v>0</v>
      </c>
      <c r="BH329" s="217">
        <f>IF(N329="sníž. přenesená",J329,0)</f>
        <v>0</v>
      </c>
      <c r="BI329" s="217">
        <f>IF(N329="nulová",J329,0)</f>
        <v>0</v>
      </c>
      <c r="BJ329" s="18" t="s">
        <v>139</v>
      </c>
      <c r="BK329" s="217">
        <f>ROUND(I329*H329,2)</f>
        <v>0</v>
      </c>
      <c r="BL329" s="18" t="s">
        <v>234</v>
      </c>
      <c r="BM329" s="216" t="s">
        <v>569</v>
      </c>
    </row>
    <row r="330" s="2" customFormat="1">
      <c r="A330" s="39"/>
      <c r="B330" s="40"/>
      <c r="C330" s="41"/>
      <c r="D330" s="218" t="s">
        <v>141</v>
      </c>
      <c r="E330" s="41"/>
      <c r="F330" s="219" t="s">
        <v>566</v>
      </c>
      <c r="G330" s="41"/>
      <c r="H330" s="41"/>
      <c r="I330" s="220"/>
      <c r="J330" s="41"/>
      <c r="K330" s="41"/>
      <c r="L330" s="45"/>
      <c r="M330" s="221"/>
      <c r="N330" s="222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141</v>
      </c>
      <c r="AU330" s="18" t="s">
        <v>139</v>
      </c>
    </row>
    <row r="331" s="2" customFormat="1">
      <c r="A331" s="39"/>
      <c r="B331" s="40"/>
      <c r="C331" s="41"/>
      <c r="D331" s="223" t="s">
        <v>143</v>
      </c>
      <c r="E331" s="41"/>
      <c r="F331" s="224" t="s">
        <v>567</v>
      </c>
      <c r="G331" s="41"/>
      <c r="H331" s="41"/>
      <c r="I331" s="220"/>
      <c r="J331" s="41"/>
      <c r="K331" s="41"/>
      <c r="L331" s="45"/>
      <c r="M331" s="221"/>
      <c r="N331" s="22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143</v>
      </c>
      <c r="AU331" s="18" t="s">
        <v>139</v>
      </c>
    </row>
    <row r="332" s="2" customFormat="1" ht="16.5" customHeight="1">
      <c r="A332" s="39"/>
      <c r="B332" s="40"/>
      <c r="C332" s="205" t="s">
        <v>570</v>
      </c>
      <c r="D332" s="205" t="s">
        <v>133</v>
      </c>
      <c r="E332" s="206" t="s">
        <v>571</v>
      </c>
      <c r="F332" s="207" t="s">
        <v>572</v>
      </c>
      <c r="G332" s="208" t="s">
        <v>167</v>
      </c>
      <c r="H332" s="209">
        <v>18.899999999999999</v>
      </c>
      <c r="I332" s="210"/>
      <c r="J332" s="211">
        <f>ROUND(I332*H332,2)</f>
        <v>0</v>
      </c>
      <c r="K332" s="207" t="s">
        <v>137</v>
      </c>
      <c r="L332" s="45"/>
      <c r="M332" s="212" t="s">
        <v>19</v>
      </c>
      <c r="N332" s="213" t="s">
        <v>46</v>
      </c>
      <c r="O332" s="85"/>
      <c r="P332" s="214">
        <f>O332*H332</f>
        <v>0</v>
      </c>
      <c r="Q332" s="214">
        <v>0.00018000000000000001</v>
      </c>
      <c r="R332" s="214">
        <f>Q332*H332</f>
        <v>0.0034020000000000001</v>
      </c>
      <c r="S332" s="214">
        <v>0</v>
      </c>
      <c r="T332" s="215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6" t="s">
        <v>234</v>
      </c>
      <c r="AT332" s="216" t="s">
        <v>133</v>
      </c>
      <c r="AU332" s="216" t="s">
        <v>139</v>
      </c>
      <c r="AY332" s="18" t="s">
        <v>130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8" t="s">
        <v>139</v>
      </c>
      <c r="BK332" s="217">
        <f>ROUND(I332*H332,2)</f>
        <v>0</v>
      </c>
      <c r="BL332" s="18" t="s">
        <v>234</v>
      </c>
      <c r="BM332" s="216" t="s">
        <v>573</v>
      </c>
    </row>
    <row r="333" s="2" customFormat="1">
      <c r="A333" s="39"/>
      <c r="B333" s="40"/>
      <c r="C333" s="41"/>
      <c r="D333" s="218" t="s">
        <v>141</v>
      </c>
      <c r="E333" s="41"/>
      <c r="F333" s="219" t="s">
        <v>574</v>
      </c>
      <c r="G333" s="41"/>
      <c r="H333" s="41"/>
      <c r="I333" s="220"/>
      <c r="J333" s="41"/>
      <c r="K333" s="41"/>
      <c r="L333" s="45"/>
      <c r="M333" s="221"/>
      <c r="N333" s="222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141</v>
      </c>
      <c r="AU333" s="18" t="s">
        <v>139</v>
      </c>
    </row>
    <row r="334" s="2" customFormat="1">
      <c r="A334" s="39"/>
      <c r="B334" s="40"/>
      <c r="C334" s="41"/>
      <c r="D334" s="223" t="s">
        <v>143</v>
      </c>
      <c r="E334" s="41"/>
      <c r="F334" s="224" t="s">
        <v>575</v>
      </c>
      <c r="G334" s="41"/>
      <c r="H334" s="41"/>
      <c r="I334" s="220"/>
      <c r="J334" s="41"/>
      <c r="K334" s="41"/>
      <c r="L334" s="45"/>
      <c r="M334" s="221"/>
      <c r="N334" s="222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143</v>
      </c>
      <c r="AU334" s="18" t="s">
        <v>139</v>
      </c>
    </row>
    <row r="335" s="13" customFormat="1">
      <c r="A335" s="13"/>
      <c r="B335" s="225"/>
      <c r="C335" s="226"/>
      <c r="D335" s="218" t="s">
        <v>145</v>
      </c>
      <c r="E335" s="227" t="s">
        <v>19</v>
      </c>
      <c r="F335" s="228" t="s">
        <v>576</v>
      </c>
      <c r="G335" s="226"/>
      <c r="H335" s="229">
        <v>18.899999999999999</v>
      </c>
      <c r="I335" s="230"/>
      <c r="J335" s="226"/>
      <c r="K335" s="226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145</v>
      </c>
      <c r="AU335" s="235" t="s">
        <v>139</v>
      </c>
      <c r="AV335" s="13" t="s">
        <v>139</v>
      </c>
      <c r="AW335" s="13" t="s">
        <v>34</v>
      </c>
      <c r="AX335" s="13" t="s">
        <v>82</v>
      </c>
      <c r="AY335" s="235" t="s">
        <v>130</v>
      </c>
    </row>
    <row r="336" s="2" customFormat="1" ht="16.5" customHeight="1">
      <c r="A336" s="39"/>
      <c r="B336" s="40"/>
      <c r="C336" s="236" t="s">
        <v>577</v>
      </c>
      <c r="D336" s="236" t="s">
        <v>178</v>
      </c>
      <c r="E336" s="237" t="s">
        <v>578</v>
      </c>
      <c r="F336" s="238" t="s">
        <v>579</v>
      </c>
      <c r="G336" s="239" t="s">
        <v>167</v>
      </c>
      <c r="H336" s="240">
        <v>18.899999999999999</v>
      </c>
      <c r="I336" s="241"/>
      <c r="J336" s="242">
        <f>ROUND(I336*H336,2)</f>
        <v>0</v>
      </c>
      <c r="K336" s="238" t="s">
        <v>137</v>
      </c>
      <c r="L336" s="243"/>
      <c r="M336" s="244" t="s">
        <v>19</v>
      </c>
      <c r="N336" s="245" t="s">
        <v>46</v>
      </c>
      <c r="O336" s="85"/>
      <c r="P336" s="214">
        <f>O336*H336</f>
        <v>0</v>
      </c>
      <c r="Q336" s="214">
        <v>0.00032000000000000003</v>
      </c>
      <c r="R336" s="214">
        <f>Q336*H336</f>
        <v>0.0060480000000000004</v>
      </c>
      <c r="S336" s="214">
        <v>0</v>
      </c>
      <c r="T336" s="21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6" t="s">
        <v>308</v>
      </c>
      <c r="AT336" s="216" t="s">
        <v>178</v>
      </c>
      <c r="AU336" s="216" t="s">
        <v>139</v>
      </c>
      <c r="AY336" s="18" t="s">
        <v>130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8" t="s">
        <v>139</v>
      </c>
      <c r="BK336" s="217">
        <f>ROUND(I336*H336,2)</f>
        <v>0</v>
      </c>
      <c r="BL336" s="18" t="s">
        <v>234</v>
      </c>
      <c r="BM336" s="216" t="s">
        <v>580</v>
      </c>
    </row>
    <row r="337" s="2" customFormat="1">
      <c r="A337" s="39"/>
      <c r="B337" s="40"/>
      <c r="C337" s="41"/>
      <c r="D337" s="218" t="s">
        <v>141</v>
      </c>
      <c r="E337" s="41"/>
      <c r="F337" s="219" t="s">
        <v>579</v>
      </c>
      <c r="G337" s="41"/>
      <c r="H337" s="41"/>
      <c r="I337" s="220"/>
      <c r="J337" s="41"/>
      <c r="K337" s="41"/>
      <c r="L337" s="45"/>
      <c r="M337" s="221"/>
      <c r="N337" s="222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141</v>
      </c>
      <c r="AU337" s="18" t="s">
        <v>139</v>
      </c>
    </row>
    <row r="338" s="2" customFormat="1" ht="16.5" customHeight="1">
      <c r="A338" s="39"/>
      <c r="B338" s="40"/>
      <c r="C338" s="205" t="s">
        <v>581</v>
      </c>
      <c r="D338" s="205" t="s">
        <v>133</v>
      </c>
      <c r="E338" s="206" t="s">
        <v>582</v>
      </c>
      <c r="F338" s="207" t="s">
        <v>583</v>
      </c>
      <c r="G338" s="208" t="s">
        <v>167</v>
      </c>
      <c r="H338" s="209">
        <v>18.899999999999999</v>
      </c>
      <c r="I338" s="210"/>
      <c r="J338" s="211">
        <f>ROUND(I338*H338,2)</f>
        <v>0</v>
      </c>
      <c r="K338" s="207" t="s">
        <v>137</v>
      </c>
      <c r="L338" s="45"/>
      <c r="M338" s="212" t="s">
        <v>19</v>
      </c>
      <c r="N338" s="213" t="s">
        <v>46</v>
      </c>
      <c r="O338" s="85"/>
      <c r="P338" s="214">
        <f>O338*H338</f>
        <v>0</v>
      </c>
      <c r="Q338" s="214">
        <v>3.0000000000000001E-05</v>
      </c>
      <c r="R338" s="214">
        <f>Q338*H338</f>
        <v>0.00056700000000000001</v>
      </c>
      <c r="S338" s="214">
        <v>0</v>
      </c>
      <c r="T338" s="215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6" t="s">
        <v>234</v>
      </c>
      <c r="AT338" s="216" t="s">
        <v>133</v>
      </c>
      <c r="AU338" s="216" t="s">
        <v>139</v>
      </c>
      <c r="AY338" s="18" t="s">
        <v>130</v>
      </c>
      <c r="BE338" s="217">
        <f>IF(N338="základní",J338,0)</f>
        <v>0</v>
      </c>
      <c r="BF338" s="217">
        <f>IF(N338="snížená",J338,0)</f>
        <v>0</v>
      </c>
      <c r="BG338" s="217">
        <f>IF(N338="zákl. přenesená",J338,0)</f>
        <v>0</v>
      </c>
      <c r="BH338" s="217">
        <f>IF(N338="sníž. přenesená",J338,0)</f>
        <v>0</v>
      </c>
      <c r="BI338" s="217">
        <f>IF(N338="nulová",J338,0)</f>
        <v>0</v>
      </c>
      <c r="BJ338" s="18" t="s">
        <v>139</v>
      </c>
      <c r="BK338" s="217">
        <f>ROUND(I338*H338,2)</f>
        <v>0</v>
      </c>
      <c r="BL338" s="18" t="s">
        <v>234</v>
      </c>
      <c r="BM338" s="216" t="s">
        <v>584</v>
      </c>
    </row>
    <row r="339" s="2" customFormat="1">
      <c r="A339" s="39"/>
      <c r="B339" s="40"/>
      <c r="C339" s="41"/>
      <c r="D339" s="218" t="s">
        <v>141</v>
      </c>
      <c r="E339" s="41"/>
      <c r="F339" s="219" t="s">
        <v>585</v>
      </c>
      <c r="G339" s="41"/>
      <c r="H339" s="41"/>
      <c r="I339" s="220"/>
      <c r="J339" s="41"/>
      <c r="K339" s="41"/>
      <c r="L339" s="45"/>
      <c r="M339" s="221"/>
      <c r="N339" s="222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141</v>
      </c>
      <c r="AU339" s="18" t="s">
        <v>139</v>
      </c>
    </row>
    <row r="340" s="2" customFormat="1">
      <c r="A340" s="39"/>
      <c r="B340" s="40"/>
      <c r="C340" s="41"/>
      <c r="D340" s="223" t="s">
        <v>143</v>
      </c>
      <c r="E340" s="41"/>
      <c r="F340" s="224" t="s">
        <v>586</v>
      </c>
      <c r="G340" s="41"/>
      <c r="H340" s="41"/>
      <c r="I340" s="220"/>
      <c r="J340" s="41"/>
      <c r="K340" s="41"/>
      <c r="L340" s="45"/>
      <c r="M340" s="221"/>
      <c r="N340" s="222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143</v>
      </c>
      <c r="AU340" s="18" t="s">
        <v>139</v>
      </c>
    </row>
    <row r="341" s="2" customFormat="1" ht="16.5" customHeight="1">
      <c r="A341" s="39"/>
      <c r="B341" s="40"/>
      <c r="C341" s="205" t="s">
        <v>587</v>
      </c>
      <c r="D341" s="205" t="s">
        <v>133</v>
      </c>
      <c r="E341" s="206" t="s">
        <v>588</v>
      </c>
      <c r="F341" s="207" t="s">
        <v>589</v>
      </c>
      <c r="G341" s="208" t="s">
        <v>213</v>
      </c>
      <c r="H341" s="209">
        <v>0.80000000000000004</v>
      </c>
      <c r="I341" s="210"/>
      <c r="J341" s="211">
        <f>ROUND(I341*H341,2)</f>
        <v>0</v>
      </c>
      <c r="K341" s="207" t="s">
        <v>137</v>
      </c>
      <c r="L341" s="45"/>
      <c r="M341" s="212" t="s">
        <v>19</v>
      </c>
      <c r="N341" s="213" t="s">
        <v>46</v>
      </c>
      <c r="O341" s="85"/>
      <c r="P341" s="214">
        <f>O341*H341</f>
        <v>0</v>
      </c>
      <c r="Q341" s="214">
        <v>0</v>
      </c>
      <c r="R341" s="214">
        <f>Q341*H341</f>
        <v>0</v>
      </c>
      <c r="S341" s="214">
        <v>0</v>
      </c>
      <c r="T341" s="215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6" t="s">
        <v>234</v>
      </c>
      <c r="AT341" s="216" t="s">
        <v>133</v>
      </c>
      <c r="AU341" s="216" t="s">
        <v>139</v>
      </c>
      <c r="AY341" s="18" t="s">
        <v>130</v>
      </c>
      <c r="BE341" s="217">
        <f>IF(N341="základní",J341,0)</f>
        <v>0</v>
      </c>
      <c r="BF341" s="217">
        <f>IF(N341="snížená",J341,0)</f>
        <v>0</v>
      </c>
      <c r="BG341" s="217">
        <f>IF(N341="zákl. přenesená",J341,0)</f>
        <v>0</v>
      </c>
      <c r="BH341" s="217">
        <f>IF(N341="sníž. přenesená",J341,0)</f>
        <v>0</v>
      </c>
      <c r="BI341" s="217">
        <f>IF(N341="nulová",J341,0)</f>
        <v>0</v>
      </c>
      <c r="BJ341" s="18" t="s">
        <v>139</v>
      </c>
      <c r="BK341" s="217">
        <f>ROUND(I341*H341,2)</f>
        <v>0</v>
      </c>
      <c r="BL341" s="18" t="s">
        <v>234</v>
      </c>
      <c r="BM341" s="216" t="s">
        <v>590</v>
      </c>
    </row>
    <row r="342" s="2" customFormat="1">
      <c r="A342" s="39"/>
      <c r="B342" s="40"/>
      <c r="C342" s="41"/>
      <c r="D342" s="218" t="s">
        <v>141</v>
      </c>
      <c r="E342" s="41"/>
      <c r="F342" s="219" t="s">
        <v>591</v>
      </c>
      <c r="G342" s="41"/>
      <c r="H342" s="41"/>
      <c r="I342" s="220"/>
      <c r="J342" s="41"/>
      <c r="K342" s="41"/>
      <c r="L342" s="45"/>
      <c r="M342" s="221"/>
      <c r="N342" s="222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141</v>
      </c>
      <c r="AU342" s="18" t="s">
        <v>139</v>
      </c>
    </row>
    <row r="343" s="2" customFormat="1">
      <c r="A343" s="39"/>
      <c r="B343" s="40"/>
      <c r="C343" s="41"/>
      <c r="D343" s="223" t="s">
        <v>143</v>
      </c>
      <c r="E343" s="41"/>
      <c r="F343" s="224" t="s">
        <v>592</v>
      </c>
      <c r="G343" s="41"/>
      <c r="H343" s="41"/>
      <c r="I343" s="220"/>
      <c r="J343" s="41"/>
      <c r="K343" s="41"/>
      <c r="L343" s="45"/>
      <c r="M343" s="221"/>
      <c r="N343" s="222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143</v>
      </c>
      <c r="AU343" s="18" t="s">
        <v>139</v>
      </c>
    </row>
    <row r="344" s="12" customFormat="1" ht="22.8" customHeight="1">
      <c r="A344" s="12"/>
      <c r="B344" s="189"/>
      <c r="C344" s="190"/>
      <c r="D344" s="191" t="s">
        <v>73</v>
      </c>
      <c r="E344" s="203" t="s">
        <v>593</v>
      </c>
      <c r="F344" s="203" t="s">
        <v>594</v>
      </c>
      <c r="G344" s="190"/>
      <c r="H344" s="190"/>
      <c r="I344" s="193"/>
      <c r="J344" s="204">
        <f>BK344</f>
        <v>0</v>
      </c>
      <c r="K344" s="190"/>
      <c r="L344" s="195"/>
      <c r="M344" s="196"/>
      <c r="N344" s="197"/>
      <c r="O344" s="197"/>
      <c r="P344" s="198">
        <f>SUM(P345:P364)</f>
        <v>0</v>
      </c>
      <c r="Q344" s="197"/>
      <c r="R344" s="198">
        <f>SUM(R345:R364)</f>
        <v>0.014299999999999999</v>
      </c>
      <c r="S344" s="197"/>
      <c r="T344" s="199">
        <f>SUM(T345:T364)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0" t="s">
        <v>139</v>
      </c>
      <c r="AT344" s="201" t="s">
        <v>73</v>
      </c>
      <c r="AU344" s="201" t="s">
        <v>82</v>
      </c>
      <c r="AY344" s="200" t="s">
        <v>130</v>
      </c>
      <c r="BK344" s="202">
        <f>SUM(BK345:BK364)</f>
        <v>0</v>
      </c>
    </row>
    <row r="345" s="2" customFormat="1" ht="16.5" customHeight="1">
      <c r="A345" s="39"/>
      <c r="B345" s="40"/>
      <c r="C345" s="205" t="s">
        <v>595</v>
      </c>
      <c r="D345" s="205" t="s">
        <v>133</v>
      </c>
      <c r="E345" s="206" t="s">
        <v>596</v>
      </c>
      <c r="F345" s="207" t="s">
        <v>597</v>
      </c>
      <c r="G345" s="208" t="s">
        <v>136</v>
      </c>
      <c r="H345" s="209">
        <v>26</v>
      </c>
      <c r="I345" s="210"/>
      <c r="J345" s="211">
        <f>ROUND(I345*H345,2)</f>
        <v>0</v>
      </c>
      <c r="K345" s="207" t="s">
        <v>137</v>
      </c>
      <c r="L345" s="45"/>
      <c r="M345" s="212" t="s">
        <v>19</v>
      </c>
      <c r="N345" s="213" t="s">
        <v>46</v>
      </c>
      <c r="O345" s="85"/>
      <c r="P345" s="214">
        <f>O345*H345</f>
        <v>0</v>
      </c>
      <c r="Q345" s="214">
        <v>6.9999999999999994E-05</v>
      </c>
      <c r="R345" s="214">
        <f>Q345*H345</f>
        <v>0.0018199999999999998</v>
      </c>
      <c r="S345" s="214">
        <v>0</v>
      </c>
      <c r="T345" s="215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6" t="s">
        <v>234</v>
      </c>
      <c r="AT345" s="216" t="s">
        <v>133</v>
      </c>
      <c r="AU345" s="216" t="s">
        <v>139</v>
      </c>
      <c r="AY345" s="18" t="s">
        <v>130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8" t="s">
        <v>139</v>
      </c>
      <c r="BK345" s="217">
        <f>ROUND(I345*H345,2)</f>
        <v>0</v>
      </c>
      <c r="BL345" s="18" t="s">
        <v>234</v>
      </c>
      <c r="BM345" s="216" t="s">
        <v>598</v>
      </c>
    </row>
    <row r="346" s="2" customFormat="1">
      <c r="A346" s="39"/>
      <c r="B346" s="40"/>
      <c r="C346" s="41"/>
      <c r="D346" s="218" t="s">
        <v>141</v>
      </c>
      <c r="E346" s="41"/>
      <c r="F346" s="219" t="s">
        <v>597</v>
      </c>
      <c r="G346" s="41"/>
      <c r="H346" s="41"/>
      <c r="I346" s="220"/>
      <c r="J346" s="41"/>
      <c r="K346" s="41"/>
      <c r="L346" s="45"/>
      <c r="M346" s="221"/>
      <c r="N346" s="222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141</v>
      </c>
      <c r="AU346" s="18" t="s">
        <v>139</v>
      </c>
    </row>
    <row r="347" s="2" customFormat="1">
      <c r="A347" s="39"/>
      <c r="B347" s="40"/>
      <c r="C347" s="41"/>
      <c r="D347" s="223" t="s">
        <v>143</v>
      </c>
      <c r="E347" s="41"/>
      <c r="F347" s="224" t="s">
        <v>599</v>
      </c>
      <c r="G347" s="41"/>
      <c r="H347" s="41"/>
      <c r="I347" s="220"/>
      <c r="J347" s="41"/>
      <c r="K347" s="41"/>
      <c r="L347" s="45"/>
      <c r="M347" s="221"/>
      <c r="N347" s="222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143</v>
      </c>
      <c r="AU347" s="18" t="s">
        <v>139</v>
      </c>
    </row>
    <row r="348" s="13" customFormat="1">
      <c r="A348" s="13"/>
      <c r="B348" s="225"/>
      <c r="C348" s="226"/>
      <c r="D348" s="218" t="s">
        <v>145</v>
      </c>
      <c r="E348" s="227" t="s">
        <v>19</v>
      </c>
      <c r="F348" s="228" t="s">
        <v>600</v>
      </c>
      <c r="G348" s="226"/>
      <c r="H348" s="229">
        <v>26</v>
      </c>
      <c r="I348" s="230"/>
      <c r="J348" s="226"/>
      <c r="K348" s="226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145</v>
      </c>
      <c r="AU348" s="235" t="s">
        <v>139</v>
      </c>
      <c r="AV348" s="13" t="s">
        <v>139</v>
      </c>
      <c r="AW348" s="13" t="s">
        <v>34</v>
      </c>
      <c r="AX348" s="13" t="s">
        <v>82</v>
      </c>
      <c r="AY348" s="235" t="s">
        <v>130</v>
      </c>
    </row>
    <row r="349" s="2" customFormat="1" ht="16.5" customHeight="1">
      <c r="A349" s="39"/>
      <c r="B349" s="40"/>
      <c r="C349" s="205" t="s">
        <v>601</v>
      </c>
      <c r="D349" s="205" t="s">
        <v>133</v>
      </c>
      <c r="E349" s="206" t="s">
        <v>602</v>
      </c>
      <c r="F349" s="207" t="s">
        <v>603</v>
      </c>
      <c r="G349" s="208" t="s">
        <v>136</v>
      </c>
      <c r="H349" s="209">
        <v>26</v>
      </c>
      <c r="I349" s="210"/>
      <c r="J349" s="211">
        <f>ROUND(I349*H349,2)</f>
        <v>0</v>
      </c>
      <c r="K349" s="207" t="s">
        <v>137</v>
      </c>
      <c r="L349" s="45"/>
      <c r="M349" s="212" t="s">
        <v>19</v>
      </c>
      <c r="N349" s="213" t="s">
        <v>46</v>
      </c>
      <c r="O349" s="85"/>
      <c r="P349" s="214">
        <f>O349*H349</f>
        <v>0</v>
      </c>
      <c r="Q349" s="214">
        <v>0</v>
      </c>
      <c r="R349" s="214">
        <f>Q349*H349</f>
        <v>0</v>
      </c>
      <c r="S349" s="214">
        <v>0</v>
      </c>
      <c r="T349" s="215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16" t="s">
        <v>234</v>
      </c>
      <c r="AT349" s="216" t="s">
        <v>133</v>
      </c>
      <c r="AU349" s="216" t="s">
        <v>139</v>
      </c>
      <c r="AY349" s="18" t="s">
        <v>130</v>
      </c>
      <c r="BE349" s="217">
        <f>IF(N349="základní",J349,0)</f>
        <v>0</v>
      </c>
      <c r="BF349" s="217">
        <f>IF(N349="snížená",J349,0)</f>
        <v>0</v>
      </c>
      <c r="BG349" s="217">
        <f>IF(N349="zákl. přenesená",J349,0)</f>
        <v>0</v>
      </c>
      <c r="BH349" s="217">
        <f>IF(N349="sníž. přenesená",J349,0)</f>
        <v>0</v>
      </c>
      <c r="BI349" s="217">
        <f>IF(N349="nulová",J349,0)</f>
        <v>0</v>
      </c>
      <c r="BJ349" s="18" t="s">
        <v>139</v>
      </c>
      <c r="BK349" s="217">
        <f>ROUND(I349*H349,2)</f>
        <v>0</v>
      </c>
      <c r="BL349" s="18" t="s">
        <v>234</v>
      </c>
      <c r="BM349" s="216" t="s">
        <v>604</v>
      </c>
    </row>
    <row r="350" s="2" customFormat="1">
      <c r="A350" s="39"/>
      <c r="B350" s="40"/>
      <c r="C350" s="41"/>
      <c r="D350" s="218" t="s">
        <v>141</v>
      </c>
      <c r="E350" s="41"/>
      <c r="F350" s="219" t="s">
        <v>603</v>
      </c>
      <c r="G350" s="41"/>
      <c r="H350" s="41"/>
      <c r="I350" s="220"/>
      <c r="J350" s="41"/>
      <c r="K350" s="41"/>
      <c r="L350" s="45"/>
      <c r="M350" s="221"/>
      <c r="N350" s="222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141</v>
      </c>
      <c r="AU350" s="18" t="s">
        <v>139</v>
      </c>
    </row>
    <row r="351" s="2" customFormat="1">
      <c r="A351" s="39"/>
      <c r="B351" s="40"/>
      <c r="C351" s="41"/>
      <c r="D351" s="223" t="s">
        <v>143</v>
      </c>
      <c r="E351" s="41"/>
      <c r="F351" s="224" t="s">
        <v>605</v>
      </c>
      <c r="G351" s="41"/>
      <c r="H351" s="41"/>
      <c r="I351" s="220"/>
      <c r="J351" s="41"/>
      <c r="K351" s="41"/>
      <c r="L351" s="45"/>
      <c r="M351" s="221"/>
      <c r="N351" s="222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143</v>
      </c>
      <c r="AU351" s="18" t="s">
        <v>139</v>
      </c>
    </row>
    <row r="352" s="2" customFormat="1" ht="16.5" customHeight="1">
      <c r="A352" s="39"/>
      <c r="B352" s="40"/>
      <c r="C352" s="205" t="s">
        <v>606</v>
      </c>
      <c r="D352" s="205" t="s">
        <v>133</v>
      </c>
      <c r="E352" s="206" t="s">
        <v>607</v>
      </c>
      <c r="F352" s="207" t="s">
        <v>608</v>
      </c>
      <c r="G352" s="208" t="s">
        <v>136</v>
      </c>
      <c r="H352" s="209">
        <v>26</v>
      </c>
      <c r="I352" s="210"/>
      <c r="J352" s="211">
        <f>ROUND(I352*H352,2)</f>
        <v>0</v>
      </c>
      <c r="K352" s="207" t="s">
        <v>137</v>
      </c>
      <c r="L352" s="45"/>
      <c r="M352" s="212" t="s">
        <v>19</v>
      </c>
      <c r="N352" s="213" t="s">
        <v>46</v>
      </c>
      <c r="O352" s="85"/>
      <c r="P352" s="214">
        <f>O352*H352</f>
        <v>0</v>
      </c>
      <c r="Q352" s="214">
        <v>0.00013999999999999999</v>
      </c>
      <c r="R352" s="214">
        <f>Q352*H352</f>
        <v>0.0036399999999999996</v>
      </c>
      <c r="S352" s="214">
        <v>0</v>
      </c>
      <c r="T352" s="215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16" t="s">
        <v>234</v>
      </c>
      <c r="AT352" s="216" t="s">
        <v>133</v>
      </c>
      <c r="AU352" s="216" t="s">
        <v>139</v>
      </c>
      <c r="AY352" s="18" t="s">
        <v>130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18" t="s">
        <v>139</v>
      </c>
      <c r="BK352" s="217">
        <f>ROUND(I352*H352,2)</f>
        <v>0</v>
      </c>
      <c r="BL352" s="18" t="s">
        <v>234</v>
      </c>
      <c r="BM352" s="216" t="s">
        <v>609</v>
      </c>
    </row>
    <row r="353" s="2" customFormat="1">
      <c r="A353" s="39"/>
      <c r="B353" s="40"/>
      <c r="C353" s="41"/>
      <c r="D353" s="218" t="s">
        <v>141</v>
      </c>
      <c r="E353" s="41"/>
      <c r="F353" s="219" t="s">
        <v>610</v>
      </c>
      <c r="G353" s="41"/>
      <c r="H353" s="41"/>
      <c r="I353" s="220"/>
      <c r="J353" s="41"/>
      <c r="K353" s="41"/>
      <c r="L353" s="45"/>
      <c r="M353" s="221"/>
      <c r="N353" s="222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141</v>
      </c>
      <c r="AU353" s="18" t="s">
        <v>139</v>
      </c>
    </row>
    <row r="354" s="2" customFormat="1">
      <c r="A354" s="39"/>
      <c r="B354" s="40"/>
      <c r="C354" s="41"/>
      <c r="D354" s="223" t="s">
        <v>143</v>
      </c>
      <c r="E354" s="41"/>
      <c r="F354" s="224" t="s">
        <v>611</v>
      </c>
      <c r="G354" s="41"/>
      <c r="H354" s="41"/>
      <c r="I354" s="220"/>
      <c r="J354" s="41"/>
      <c r="K354" s="41"/>
      <c r="L354" s="45"/>
      <c r="M354" s="221"/>
      <c r="N354" s="222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143</v>
      </c>
      <c r="AU354" s="18" t="s">
        <v>139</v>
      </c>
    </row>
    <row r="355" s="2" customFormat="1" ht="16.5" customHeight="1">
      <c r="A355" s="39"/>
      <c r="B355" s="40"/>
      <c r="C355" s="205" t="s">
        <v>612</v>
      </c>
      <c r="D355" s="205" t="s">
        <v>133</v>
      </c>
      <c r="E355" s="206" t="s">
        <v>613</v>
      </c>
      <c r="F355" s="207" t="s">
        <v>614</v>
      </c>
      <c r="G355" s="208" t="s">
        <v>136</v>
      </c>
      <c r="H355" s="209">
        <v>26</v>
      </c>
      <c r="I355" s="210"/>
      <c r="J355" s="211">
        <f>ROUND(I355*H355,2)</f>
        <v>0</v>
      </c>
      <c r="K355" s="207" t="s">
        <v>137</v>
      </c>
      <c r="L355" s="45"/>
      <c r="M355" s="212" t="s">
        <v>19</v>
      </c>
      <c r="N355" s="213" t="s">
        <v>46</v>
      </c>
      <c r="O355" s="85"/>
      <c r="P355" s="214">
        <f>O355*H355</f>
        <v>0</v>
      </c>
      <c r="Q355" s="214">
        <v>0.00012</v>
      </c>
      <c r="R355" s="214">
        <f>Q355*H355</f>
        <v>0.0031199999999999999</v>
      </c>
      <c r="S355" s="214">
        <v>0</v>
      </c>
      <c r="T355" s="215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16" t="s">
        <v>234</v>
      </c>
      <c r="AT355" s="216" t="s">
        <v>133</v>
      </c>
      <c r="AU355" s="216" t="s">
        <v>139</v>
      </c>
      <c r="AY355" s="18" t="s">
        <v>130</v>
      </c>
      <c r="BE355" s="217">
        <f>IF(N355="základní",J355,0)</f>
        <v>0</v>
      </c>
      <c r="BF355" s="217">
        <f>IF(N355="snížená",J355,0)</f>
        <v>0</v>
      </c>
      <c r="BG355" s="217">
        <f>IF(N355="zákl. přenesená",J355,0)</f>
        <v>0</v>
      </c>
      <c r="BH355" s="217">
        <f>IF(N355="sníž. přenesená",J355,0)</f>
        <v>0</v>
      </c>
      <c r="BI355" s="217">
        <f>IF(N355="nulová",J355,0)</f>
        <v>0</v>
      </c>
      <c r="BJ355" s="18" t="s">
        <v>139</v>
      </c>
      <c r="BK355" s="217">
        <f>ROUND(I355*H355,2)</f>
        <v>0</v>
      </c>
      <c r="BL355" s="18" t="s">
        <v>234</v>
      </c>
      <c r="BM355" s="216" t="s">
        <v>615</v>
      </c>
    </row>
    <row r="356" s="2" customFormat="1">
      <c r="A356" s="39"/>
      <c r="B356" s="40"/>
      <c r="C356" s="41"/>
      <c r="D356" s="218" t="s">
        <v>141</v>
      </c>
      <c r="E356" s="41"/>
      <c r="F356" s="219" t="s">
        <v>616</v>
      </c>
      <c r="G356" s="41"/>
      <c r="H356" s="41"/>
      <c r="I356" s="220"/>
      <c r="J356" s="41"/>
      <c r="K356" s="41"/>
      <c r="L356" s="45"/>
      <c r="M356" s="221"/>
      <c r="N356" s="222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141</v>
      </c>
      <c r="AU356" s="18" t="s">
        <v>139</v>
      </c>
    </row>
    <row r="357" s="2" customFormat="1">
      <c r="A357" s="39"/>
      <c r="B357" s="40"/>
      <c r="C357" s="41"/>
      <c r="D357" s="223" t="s">
        <v>143</v>
      </c>
      <c r="E357" s="41"/>
      <c r="F357" s="224" t="s">
        <v>617</v>
      </c>
      <c r="G357" s="41"/>
      <c r="H357" s="41"/>
      <c r="I357" s="220"/>
      <c r="J357" s="41"/>
      <c r="K357" s="41"/>
      <c r="L357" s="45"/>
      <c r="M357" s="221"/>
      <c r="N357" s="222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143</v>
      </c>
      <c r="AU357" s="18" t="s">
        <v>139</v>
      </c>
    </row>
    <row r="358" s="2" customFormat="1" ht="16.5" customHeight="1">
      <c r="A358" s="39"/>
      <c r="B358" s="40"/>
      <c r="C358" s="205" t="s">
        <v>618</v>
      </c>
      <c r="D358" s="205" t="s">
        <v>133</v>
      </c>
      <c r="E358" s="206" t="s">
        <v>619</v>
      </c>
      <c r="F358" s="207" t="s">
        <v>620</v>
      </c>
      <c r="G358" s="208" t="s">
        <v>136</v>
      </c>
      <c r="H358" s="209">
        <v>26</v>
      </c>
      <c r="I358" s="210"/>
      <c r="J358" s="211">
        <f>ROUND(I358*H358,2)</f>
        <v>0</v>
      </c>
      <c r="K358" s="207" t="s">
        <v>137</v>
      </c>
      <c r="L358" s="45"/>
      <c r="M358" s="212" t="s">
        <v>19</v>
      </c>
      <c r="N358" s="213" t="s">
        <v>46</v>
      </c>
      <c r="O358" s="85"/>
      <c r="P358" s="214">
        <f>O358*H358</f>
        <v>0</v>
      </c>
      <c r="Q358" s="214">
        <v>0.00012</v>
      </c>
      <c r="R358" s="214">
        <f>Q358*H358</f>
        <v>0.0031199999999999999</v>
      </c>
      <c r="S358" s="214">
        <v>0</v>
      </c>
      <c r="T358" s="215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16" t="s">
        <v>234</v>
      </c>
      <c r="AT358" s="216" t="s">
        <v>133</v>
      </c>
      <c r="AU358" s="216" t="s">
        <v>139</v>
      </c>
      <c r="AY358" s="18" t="s">
        <v>130</v>
      </c>
      <c r="BE358" s="217">
        <f>IF(N358="základní",J358,0)</f>
        <v>0</v>
      </c>
      <c r="BF358" s="217">
        <f>IF(N358="snížená",J358,0)</f>
        <v>0</v>
      </c>
      <c r="BG358" s="217">
        <f>IF(N358="zákl. přenesená",J358,0)</f>
        <v>0</v>
      </c>
      <c r="BH358" s="217">
        <f>IF(N358="sníž. přenesená",J358,0)</f>
        <v>0</v>
      </c>
      <c r="BI358" s="217">
        <f>IF(N358="nulová",J358,0)</f>
        <v>0</v>
      </c>
      <c r="BJ358" s="18" t="s">
        <v>139</v>
      </c>
      <c r="BK358" s="217">
        <f>ROUND(I358*H358,2)</f>
        <v>0</v>
      </c>
      <c r="BL358" s="18" t="s">
        <v>234</v>
      </c>
      <c r="BM358" s="216" t="s">
        <v>621</v>
      </c>
    </row>
    <row r="359" s="2" customFormat="1">
      <c r="A359" s="39"/>
      <c r="B359" s="40"/>
      <c r="C359" s="41"/>
      <c r="D359" s="218" t="s">
        <v>141</v>
      </c>
      <c r="E359" s="41"/>
      <c r="F359" s="219" t="s">
        <v>622</v>
      </c>
      <c r="G359" s="41"/>
      <c r="H359" s="41"/>
      <c r="I359" s="220"/>
      <c r="J359" s="41"/>
      <c r="K359" s="41"/>
      <c r="L359" s="45"/>
      <c r="M359" s="221"/>
      <c r="N359" s="222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141</v>
      </c>
      <c r="AU359" s="18" t="s">
        <v>139</v>
      </c>
    </row>
    <row r="360" s="2" customFormat="1">
      <c r="A360" s="39"/>
      <c r="B360" s="40"/>
      <c r="C360" s="41"/>
      <c r="D360" s="223" t="s">
        <v>143</v>
      </c>
      <c r="E360" s="41"/>
      <c r="F360" s="224" t="s">
        <v>623</v>
      </c>
      <c r="G360" s="41"/>
      <c r="H360" s="41"/>
      <c r="I360" s="220"/>
      <c r="J360" s="41"/>
      <c r="K360" s="41"/>
      <c r="L360" s="45"/>
      <c r="M360" s="221"/>
      <c r="N360" s="222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143</v>
      </c>
      <c r="AU360" s="18" t="s">
        <v>139</v>
      </c>
    </row>
    <row r="361" s="2" customFormat="1">
      <c r="A361" s="39"/>
      <c r="B361" s="40"/>
      <c r="C361" s="41"/>
      <c r="D361" s="218" t="s">
        <v>350</v>
      </c>
      <c r="E361" s="41"/>
      <c r="F361" s="246" t="s">
        <v>624</v>
      </c>
      <c r="G361" s="41"/>
      <c r="H361" s="41"/>
      <c r="I361" s="220"/>
      <c r="J361" s="41"/>
      <c r="K361" s="41"/>
      <c r="L361" s="45"/>
      <c r="M361" s="221"/>
      <c r="N361" s="222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350</v>
      </c>
      <c r="AU361" s="18" t="s">
        <v>139</v>
      </c>
    </row>
    <row r="362" s="2" customFormat="1" ht="24.15" customHeight="1">
      <c r="A362" s="39"/>
      <c r="B362" s="40"/>
      <c r="C362" s="205" t="s">
        <v>625</v>
      </c>
      <c r="D362" s="205" t="s">
        <v>133</v>
      </c>
      <c r="E362" s="206" t="s">
        <v>626</v>
      </c>
      <c r="F362" s="207" t="s">
        <v>627</v>
      </c>
      <c r="G362" s="208" t="s">
        <v>136</v>
      </c>
      <c r="H362" s="209">
        <v>26</v>
      </c>
      <c r="I362" s="210"/>
      <c r="J362" s="211">
        <f>ROUND(I362*H362,2)</f>
        <v>0</v>
      </c>
      <c r="K362" s="207" t="s">
        <v>137</v>
      </c>
      <c r="L362" s="45"/>
      <c r="M362" s="212" t="s">
        <v>19</v>
      </c>
      <c r="N362" s="213" t="s">
        <v>46</v>
      </c>
      <c r="O362" s="85"/>
      <c r="P362" s="214">
        <f>O362*H362</f>
        <v>0</v>
      </c>
      <c r="Q362" s="214">
        <v>0.00010000000000000001</v>
      </c>
      <c r="R362" s="214">
        <f>Q362*H362</f>
        <v>0.0026000000000000003</v>
      </c>
      <c r="S362" s="214">
        <v>0</v>
      </c>
      <c r="T362" s="215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6" t="s">
        <v>234</v>
      </c>
      <c r="AT362" s="216" t="s">
        <v>133</v>
      </c>
      <c r="AU362" s="216" t="s">
        <v>139</v>
      </c>
      <c r="AY362" s="18" t="s">
        <v>130</v>
      </c>
      <c r="BE362" s="217">
        <f>IF(N362="základní",J362,0)</f>
        <v>0</v>
      </c>
      <c r="BF362" s="217">
        <f>IF(N362="snížená",J362,0)</f>
        <v>0</v>
      </c>
      <c r="BG362" s="217">
        <f>IF(N362="zákl. přenesená",J362,0)</f>
        <v>0</v>
      </c>
      <c r="BH362" s="217">
        <f>IF(N362="sníž. přenesená",J362,0)</f>
        <v>0</v>
      </c>
      <c r="BI362" s="217">
        <f>IF(N362="nulová",J362,0)</f>
        <v>0</v>
      </c>
      <c r="BJ362" s="18" t="s">
        <v>139</v>
      </c>
      <c r="BK362" s="217">
        <f>ROUND(I362*H362,2)</f>
        <v>0</v>
      </c>
      <c r="BL362" s="18" t="s">
        <v>234</v>
      </c>
      <c r="BM362" s="216" t="s">
        <v>628</v>
      </c>
    </row>
    <row r="363" s="2" customFormat="1">
      <c r="A363" s="39"/>
      <c r="B363" s="40"/>
      <c r="C363" s="41"/>
      <c r="D363" s="218" t="s">
        <v>141</v>
      </c>
      <c r="E363" s="41"/>
      <c r="F363" s="219" t="s">
        <v>627</v>
      </c>
      <c r="G363" s="41"/>
      <c r="H363" s="41"/>
      <c r="I363" s="220"/>
      <c r="J363" s="41"/>
      <c r="K363" s="41"/>
      <c r="L363" s="45"/>
      <c r="M363" s="221"/>
      <c r="N363" s="222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141</v>
      </c>
      <c r="AU363" s="18" t="s">
        <v>139</v>
      </c>
    </row>
    <row r="364" s="2" customFormat="1">
      <c r="A364" s="39"/>
      <c r="B364" s="40"/>
      <c r="C364" s="41"/>
      <c r="D364" s="223" t="s">
        <v>143</v>
      </c>
      <c r="E364" s="41"/>
      <c r="F364" s="224" t="s">
        <v>629</v>
      </c>
      <c r="G364" s="41"/>
      <c r="H364" s="41"/>
      <c r="I364" s="220"/>
      <c r="J364" s="41"/>
      <c r="K364" s="41"/>
      <c r="L364" s="45"/>
      <c r="M364" s="221"/>
      <c r="N364" s="222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143</v>
      </c>
      <c r="AU364" s="18" t="s">
        <v>139</v>
      </c>
    </row>
    <row r="365" s="12" customFormat="1" ht="22.8" customHeight="1">
      <c r="A365" s="12"/>
      <c r="B365" s="189"/>
      <c r="C365" s="190"/>
      <c r="D365" s="191" t="s">
        <v>73</v>
      </c>
      <c r="E365" s="203" t="s">
        <v>630</v>
      </c>
      <c r="F365" s="203" t="s">
        <v>631</v>
      </c>
      <c r="G365" s="190"/>
      <c r="H365" s="190"/>
      <c r="I365" s="193"/>
      <c r="J365" s="204">
        <f>BK365</f>
        <v>0</v>
      </c>
      <c r="K365" s="190"/>
      <c r="L365" s="195"/>
      <c r="M365" s="196"/>
      <c r="N365" s="197"/>
      <c r="O365" s="197"/>
      <c r="P365" s="198">
        <f>SUM(P366:P389)</f>
        <v>0</v>
      </c>
      <c r="Q365" s="197"/>
      <c r="R365" s="198">
        <f>SUM(R366:R389)</f>
        <v>0.44709443999999998</v>
      </c>
      <c r="S365" s="197"/>
      <c r="T365" s="199">
        <f>SUM(T366:T389)</f>
        <v>0.092770599999999995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00" t="s">
        <v>139</v>
      </c>
      <c r="AT365" s="201" t="s">
        <v>73</v>
      </c>
      <c r="AU365" s="201" t="s">
        <v>82</v>
      </c>
      <c r="AY365" s="200" t="s">
        <v>130</v>
      </c>
      <c r="BK365" s="202">
        <f>SUM(BK366:BK389)</f>
        <v>0</v>
      </c>
    </row>
    <row r="366" s="2" customFormat="1" ht="16.5" customHeight="1">
      <c r="A366" s="39"/>
      <c r="B366" s="40"/>
      <c r="C366" s="205" t="s">
        <v>632</v>
      </c>
      <c r="D366" s="205" t="s">
        <v>133</v>
      </c>
      <c r="E366" s="206" t="s">
        <v>633</v>
      </c>
      <c r="F366" s="207" t="s">
        <v>634</v>
      </c>
      <c r="G366" s="208" t="s">
        <v>136</v>
      </c>
      <c r="H366" s="209">
        <v>299.25999999999999</v>
      </c>
      <c r="I366" s="210"/>
      <c r="J366" s="211">
        <f>ROUND(I366*H366,2)</f>
        <v>0</v>
      </c>
      <c r="K366" s="207" t="s">
        <v>137</v>
      </c>
      <c r="L366" s="45"/>
      <c r="M366" s="212" t="s">
        <v>19</v>
      </c>
      <c r="N366" s="213" t="s">
        <v>46</v>
      </c>
      <c r="O366" s="85"/>
      <c r="P366" s="214">
        <f>O366*H366</f>
        <v>0</v>
      </c>
      <c r="Q366" s="214">
        <v>0.001</v>
      </c>
      <c r="R366" s="214">
        <f>Q366*H366</f>
        <v>0.29925999999999997</v>
      </c>
      <c r="S366" s="214">
        <v>0.00031</v>
      </c>
      <c r="T366" s="215">
        <f>S366*H366</f>
        <v>0.092770599999999995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16" t="s">
        <v>234</v>
      </c>
      <c r="AT366" s="216" t="s">
        <v>133</v>
      </c>
      <c r="AU366" s="216" t="s">
        <v>139</v>
      </c>
      <c r="AY366" s="18" t="s">
        <v>130</v>
      </c>
      <c r="BE366" s="217">
        <f>IF(N366="základní",J366,0)</f>
        <v>0</v>
      </c>
      <c r="BF366" s="217">
        <f>IF(N366="snížená",J366,0)</f>
        <v>0</v>
      </c>
      <c r="BG366" s="217">
        <f>IF(N366="zákl. přenesená",J366,0)</f>
        <v>0</v>
      </c>
      <c r="BH366" s="217">
        <f>IF(N366="sníž. přenesená",J366,0)</f>
        <v>0</v>
      </c>
      <c r="BI366" s="217">
        <f>IF(N366="nulová",J366,0)</f>
        <v>0</v>
      </c>
      <c r="BJ366" s="18" t="s">
        <v>139</v>
      </c>
      <c r="BK366" s="217">
        <f>ROUND(I366*H366,2)</f>
        <v>0</v>
      </c>
      <c r="BL366" s="18" t="s">
        <v>234</v>
      </c>
      <c r="BM366" s="216" t="s">
        <v>635</v>
      </c>
    </row>
    <row r="367" s="2" customFormat="1">
      <c r="A367" s="39"/>
      <c r="B367" s="40"/>
      <c r="C367" s="41"/>
      <c r="D367" s="218" t="s">
        <v>141</v>
      </c>
      <c r="E367" s="41"/>
      <c r="F367" s="219" t="s">
        <v>636</v>
      </c>
      <c r="G367" s="41"/>
      <c r="H367" s="41"/>
      <c r="I367" s="220"/>
      <c r="J367" s="41"/>
      <c r="K367" s="41"/>
      <c r="L367" s="45"/>
      <c r="M367" s="221"/>
      <c r="N367" s="222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141</v>
      </c>
      <c r="AU367" s="18" t="s">
        <v>139</v>
      </c>
    </row>
    <row r="368" s="2" customFormat="1">
      <c r="A368" s="39"/>
      <c r="B368" s="40"/>
      <c r="C368" s="41"/>
      <c r="D368" s="223" t="s">
        <v>143</v>
      </c>
      <c r="E368" s="41"/>
      <c r="F368" s="224" t="s">
        <v>637</v>
      </c>
      <c r="G368" s="41"/>
      <c r="H368" s="41"/>
      <c r="I368" s="220"/>
      <c r="J368" s="41"/>
      <c r="K368" s="41"/>
      <c r="L368" s="45"/>
      <c r="M368" s="221"/>
      <c r="N368" s="222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143</v>
      </c>
      <c r="AU368" s="18" t="s">
        <v>139</v>
      </c>
    </row>
    <row r="369" s="13" customFormat="1">
      <c r="A369" s="13"/>
      <c r="B369" s="225"/>
      <c r="C369" s="226"/>
      <c r="D369" s="218" t="s">
        <v>145</v>
      </c>
      <c r="E369" s="227" t="s">
        <v>19</v>
      </c>
      <c r="F369" s="228" t="s">
        <v>638</v>
      </c>
      <c r="G369" s="226"/>
      <c r="H369" s="229">
        <v>299.25999999999999</v>
      </c>
      <c r="I369" s="230"/>
      <c r="J369" s="226"/>
      <c r="K369" s="226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145</v>
      </c>
      <c r="AU369" s="235" t="s">
        <v>139</v>
      </c>
      <c r="AV369" s="13" t="s">
        <v>139</v>
      </c>
      <c r="AW369" s="13" t="s">
        <v>34</v>
      </c>
      <c r="AX369" s="13" t="s">
        <v>82</v>
      </c>
      <c r="AY369" s="235" t="s">
        <v>130</v>
      </c>
    </row>
    <row r="370" s="2" customFormat="1" ht="16.5" customHeight="1">
      <c r="A370" s="39"/>
      <c r="B370" s="40"/>
      <c r="C370" s="205" t="s">
        <v>639</v>
      </c>
      <c r="D370" s="205" t="s">
        <v>133</v>
      </c>
      <c r="E370" s="206" t="s">
        <v>640</v>
      </c>
      <c r="F370" s="207" t="s">
        <v>641</v>
      </c>
      <c r="G370" s="208" t="s">
        <v>136</v>
      </c>
      <c r="H370" s="209">
        <v>100</v>
      </c>
      <c r="I370" s="210"/>
      <c r="J370" s="211">
        <f>ROUND(I370*H370,2)</f>
        <v>0</v>
      </c>
      <c r="K370" s="207" t="s">
        <v>137</v>
      </c>
      <c r="L370" s="45"/>
      <c r="M370" s="212" t="s">
        <v>19</v>
      </c>
      <c r="N370" s="213" t="s">
        <v>46</v>
      </c>
      <c r="O370" s="85"/>
      <c r="P370" s="214">
        <f>O370*H370</f>
        <v>0</v>
      </c>
      <c r="Q370" s="214">
        <v>0</v>
      </c>
      <c r="R370" s="214">
        <f>Q370*H370</f>
        <v>0</v>
      </c>
      <c r="S370" s="214">
        <v>0</v>
      </c>
      <c r="T370" s="215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6" t="s">
        <v>234</v>
      </c>
      <c r="AT370" s="216" t="s">
        <v>133</v>
      </c>
      <c r="AU370" s="216" t="s">
        <v>139</v>
      </c>
      <c r="AY370" s="18" t="s">
        <v>130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18" t="s">
        <v>139</v>
      </c>
      <c r="BK370" s="217">
        <f>ROUND(I370*H370,2)</f>
        <v>0</v>
      </c>
      <c r="BL370" s="18" t="s">
        <v>234</v>
      </c>
      <c r="BM370" s="216" t="s">
        <v>642</v>
      </c>
    </row>
    <row r="371" s="2" customFormat="1">
      <c r="A371" s="39"/>
      <c r="B371" s="40"/>
      <c r="C371" s="41"/>
      <c r="D371" s="218" t="s">
        <v>141</v>
      </c>
      <c r="E371" s="41"/>
      <c r="F371" s="219" t="s">
        <v>643</v>
      </c>
      <c r="G371" s="41"/>
      <c r="H371" s="41"/>
      <c r="I371" s="220"/>
      <c r="J371" s="41"/>
      <c r="K371" s="41"/>
      <c r="L371" s="45"/>
      <c r="M371" s="221"/>
      <c r="N371" s="222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141</v>
      </c>
      <c r="AU371" s="18" t="s">
        <v>139</v>
      </c>
    </row>
    <row r="372" s="2" customFormat="1">
      <c r="A372" s="39"/>
      <c r="B372" s="40"/>
      <c r="C372" s="41"/>
      <c r="D372" s="223" t="s">
        <v>143</v>
      </c>
      <c r="E372" s="41"/>
      <c r="F372" s="224" t="s">
        <v>644</v>
      </c>
      <c r="G372" s="41"/>
      <c r="H372" s="41"/>
      <c r="I372" s="220"/>
      <c r="J372" s="41"/>
      <c r="K372" s="41"/>
      <c r="L372" s="45"/>
      <c r="M372" s="221"/>
      <c r="N372" s="222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143</v>
      </c>
      <c r="AU372" s="18" t="s">
        <v>139</v>
      </c>
    </row>
    <row r="373" s="2" customFormat="1" ht="16.5" customHeight="1">
      <c r="A373" s="39"/>
      <c r="B373" s="40"/>
      <c r="C373" s="236" t="s">
        <v>645</v>
      </c>
      <c r="D373" s="236" t="s">
        <v>178</v>
      </c>
      <c r="E373" s="237" t="s">
        <v>646</v>
      </c>
      <c r="F373" s="238" t="s">
        <v>647</v>
      </c>
      <c r="G373" s="239" t="s">
        <v>136</v>
      </c>
      <c r="H373" s="240">
        <v>200</v>
      </c>
      <c r="I373" s="241"/>
      <c r="J373" s="242">
        <f>ROUND(I373*H373,2)</f>
        <v>0</v>
      </c>
      <c r="K373" s="238" t="s">
        <v>137</v>
      </c>
      <c r="L373" s="243"/>
      <c r="M373" s="244" t="s">
        <v>19</v>
      </c>
      <c r="N373" s="245" t="s">
        <v>46</v>
      </c>
      <c r="O373" s="85"/>
      <c r="P373" s="214">
        <f>O373*H373</f>
        <v>0</v>
      </c>
      <c r="Q373" s="214">
        <v>0</v>
      </c>
      <c r="R373" s="214">
        <f>Q373*H373</f>
        <v>0</v>
      </c>
      <c r="S373" s="214">
        <v>0</v>
      </c>
      <c r="T373" s="215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6" t="s">
        <v>308</v>
      </c>
      <c r="AT373" s="216" t="s">
        <v>178</v>
      </c>
      <c r="AU373" s="216" t="s">
        <v>139</v>
      </c>
      <c r="AY373" s="18" t="s">
        <v>130</v>
      </c>
      <c r="BE373" s="217">
        <f>IF(N373="základní",J373,0)</f>
        <v>0</v>
      </c>
      <c r="BF373" s="217">
        <f>IF(N373="snížená",J373,0)</f>
        <v>0</v>
      </c>
      <c r="BG373" s="217">
        <f>IF(N373="zákl. přenesená",J373,0)</f>
        <v>0</v>
      </c>
      <c r="BH373" s="217">
        <f>IF(N373="sníž. přenesená",J373,0)</f>
        <v>0</v>
      </c>
      <c r="BI373" s="217">
        <f>IF(N373="nulová",J373,0)</f>
        <v>0</v>
      </c>
      <c r="BJ373" s="18" t="s">
        <v>139</v>
      </c>
      <c r="BK373" s="217">
        <f>ROUND(I373*H373,2)</f>
        <v>0</v>
      </c>
      <c r="BL373" s="18" t="s">
        <v>234</v>
      </c>
      <c r="BM373" s="216" t="s">
        <v>648</v>
      </c>
    </row>
    <row r="374" s="2" customFormat="1">
      <c r="A374" s="39"/>
      <c r="B374" s="40"/>
      <c r="C374" s="41"/>
      <c r="D374" s="218" t="s">
        <v>141</v>
      </c>
      <c r="E374" s="41"/>
      <c r="F374" s="219" t="s">
        <v>647</v>
      </c>
      <c r="G374" s="41"/>
      <c r="H374" s="41"/>
      <c r="I374" s="220"/>
      <c r="J374" s="41"/>
      <c r="K374" s="41"/>
      <c r="L374" s="45"/>
      <c r="M374" s="221"/>
      <c r="N374" s="222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141</v>
      </c>
      <c r="AU374" s="18" t="s">
        <v>139</v>
      </c>
    </row>
    <row r="375" s="2" customFormat="1" ht="16.5" customHeight="1">
      <c r="A375" s="39"/>
      <c r="B375" s="40"/>
      <c r="C375" s="205" t="s">
        <v>649</v>
      </c>
      <c r="D375" s="205" t="s">
        <v>133</v>
      </c>
      <c r="E375" s="206" t="s">
        <v>650</v>
      </c>
      <c r="F375" s="207" t="s">
        <v>651</v>
      </c>
      <c r="G375" s="208" t="s">
        <v>136</v>
      </c>
      <c r="H375" s="209">
        <v>50</v>
      </c>
      <c r="I375" s="210"/>
      <c r="J375" s="211">
        <f>ROUND(I375*H375,2)</f>
        <v>0</v>
      </c>
      <c r="K375" s="207" t="s">
        <v>137</v>
      </c>
      <c r="L375" s="45"/>
      <c r="M375" s="212" t="s">
        <v>19</v>
      </c>
      <c r="N375" s="213" t="s">
        <v>46</v>
      </c>
      <c r="O375" s="85"/>
      <c r="P375" s="214">
        <f>O375*H375</f>
        <v>0</v>
      </c>
      <c r="Q375" s="214">
        <v>0</v>
      </c>
      <c r="R375" s="214">
        <f>Q375*H375</f>
        <v>0</v>
      </c>
      <c r="S375" s="214">
        <v>0</v>
      </c>
      <c r="T375" s="215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6" t="s">
        <v>234</v>
      </c>
      <c r="AT375" s="216" t="s">
        <v>133</v>
      </c>
      <c r="AU375" s="216" t="s">
        <v>139</v>
      </c>
      <c r="AY375" s="18" t="s">
        <v>130</v>
      </c>
      <c r="BE375" s="217">
        <f>IF(N375="základní",J375,0)</f>
        <v>0</v>
      </c>
      <c r="BF375" s="217">
        <f>IF(N375="snížená",J375,0)</f>
        <v>0</v>
      </c>
      <c r="BG375" s="217">
        <f>IF(N375="zákl. přenesená",J375,0)</f>
        <v>0</v>
      </c>
      <c r="BH375" s="217">
        <f>IF(N375="sníž. přenesená",J375,0)</f>
        <v>0</v>
      </c>
      <c r="BI375" s="217">
        <f>IF(N375="nulová",J375,0)</f>
        <v>0</v>
      </c>
      <c r="BJ375" s="18" t="s">
        <v>139</v>
      </c>
      <c r="BK375" s="217">
        <f>ROUND(I375*H375,2)</f>
        <v>0</v>
      </c>
      <c r="BL375" s="18" t="s">
        <v>234</v>
      </c>
      <c r="BM375" s="216" t="s">
        <v>652</v>
      </c>
    </row>
    <row r="376" s="2" customFormat="1">
      <c r="A376" s="39"/>
      <c r="B376" s="40"/>
      <c r="C376" s="41"/>
      <c r="D376" s="218" t="s">
        <v>141</v>
      </c>
      <c r="E376" s="41"/>
      <c r="F376" s="219" t="s">
        <v>653</v>
      </c>
      <c r="G376" s="41"/>
      <c r="H376" s="41"/>
      <c r="I376" s="220"/>
      <c r="J376" s="41"/>
      <c r="K376" s="41"/>
      <c r="L376" s="45"/>
      <c r="M376" s="221"/>
      <c r="N376" s="222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141</v>
      </c>
      <c r="AU376" s="18" t="s">
        <v>139</v>
      </c>
    </row>
    <row r="377" s="2" customFormat="1">
      <c r="A377" s="39"/>
      <c r="B377" s="40"/>
      <c r="C377" s="41"/>
      <c r="D377" s="223" t="s">
        <v>143</v>
      </c>
      <c r="E377" s="41"/>
      <c r="F377" s="224" t="s">
        <v>654</v>
      </c>
      <c r="G377" s="41"/>
      <c r="H377" s="41"/>
      <c r="I377" s="220"/>
      <c r="J377" s="41"/>
      <c r="K377" s="41"/>
      <c r="L377" s="45"/>
      <c r="M377" s="221"/>
      <c r="N377" s="222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143</v>
      </c>
      <c r="AU377" s="18" t="s">
        <v>139</v>
      </c>
    </row>
    <row r="378" s="2" customFormat="1" ht="16.5" customHeight="1">
      <c r="A378" s="39"/>
      <c r="B378" s="40"/>
      <c r="C378" s="205" t="s">
        <v>655</v>
      </c>
      <c r="D378" s="205" t="s">
        <v>133</v>
      </c>
      <c r="E378" s="206" t="s">
        <v>656</v>
      </c>
      <c r="F378" s="207" t="s">
        <v>657</v>
      </c>
      <c r="G378" s="208" t="s">
        <v>136</v>
      </c>
      <c r="H378" s="209">
        <v>50</v>
      </c>
      <c r="I378" s="210"/>
      <c r="J378" s="211">
        <f>ROUND(I378*H378,2)</f>
        <v>0</v>
      </c>
      <c r="K378" s="207" t="s">
        <v>137</v>
      </c>
      <c r="L378" s="45"/>
      <c r="M378" s="212" t="s">
        <v>19</v>
      </c>
      <c r="N378" s="213" t="s">
        <v>46</v>
      </c>
      <c r="O378" s="85"/>
      <c r="P378" s="214">
        <f>O378*H378</f>
        <v>0</v>
      </c>
      <c r="Q378" s="214">
        <v>0</v>
      </c>
      <c r="R378" s="214">
        <f>Q378*H378</f>
        <v>0</v>
      </c>
      <c r="S378" s="214">
        <v>0</v>
      </c>
      <c r="T378" s="215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16" t="s">
        <v>234</v>
      </c>
      <c r="AT378" s="216" t="s">
        <v>133</v>
      </c>
      <c r="AU378" s="216" t="s">
        <v>139</v>
      </c>
      <c r="AY378" s="18" t="s">
        <v>130</v>
      </c>
      <c r="BE378" s="217">
        <f>IF(N378="základní",J378,0)</f>
        <v>0</v>
      </c>
      <c r="BF378" s="217">
        <f>IF(N378="snížená",J378,0)</f>
        <v>0</v>
      </c>
      <c r="BG378" s="217">
        <f>IF(N378="zákl. přenesená",J378,0)</f>
        <v>0</v>
      </c>
      <c r="BH378" s="217">
        <f>IF(N378="sníž. přenesená",J378,0)</f>
        <v>0</v>
      </c>
      <c r="BI378" s="217">
        <f>IF(N378="nulová",J378,0)</f>
        <v>0</v>
      </c>
      <c r="BJ378" s="18" t="s">
        <v>139</v>
      </c>
      <c r="BK378" s="217">
        <f>ROUND(I378*H378,2)</f>
        <v>0</v>
      </c>
      <c r="BL378" s="18" t="s">
        <v>234</v>
      </c>
      <c r="BM378" s="216" t="s">
        <v>658</v>
      </c>
    </row>
    <row r="379" s="2" customFormat="1">
      <c r="A379" s="39"/>
      <c r="B379" s="40"/>
      <c r="C379" s="41"/>
      <c r="D379" s="218" t="s">
        <v>141</v>
      </c>
      <c r="E379" s="41"/>
      <c r="F379" s="219" t="s">
        <v>659</v>
      </c>
      <c r="G379" s="41"/>
      <c r="H379" s="41"/>
      <c r="I379" s="220"/>
      <c r="J379" s="41"/>
      <c r="K379" s="41"/>
      <c r="L379" s="45"/>
      <c r="M379" s="221"/>
      <c r="N379" s="222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141</v>
      </c>
      <c r="AU379" s="18" t="s">
        <v>139</v>
      </c>
    </row>
    <row r="380" s="2" customFormat="1">
      <c r="A380" s="39"/>
      <c r="B380" s="40"/>
      <c r="C380" s="41"/>
      <c r="D380" s="223" t="s">
        <v>143</v>
      </c>
      <c r="E380" s="41"/>
      <c r="F380" s="224" t="s">
        <v>660</v>
      </c>
      <c r="G380" s="41"/>
      <c r="H380" s="41"/>
      <c r="I380" s="220"/>
      <c r="J380" s="41"/>
      <c r="K380" s="41"/>
      <c r="L380" s="45"/>
      <c r="M380" s="221"/>
      <c r="N380" s="222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143</v>
      </c>
      <c r="AU380" s="18" t="s">
        <v>139</v>
      </c>
    </row>
    <row r="381" s="2" customFormat="1" ht="16.5" customHeight="1">
      <c r="A381" s="39"/>
      <c r="B381" s="40"/>
      <c r="C381" s="205" t="s">
        <v>661</v>
      </c>
      <c r="D381" s="205" t="s">
        <v>133</v>
      </c>
      <c r="E381" s="206" t="s">
        <v>662</v>
      </c>
      <c r="F381" s="207" t="s">
        <v>663</v>
      </c>
      <c r="G381" s="208" t="s">
        <v>136</v>
      </c>
      <c r="H381" s="209">
        <v>299.25999999999999</v>
      </c>
      <c r="I381" s="210"/>
      <c r="J381" s="211">
        <f>ROUND(I381*H381,2)</f>
        <v>0</v>
      </c>
      <c r="K381" s="207" t="s">
        <v>137</v>
      </c>
      <c r="L381" s="45"/>
      <c r="M381" s="212" t="s">
        <v>19</v>
      </c>
      <c r="N381" s="213" t="s">
        <v>46</v>
      </c>
      <c r="O381" s="85"/>
      <c r="P381" s="214">
        <f>O381*H381</f>
        <v>0</v>
      </c>
      <c r="Q381" s="214">
        <v>0.00020799999999999999</v>
      </c>
      <c r="R381" s="214">
        <f>Q381*H381</f>
        <v>0.062246079999999995</v>
      </c>
      <c r="S381" s="214">
        <v>0</v>
      </c>
      <c r="T381" s="215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16" t="s">
        <v>234</v>
      </c>
      <c r="AT381" s="216" t="s">
        <v>133</v>
      </c>
      <c r="AU381" s="216" t="s">
        <v>139</v>
      </c>
      <c r="AY381" s="18" t="s">
        <v>130</v>
      </c>
      <c r="BE381" s="217">
        <f>IF(N381="základní",J381,0)</f>
        <v>0</v>
      </c>
      <c r="BF381" s="217">
        <f>IF(N381="snížená",J381,0)</f>
        <v>0</v>
      </c>
      <c r="BG381" s="217">
        <f>IF(N381="zákl. přenesená",J381,0)</f>
        <v>0</v>
      </c>
      <c r="BH381" s="217">
        <f>IF(N381="sníž. přenesená",J381,0)</f>
        <v>0</v>
      </c>
      <c r="BI381" s="217">
        <f>IF(N381="nulová",J381,0)</f>
        <v>0</v>
      </c>
      <c r="BJ381" s="18" t="s">
        <v>139</v>
      </c>
      <c r="BK381" s="217">
        <f>ROUND(I381*H381,2)</f>
        <v>0</v>
      </c>
      <c r="BL381" s="18" t="s">
        <v>234</v>
      </c>
      <c r="BM381" s="216" t="s">
        <v>664</v>
      </c>
    </row>
    <row r="382" s="2" customFormat="1">
      <c r="A382" s="39"/>
      <c r="B382" s="40"/>
      <c r="C382" s="41"/>
      <c r="D382" s="218" t="s">
        <v>141</v>
      </c>
      <c r="E382" s="41"/>
      <c r="F382" s="219" t="s">
        <v>665</v>
      </c>
      <c r="G382" s="41"/>
      <c r="H382" s="41"/>
      <c r="I382" s="220"/>
      <c r="J382" s="41"/>
      <c r="K382" s="41"/>
      <c r="L382" s="45"/>
      <c r="M382" s="221"/>
      <c r="N382" s="222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141</v>
      </c>
      <c r="AU382" s="18" t="s">
        <v>139</v>
      </c>
    </row>
    <row r="383" s="2" customFormat="1">
      <c r="A383" s="39"/>
      <c r="B383" s="40"/>
      <c r="C383" s="41"/>
      <c r="D383" s="223" t="s">
        <v>143</v>
      </c>
      <c r="E383" s="41"/>
      <c r="F383" s="224" t="s">
        <v>666</v>
      </c>
      <c r="G383" s="41"/>
      <c r="H383" s="41"/>
      <c r="I383" s="220"/>
      <c r="J383" s="41"/>
      <c r="K383" s="41"/>
      <c r="L383" s="45"/>
      <c r="M383" s="221"/>
      <c r="N383" s="222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143</v>
      </c>
      <c r="AU383" s="18" t="s">
        <v>139</v>
      </c>
    </row>
    <row r="384" s="2" customFormat="1" ht="16.5" customHeight="1">
      <c r="A384" s="39"/>
      <c r="B384" s="40"/>
      <c r="C384" s="205" t="s">
        <v>667</v>
      </c>
      <c r="D384" s="205" t="s">
        <v>133</v>
      </c>
      <c r="E384" s="206" t="s">
        <v>668</v>
      </c>
      <c r="F384" s="207" t="s">
        <v>669</v>
      </c>
      <c r="G384" s="208" t="s">
        <v>136</v>
      </c>
      <c r="H384" s="209">
        <v>299.25999999999999</v>
      </c>
      <c r="I384" s="210"/>
      <c r="J384" s="211">
        <f>ROUND(I384*H384,2)</f>
        <v>0</v>
      </c>
      <c r="K384" s="207" t="s">
        <v>137</v>
      </c>
      <c r="L384" s="45"/>
      <c r="M384" s="212" t="s">
        <v>19</v>
      </c>
      <c r="N384" s="213" t="s">
        <v>46</v>
      </c>
      <c r="O384" s="85"/>
      <c r="P384" s="214">
        <f>O384*H384</f>
        <v>0</v>
      </c>
      <c r="Q384" s="214">
        <v>0.00028600000000000001</v>
      </c>
      <c r="R384" s="214">
        <f>Q384*H384</f>
        <v>0.085588360000000002</v>
      </c>
      <c r="S384" s="214">
        <v>0</v>
      </c>
      <c r="T384" s="215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16" t="s">
        <v>234</v>
      </c>
      <c r="AT384" s="216" t="s">
        <v>133</v>
      </c>
      <c r="AU384" s="216" t="s">
        <v>139</v>
      </c>
      <c r="AY384" s="18" t="s">
        <v>130</v>
      </c>
      <c r="BE384" s="217">
        <f>IF(N384="základní",J384,0)</f>
        <v>0</v>
      </c>
      <c r="BF384" s="217">
        <f>IF(N384="snížená",J384,0)</f>
        <v>0</v>
      </c>
      <c r="BG384" s="217">
        <f>IF(N384="zákl. přenesená",J384,0)</f>
        <v>0</v>
      </c>
      <c r="BH384" s="217">
        <f>IF(N384="sníž. přenesená",J384,0)</f>
        <v>0</v>
      </c>
      <c r="BI384" s="217">
        <f>IF(N384="nulová",J384,0)</f>
        <v>0</v>
      </c>
      <c r="BJ384" s="18" t="s">
        <v>139</v>
      </c>
      <c r="BK384" s="217">
        <f>ROUND(I384*H384,2)</f>
        <v>0</v>
      </c>
      <c r="BL384" s="18" t="s">
        <v>234</v>
      </c>
      <c r="BM384" s="216" t="s">
        <v>670</v>
      </c>
    </row>
    <row r="385" s="2" customFormat="1">
      <c r="A385" s="39"/>
      <c r="B385" s="40"/>
      <c r="C385" s="41"/>
      <c r="D385" s="218" t="s">
        <v>141</v>
      </c>
      <c r="E385" s="41"/>
      <c r="F385" s="219" t="s">
        <v>671</v>
      </c>
      <c r="G385" s="41"/>
      <c r="H385" s="41"/>
      <c r="I385" s="220"/>
      <c r="J385" s="41"/>
      <c r="K385" s="41"/>
      <c r="L385" s="45"/>
      <c r="M385" s="221"/>
      <c r="N385" s="222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141</v>
      </c>
      <c r="AU385" s="18" t="s">
        <v>139</v>
      </c>
    </row>
    <row r="386" s="2" customFormat="1">
      <c r="A386" s="39"/>
      <c r="B386" s="40"/>
      <c r="C386" s="41"/>
      <c r="D386" s="223" t="s">
        <v>143</v>
      </c>
      <c r="E386" s="41"/>
      <c r="F386" s="224" t="s">
        <v>672</v>
      </c>
      <c r="G386" s="41"/>
      <c r="H386" s="41"/>
      <c r="I386" s="220"/>
      <c r="J386" s="41"/>
      <c r="K386" s="41"/>
      <c r="L386" s="45"/>
      <c r="M386" s="221"/>
      <c r="N386" s="222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143</v>
      </c>
      <c r="AU386" s="18" t="s">
        <v>139</v>
      </c>
    </row>
    <row r="387" s="2" customFormat="1" ht="16.5" customHeight="1">
      <c r="A387" s="39"/>
      <c r="B387" s="40"/>
      <c r="C387" s="205" t="s">
        <v>673</v>
      </c>
      <c r="D387" s="205" t="s">
        <v>133</v>
      </c>
      <c r="E387" s="206" t="s">
        <v>674</v>
      </c>
      <c r="F387" s="207" t="s">
        <v>675</v>
      </c>
      <c r="G387" s="208" t="s">
        <v>136</v>
      </c>
      <c r="H387" s="209">
        <v>299.25999999999999</v>
      </c>
      <c r="I387" s="210"/>
      <c r="J387" s="211">
        <f>ROUND(I387*H387,2)</f>
        <v>0</v>
      </c>
      <c r="K387" s="207" t="s">
        <v>137</v>
      </c>
      <c r="L387" s="45"/>
      <c r="M387" s="212" t="s">
        <v>19</v>
      </c>
      <c r="N387" s="213" t="s">
        <v>46</v>
      </c>
      <c r="O387" s="85"/>
      <c r="P387" s="214">
        <f>O387*H387</f>
        <v>0</v>
      </c>
      <c r="Q387" s="214">
        <v>0</v>
      </c>
      <c r="R387" s="214">
        <f>Q387*H387</f>
        <v>0</v>
      </c>
      <c r="S387" s="214">
        <v>0</v>
      </c>
      <c r="T387" s="215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16" t="s">
        <v>234</v>
      </c>
      <c r="AT387" s="216" t="s">
        <v>133</v>
      </c>
      <c r="AU387" s="216" t="s">
        <v>139</v>
      </c>
      <c r="AY387" s="18" t="s">
        <v>130</v>
      </c>
      <c r="BE387" s="217">
        <f>IF(N387="základní",J387,0)</f>
        <v>0</v>
      </c>
      <c r="BF387" s="217">
        <f>IF(N387="snížená",J387,0)</f>
        <v>0</v>
      </c>
      <c r="BG387" s="217">
        <f>IF(N387="zákl. přenesená",J387,0)</f>
        <v>0</v>
      </c>
      <c r="BH387" s="217">
        <f>IF(N387="sníž. přenesená",J387,0)</f>
        <v>0</v>
      </c>
      <c r="BI387" s="217">
        <f>IF(N387="nulová",J387,0)</f>
        <v>0</v>
      </c>
      <c r="BJ387" s="18" t="s">
        <v>139</v>
      </c>
      <c r="BK387" s="217">
        <f>ROUND(I387*H387,2)</f>
        <v>0</v>
      </c>
      <c r="BL387" s="18" t="s">
        <v>234</v>
      </c>
      <c r="BM387" s="216" t="s">
        <v>676</v>
      </c>
    </row>
    <row r="388" s="2" customFormat="1">
      <c r="A388" s="39"/>
      <c r="B388" s="40"/>
      <c r="C388" s="41"/>
      <c r="D388" s="218" t="s">
        <v>141</v>
      </c>
      <c r="E388" s="41"/>
      <c r="F388" s="219" t="s">
        <v>677</v>
      </c>
      <c r="G388" s="41"/>
      <c r="H388" s="41"/>
      <c r="I388" s="220"/>
      <c r="J388" s="41"/>
      <c r="K388" s="41"/>
      <c r="L388" s="45"/>
      <c r="M388" s="221"/>
      <c r="N388" s="222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141</v>
      </c>
      <c r="AU388" s="18" t="s">
        <v>139</v>
      </c>
    </row>
    <row r="389" s="2" customFormat="1">
      <c r="A389" s="39"/>
      <c r="B389" s="40"/>
      <c r="C389" s="41"/>
      <c r="D389" s="223" t="s">
        <v>143</v>
      </c>
      <c r="E389" s="41"/>
      <c r="F389" s="224" t="s">
        <v>678</v>
      </c>
      <c r="G389" s="41"/>
      <c r="H389" s="41"/>
      <c r="I389" s="220"/>
      <c r="J389" s="41"/>
      <c r="K389" s="41"/>
      <c r="L389" s="45"/>
      <c r="M389" s="221"/>
      <c r="N389" s="222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143</v>
      </c>
      <c r="AU389" s="18" t="s">
        <v>139</v>
      </c>
    </row>
    <row r="390" s="12" customFormat="1" ht="22.8" customHeight="1">
      <c r="A390" s="12"/>
      <c r="B390" s="189"/>
      <c r="C390" s="190"/>
      <c r="D390" s="191" t="s">
        <v>73</v>
      </c>
      <c r="E390" s="203" t="s">
        <v>679</v>
      </c>
      <c r="F390" s="203" t="s">
        <v>680</v>
      </c>
      <c r="G390" s="190"/>
      <c r="H390" s="190"/>
      <c r="I390" s="193"/>
      <c r="J390" s="204">
        <f>BK390</f>
        <v>0</v>
      </c>
      <c r="K390" s="190"/>
      <c r="L390" s="195"/>
      <c r="M390" s="196"/>
      <c r="N390" s="197"/>
      <c r="O390" s="197"/>
      <c r="P390" s="198">
        <f>SUM(P391:P395)</f>
        <v>0</v>
      </c>
      <c r="Q390" s="197"/>
      <c r="R390" s="198">
        <f>SUM(R391:R395)</f>
        <v>0.018200000000000001</v>
      </c>
      <c r="S390" s="197"/>
      <c r="T390" s="199">
        <f>SUM(T391:T395)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00" t="s">
        <v>139</v>
      </c>
      <c r="AT390" s="201" t="s">
        <v>73</v>
      </c>
      <c r="AU390" s="201" t="s">
        <v>82</v>
      </c>
      <c r="AY390" s="200" t="s">
        <v>130</v>
      </c>
      <c r="BK390" s="202">
        <f>SUM(BK391:BK395)</f>
        <v>0</v>
      </c>
    </row>
    <row r="391" s="2" customFormat="1" ht="16.5" customHeight="1">
      <c r="A391" s="39"/>
      <c r="B391" s="40"/>
      <c r="C391" s="205" t="s">
        <v>681</v>
      </c>
      <c r="D391" s="205" t="s">
        <v>133</v>
      </c>
      <c r="E391" s="206" t="s">
        <v>682</v>
      </c>
      <c r="F391" s="207" t="s">
        <v>683</v>
      </c>
      <c r="G391" s="208" t="s">
        <v>173</v>
      </c>
      <c r="H391" s="209">
        <v>11</v>
      </c>
      <c r="I391" s="210"/>
      <c r="J391" s="211">
        <f>ROUND(I391*H391,2)</f>
        <v>0</v>
      </c>
      <c r="K391" s="207" t="s">
        <v>137</v>
      </c>
      <c r="L391" s="45"/>
      <c r="M391" s="212" t="s">
        <v>19</v>
      </c>
      <c r="N391" s="213" t="s">
        <v>46</v>
      </c>
      <c r="O391" s="85"/>
      <c r="P391" s="214">
        <f>O391*H391</f>
        <v>0</v>
      </c>
      <c r="Q391" s="214">
        <v>0</v>
      </c>
      <c r="R391" s="214">
        <f>Q391*H391</f>
        <v>0</v>
      </c>
      <c r="S391" s="214">
        <v>0</v>
      </c>
      <c r="T391" s="215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16" t="s">
        <v>234</v>
      </c>
      <c r="AT391" s="216" t="s">
        <v>133</v>
      </c>
      <c r="AU391" s="216" t="s">
        <v>139</v>
      </c>
      <c r="AY391" s="18" t="s">
        <v>130</v>
      </c>
      <c r="BE391" s="217">
        <f>IF(N391="základní",J391,0)</f>
        <v>0</v>
      </c>
      <c r="BF391" s="217">
        <f>IF(N391="snížená",J391,0)</f>
        <v>0</v>
      </c>
      <c r="BG391" s="217">
        <f>IF(N391="zákl. přenesená",J391,0)</f>
        <v>0</v>
      </c>
      <c r="BH391" s="217">
        <f>IF(N391="sníž. přenesená",J391,0)</f>
        <v>0</v>
      </c>
      <c r="BI391" s="217">
        <f>IF(N391="nulová",J391,0)</f>
        <v>0</v>
      </c>
      <c r="BJ391" s="18" t="s">
        <v>139</v>
      </c>
      <c r="BK391" s="217">
        <f>ROUND(I391*H391,2)</f>
        <v>0</v>
      </c>
      <c r="BL391" s="18" t="s">
        <v>234</v>
      </c>
      <c r="BM391" s="216" t="s">
        <v>684</v>
      </c>
    </row>
    <row r="392" s="2" customFormat="1">
      <c r="A392" s="39"/>
      <c r="B392" s="40"/>
      <c r="C392" s="41"/>
      <c r="D392" s="218" t="s">
        <v>141</v>
      </c>
      <c r="E392" s="41"/>
      <c r="F392" s="219" t="s">
        <v>685</v>
      </c>
      <c r="G392" s="41"/>
      <c r="H392" s="41"/>
      <c r="I392" s="220"/>
      <c r="J392" s="41"/>
      <c r="K392" s="41"/>
      <c r="L392" s="45"/>
      <c r="M392" s="221"/>
      <c r="N392" s="222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141</v>
      </c>
      <c r="AU392" s="18" t="s">
        <v>139</v>
      </c>
    </row>
    <row r="393" s="2" customFormat="1">
      <c r="A393" s="39"/>
      <c r="B393" s="40"/>
      <c r="C393" s="41"/>
      <c r="D393" s="223" t="s">
        <v>143</v>
      </c>
      <c r="E393" s="41"/>
      <c r="F393" s="224" t="s">
        <v>686</v>
      </c>
      <c r="G393" s="41"/>
      <c r="H393" s="41"/>
      <c r="I393" s="220"/>
      <c r="J393" s="41"/>
      <c r="K393" s="41"/>
      <c r="L393" s="45"/>
      <c r="M393" s="221"/>
      <c r="N393" s="222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143</v>
      </c>
      <c r="AU393" s="18" t="s">
        <v>139</v>
      </c>
    </row>
    <row r="394" s="2" customFormat="1" ht="16.5" customHeight="1">
      <c r="A394" s="39"/>
      <c r="B394" s="40"/>
      <c r="C394" s="236" t="s">
        <v>687</v>
      </c>
      <c r="D394" s="236" t="s">
        <v>178</v>
      </c>
      <c r="E394" s="237" t="s">
        <v>688</v>
      </c>
      <c r="F394" s="238" t="s">
        <v>689</v>
      </c>
      <c r="G394" s="239" t="s">
        <v>136</v>
      </c>
      <c r="H394" s="240">
        <v>14</v>
      </c>
      <c r="I394" s="241"/>
      <c r="J394" s="242">
        <f>ROUND(I394*H394,2)</f>
        <v>0</v>
      </c>
      <c r="K394" s="238" t="s">
        <v>137</v>
      </c>
      <c r="L394" s="243"/>
      <c r="M394" s="244" t="s">
        <v>19</v>
      </c>
      <c r="N394" s="245" t="s">
        <v>46</v>
      </c>
      <c r="O394" s="85"/>
      <c r="P394" s="214">
        <f>O394*H394</f>
        <v>0</v>
      </c>
      <c r="Q394" s="214">
        <v>0.0012999999999999999</v>
      </c>
      <c r="R394" s="214">
        <f>Q394*H394</f>
        <v>0.018200000000000001</v>
      </c>
      <c r="S394" s="214">
        <v>0</v>
      </c>
      <c r="T394" s="215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16" t="s">
        <v>308</v>
      </c>
      <c r="AT394" s="216" t="s">
        <v>178</v>
      </c>
      <c r="AU394" s="216" t="s">
        <v>139</v>
      </c>
      <c r="AY394" s="18" t="s">
        <v>130</v>
      </c>
      <c r="BE394" s="217">
        <f>IF(N394="základní",J394,0)</f>
        <v>0</v>
      </c>
      <c r="BF394" s="217">
        <f>IF(N394="snížená",J394,0)</f>
        <v>0</v>
      </c>
      <c r="BG394" s="217">
        <f>IF(N394="zákl. přenesená",J394,0)</f>
        <v>0</v>
      </c>
      <c r="BH394" s="217">
        <f>IF(N394="sníž. přenesená",J394,0)</f>
        <v>0</v>
      </c>
      <c r="BI394" s="217">
        <f>IF(N394="nulová",J394,0)</f>
        <v>0</v>
      </c>
      <c r="BJ394" s="18" t="s">
        <v>139</v>
      </c>
      <c r="BK394" s="217">
        <f>ROUND(I394*H394,2)</f>
        <v>0</v>
      </c>
      <c r="BL394" s="18" t="s">
        <v>234</v>
      </c>
      <c r="BM394" s="216" t="s">
        <v>690</v>
      </c>
    </row>
    <row r="395" s="2" customFormat="1">
      <c r="A395" s="39"/>
      <c r="B395" s="40"/>
      <c r="C395" s="41"/>
      <c r="D395" s="218" t="s">
        <v>141</v>
      </c>
      <c r="E395" s="41"/>
      <c r="F395" s="219" t="s">
        <v>689</v>
      </c>
      <c r="G395" s="41"/>
      <c r="H395" s="41"/>
      <c r="I395" s="220"/>
      <c r="J395" s="41"/>
      <c r="K395" s="41"/>
      <c r="L395" s="45"/>
      <c r="M395" s="221"/>
      <c r="N395" s="222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141</v>
      </c>
      <c r="AU395" s="18" t="s">
        <v>139</v>
      </c>
    </row>
    <row r="396" s="12" customFormat="1" ht="25.92" customHeight="1">
      <c r="A396" s="12"/>
      <c r="B396" s="189"/>
      <c r="C396" s="190"/>
      <c r="D396" s="191" t="s">
        <v>73</v>
      </c>
      <c r="E396" s="192" t="s">
        <v>178</v>
      </c>
      <c r="F396" s="192" t="s">
        <v>691</v>
      </c>
      <c r="G396" s="190"/>
      <c r="H396" s="190"/>
      <c r="I396" s="193"/>
      <c r="J396" s="194">
        <f>BK396</f>
        <v>0</v>
      </c>
      <c r="K396" s="190"/>
      <c r="L396" s="195"/>
      <c r="M396" s="196"/>
      <c r="N396" s="197"/>
      <c r="O396" s="197"/>
      <c r="P396" s="198">
        <f>P397+P401</f>
        <v>0</v>
      </c>
      <c r="Q396" s="197"/>
      <c r="R396" s="198">
        <f>R397+R401</f>
        <v>0</v>
      </c>
      <c r="S396" s="197"/>
      <c r="T396" s="199">
        <f>T397+T401</f>
        <v>0.087500000000000008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0" t="s">
        <v>152</v>
      </c>
      <c r="AT396" s="201" t="s">
        <v>73</v>
      </c>
      <c r="AU396" s="201" t="s">
        <v>74</v>
      </c>
      <c r="AY396" s="200" t="s">
        <v>130</v>
      </c>
      <c r="BK396" s="202">
        <f>BK397+BK401</f>
        <v>0</v>
      </c>
    </row>
    <row r="397" s="12" customFormat="1" ht="22.8" customHeight="1">
      <c r="A397" s="12"/>
      <c r="B397" s="189"/>
      <c r="C397" s="190"/>
      <c r="D397" s="191" t="s">
        <v>73</v>
      </c>
      <c r="E397" s="203" t="s">
        <v>692</v>
      </c>
      <c r="F397" s="203" t="s">
        <v>693</v>
      </c>
      <c r="G397" s="190"/>
      <c r="H397" s="190"/>
      <c r="I397" s="193"/>
      <c r="J397" s="204">
        <f>BK397</f>
        <v>0</v>
      </c>
      <c r="K397" s="190"/>
      <c r="L397" s="195"/>
      <c r="M397" s="196"/>
      <c r="N397" s="197"/>
      <c r="O397" s="197"/>
      <c r="P397" s="198">
        <f>SUM(P398:P400)</f>
        <v>0</v>
      </c>
      <c r="Q397" s="197"/>
      <c r="R397" s="198">
        <f>SUM(R398:R400)</f>
        <v>0</v>
      </c>
      <c r="S397" s="197"/>
      <c r="T397" s="199">
        <f>SUM(T398:T400)</f>
        <v>0.087500000000000008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00" t="s">
        <v>152</v>
      </c>
      <c r="AT397" s="201" t="s">
        <v>73</v>
      </c>
      <c r="AU397" s="201" t="s">
        <v>82</v>
      </c>
      <c r="AY397" s="200" t="s">
        <v>130</v>
      </c>
      <c r="BK397" s="202">
        <f>SUM(BK398:BK400)</f>
        <v>0</v>
      </c>
    </row>
    <row r="398" s="2" customFormat="1" ht="21.75" customHeight="1">
      <c r="A398" s="39"/>
      <c r="B398" s="40"/>
      <c r="C398" s="205" t="s">
        <v>694</v>
      </c>
      <c r="D398" s="205" t="s">
        <v>133</v>
      </c>
      <c r="E398" s="206" t="s">
        <v>695</v>
      </c>
      <c r="F398" s="207" t="s">
        <v>696</v>
      </c>
      <c r="G398" s="208" t="s">
        <v>167</v>
      </c>
      <c r="H398" s="209">
        <v>25</v>
      </c>
      <c r="I398" s="210"/>
      <c r="J398" s="211">
        <f>ROUND(I398*H398,2)</f>
        <v>0</v>
      </c>
      <c r="K398" s="207" t="s">
        <v>137</v>
      </c>
      <c r="L398" s="45"/>
      <c r="M398" s="212" t="s">
        <v>19</v>
      </c>
      <c r="N398" s="213" t="s">
        <v>46</v>
      </c>
      <c r="O398" s="85"/>
      <c r="P398" s="214">
        <f>O398*H398</f>
        <v>0</v>
      </c>
      <c r="Q398" s="214">
        <v>0</v>
      </c>
      <c r="R398" s="214">
        <f>Q398*H398</f>
        <v>0</v>
      </c>
      <c r="S398" s="214">
        <v>0.0035000000000000001</v>
      </c>
      <c r="T398" s="215">
        <f>S398*H398</f>
        <v>0.087500000000000008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16" t="s">
        <v>527</v>
      </c>
      <c r="AT398" s="216" t="s">
        <v>133</v>
      </c>
      <c r="AU398" s="216" t="s">
        <v>139</v>
      </c>
      <c r="AY398" s="18" t="s">
        <v>130</v>
      </c>
      <c r="BE398" s="217">
        <f>IF(N398="základní",J398,0)</f>
        <v>0</v>
      </c>
      <c r="BF398" s="217">
        <f>IF(N398="snížená",J398,0)</f>
        <v>0</v>
      </c>
      <c r="BG398" s="217">
        <f>IF(N398="zákl. přenesená",J398,0)</f>
        <v>0</v>
      </c>
      <c r="BH398" s="217">
        <f>IF(N398="sníž. přenesená",J398,0)</f>
        <v>0</v>
      </c>
      <c r="BI398" s="217">
        <f>IF(N398="nulová",J398,0)</f>
        <v>0</v>
      </c>
      <c r="BJ398" s="18" t="s">
        <v>139</v>
      </c>
      <c r="BK398" s="217">
        <f>ROUND(I398*H398,2)</f>
        <v>0</v>
      </c>
      <c r="BL398" s="18" t="s">
        <v>527</v>
      </c>
      <c r="BM398" s="216" t="s">
        <v>697</v>
      </c>
    </row>
    <row r="399" s="2" customFormat="1">
      <c r="A399" s="39"/>
      <c r="B399" s="40"/>
      <c r="C399" s="41"/>
      <c r="D399" s="218" t="s">
        <v>141</v>
      </c>
      <c r="E399" s="41"/>
      <c r="F399" s="219" t="s">
        <v>698</v>
      </c>
      <c r="G399" s="41"/>
      <c r="H399" s="41"/>
      <c r="I399" s="220"/>
      <c r="J399" s="41"/>
      <c r="K399" s="41"/>
      <c r="L399" s="45"/>
      <c r="M399" s="221"/>
      <c r="N399" s="222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141</v>
      </c>
      <c r="AU399" s="18" t="s">
        <v>139</v>
      </c>
    </row>
    <row r="400" s="2" customFormat="1">
      <c r="A400" s="39"/>
      <c r="B400" s="40"/>
      <c r="C400" s="41"/>
      <c r="D400" s="223" t="s">
        <v>143</v>
      </c>
      <c r="E400" s="41"/>
      <c r="F400" s="224" t="s">
        <v>699</v>
      </c>
      <c r="G400" s="41"/>
      <c r="H400" s="41"/>
      <c r="I400" s="220"/>
      <c r="J400" s="41"/>
      <c r="K400" s="41"/>
      <c r="L400" s="45"/>
      <c r="M400" s="221"/>
      <c r="N400" s="222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143</v>
      </c>
      <c r="AU400" s="18" t="s">
        <v>139</v>
      </c>
    </row>
    <row r="401" s="12" customFormat="1" ht="22.8" customHeight="1">
      <c r="A401" s="12"/>
      <c r="B401" s="189"/>
      <c r="C401" s="190"/>
      <c r="D401" s="191" t="s">
        <v>73</v>
      </c>
      <c r="E401" s="203" t="s">
        <v>700</v>
      </c>
      <c r="F401" s="203" t="s">
        <v>701</v>
      </c>
      <c r="G401" s="190"/>
      <c r="H401" s="190"/>
      <c r="I401" s="193"/>
      <c r="J401" s="204">
        <f>BK401</f>
        <v>0</v>
      </c>
      <c r="K401" s="190"/>
      <c r="L401" s="195"/>
      <c r="M401" s="196"/>
      <c r="N401" s="197"/>
      <c r="O401" s="197"/>
      <c r="P401" s="198">
        <f>SUM(P402:P404)</f>
        <v>0</v>
      </c>
      <c r="Q401" s="197"/>
      <c r="R401" s="198">
        <f>SUM(R402:R404)</f>
        <v>0</v>
      </c>
      <c r="S401" s="197"/>
      <c r="T401" s="199">
        <f>SUM(T402:T404)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00" t="s">
        <v>152</v>
      </c>
      <c r="AT401" s="201" t="s">
        <v>73</v>
      </c>
      <c r="AU401" s="201" t="s">
        <v>82</v>
      </c>
      <c r="AY401" s="200" t="s">
        <v>130</v>
      </c>
      <c r="BK401" s="202">
        <f>SUM(BK402:BK404)</f>
        <v>0</v>
      </c>
    </row>
    <row r="402" s="2" customFormat="1" ht="16.5" customHeight="1">
      <c r="A402" s="39"/>
      <c r="B402" s="40"/>
      <c r="C402" s="205" t="s">
        <v>702</v>
      </c>
      <c r="D402" s="205" t="s">
        <v>133</v>
      </c>
      <c r="E402" s="206" t="s">
        <v>703</v>
      </c>
      <c r="F402" s="207" t="s">
        <v>704</v>
      </c>
      <c r="G402" s="208" t="s">
        <v>255</v>
      </c>
      <c r="H402" s="209">
        <v>1</v>
      </c>
      <c r="I402" s="210"/>
      <c r="J402" s="211">
        <f>ROUND(I402*H402,2)</f>
        <v>0</v>
      </c>
      <c r="K402" s="207" t="s">
        <v>137</v>
      </c>
      <c r="L402" s="45"/>
      <c r="M402" s="212" t="s">
        <v>19</v>
      </c>
      <c r="N402" s="213" t="s">
        <v>46</v>
      </c>
      <c r="O402" s="85"/>
      <c r="P402" s="214">
        <f>O402*H402</f>
        <v>0</v>
      </c>
      <c r="Q402" s="214">
        <v>0</v>
      </c>
      <c r="R402" s="214">
        <f>Q402*H402</f>
        <v>0</v>
      </c>
      <c r="S402" s="214">
        <v>0</v>
      </c>
      <c r="T402" s="215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16" t="s">
        <v>527</v>
      </c>
      <c r="AT402" s="216" t="s">
        <v>133</v>
      </c>
      <c r="AU402" s="216" t="s">
        <v>139</v>
      </c>
      <c r="AY402" s="18" t="s">
        <v>130</v>
      </c>
      <c r="BE402" s="217">
        <f>IF(N402="základní",J402,0)</f>
        <v>0</v>
      </c>
      <c r="BF402" s="217">
        <f>IF(N402="snížená",J402,0)</f>
        <v>0</v>
      </c>
      <c r="BG402" s="217">
        <f>IF(N402="zákl. přenesená",J402,0)</f>
        <v>0</v>
      </c>
      <c r="BH402" s="217">
        <f>IF(N402="sníž. přenesená",J402,0)</f>
        <v>0</v>
      </c>
      <c r="BI402" s="217">
        <f>IF(N402="nulová",J402,0)</f>
        <v>0</v>
      </c>
      <c r="BJ402" s="18" t="s">
        <v>139</v>
      </c>
      <c r="BK402" s="217">
        <f>ROUND(I402*H402,2)</f>
        <v>0</v>
      </c>
      <c r="BL402" s="18" t="s">
        <v>527</v>
      </c>
      <c r="BM402" s="216" t="s">
        <v>705</v>
      </c>
    </row>
    <row r="403" s="2" customFormat="1">
      <c r="A403" s="39"/>
      <c r="B403" s="40"/>
      <c r="C403" s="41"/>
      <c r="D403" s="218" t="s">
        <v>141</v>
      </c>
      <c r="E403" s="41"/>
      <c r="F403" s="219" t="s">
        <v>704</v>
      </c>
      <c r="G403" s="41"/>
      <c r="H403" s="41"/>
      <c r="I403" s="220"/>
      <c r="J403" s="41"/>
      <c r="K403" s="41"/>
      <c r="L403" s="45"/>
      <c r="M403" s="221"/>
      <c r="N403" s="222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141</v>
      </c>
      <c r="AU403" s="18" t="s">
        <v>139</v>
      </c>
    </row>
    <row r="404" s="2" customFormat="1">
      <c r="A404" s="39"/>
      <c r="B404" s="40"/>
      <c r="C404" s="41"/>
      <c r="D404" s="223" t="s">
        <v>143</v>
      </c>
      <c r="E404" s="41"/>
      <c r="F404" s="224" t="s">
        <v>706</v>
      </c>
      <c r="G404" s="41"/>
      <c r="H404" s="41"/>
      <c r="I404" s="220"/>
      <c r="J404" s="41"/>
      <c r="K404" s="41"/>
      <c r="L404" s="45"/>
      <c r="M404" s="221"/>
      <c r="N404" s="222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143</v>
      </c>
      <c r="AU404" s="18" t="s">
        <v>139</v>
      </c>
    </row>
    <row r="405" s="12" customFormat="1" ht="25.92" customHeight="1">
      <c r="A405" s="12"/>
      <c r="B405" s="189"/>
      <c r="C405" s="190"/>
      <c r="D405" s="191" t="s">
        <v>73</v>
      </c>
      <c r="E405" s="192" t="s">
        <v>707</v>
      </c>
      <c r="F405" s="192" t="s">
        <v>708</v>
      </c>
      <c r="G405" s="190"/>
      <c r="H405" s="190"/>
      <c r="I405" s="193"/>
      <c r="J405" s="194">
        <f>BK405</f>
        <v>0</v>
      </c>
      <c r="K405" s="190"/>
      <c r="L405" s="195"/>
      <c r="M405" s="196"/>
      <c r="N405" s="197"/>
      <c r="O405" s="197"/>
      <c r="P405" s="198">
        <f>SUM(P406:P409)</f>
        <v>0</v>
      </c>
      <c r="Q405" s="197"/>
      <c r="R405" s="198">
        <f>SUM(R406:R409)</f>
        <v>0</v>
      </c>
      <c r="S405" s="197"/>
      <c r="T405" s="199">
        <f>SUM(T406:T409)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0" t="s">
        <v>138</v>
      </c>
      <c r="AT405" s="201" t="s">
        <v>73</v>
      </c>
      <c r="AU405" s="201" t="s">
        <v>74</v>
      </c>
      <c r="AY405" s="200" t="s">
        <v>130</v>
      </c>
      <c r="BK405" s="202">
        <f>SUM(BK406:BK409)</f>
        <v>0</v>
      </c>
    </row>
    <row r="406" s="2" customFormat="1" ht="16.5" customHeight="1">
      <c r="A406" s="39"/>
      <c r="B406" s="40"/>
      <c r="C406" s="205" t="s">
        <v>709</v>
      </c>
      <c r="D406" s="205" t="s">
        <v>133</v>
      </c>
      <c r="E406" s="206" t="s">
        <v>710</v>
      </c>
      <c r="F406" s="207" t="s">
        <v>711</v>
      </c>
      <c r="G406" s="208" t="s">
        <v>712</v>
      </c>
      <c r="H406" s="209">
        <v>16</v>
      </c>
      <c r="I406" s="210"/>
      <c r="J406" s="211">
        <f>ROUND(I406*H406,2)</f>
        <v>0</v>
      </c>
      <c r="K406" s="207" t="s">
        <v>137</v>
      </c>
      <c r="L406" s="45"/>
      <c r="M406" s="212" t="s">
        <v>19</v>
      </c>
      <c r="N406" s="213" t="s">
        <v>46</v>
      </c>
      <c r="O406" s="85"/>
      <c r="P406" s="214">
        <f>O406*H406</f>
        <v>0</v>
      </c>
      <c r="Q406" s="214">
        <v>0</v>
      </c>
      <c r="R406" s="214">
        <f>Q406*H406</f>
        <v>0</v>
      </c>
      <c r="S406" s="214">
        <v>0</v>
      </c>
      <c r="T406" s="215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16" t="s">
        <v>713</v>
      </c>
      <c r="AT406" s="216" t="s">
        <v>133</v>
      </c>
      <c r="AU406" s="216" t="s">
        <v>82</v>
      </c>
      <c r="AY406" s="18" t="s">
        <v>130</v>
      </c>
      <c r="BE406" s="217">
        <f>IF(N406="základní",J406,0)</f>
        <v>0</v>
      </c>
      <c r="BF406" s="217">
        <f>IF(N406="snížená",J406,0)</f>
        <v>0</v>
      </c>
      <c r="BG406" s="217">
        <f>IF(N406="zákl. přenesená",J406,0)</f>
        <v>0</v>
      </c>
      <c r="BH406" s="217">
        <f>IF(N406="sníž. přenesená",J406,0)</f>
        <v>0</v>
      </c>
      <c r="BI406" s="217">
        <f>IF(N406="nulová",J406,0)</f>
        <v>0</v>
      </c>
      <c r="BJ406" s="18" t="s">
        <v>139</v>
      </c>
      <c r="BK406" s="217">
        <f>ROUND(I406*H406,2)</f>
        <v>0</v>
      </c>
      <c r="BL406" s="18" t="s">
        <v>713</v>
      </c>
      <c r="BM406" s="216" t="s">
        <v>714</v>
      </c>
    </row>
    <row r="407" s="2" customFormat="1">
      <c r="A407" s="39"/>
      <c r="B407" s="40"/>
      <c r="C407" s="41"/>
      <c r="D407" s="218" t="s">
        <v>141</v>
      </c>
      <c r="E407" s="41"/>
      <c r="F407" s="219" t="s">
        <v>715</v>
      </c>
      <c r="G407" s="41"/>
      <c r="H407" s="41"/>
      <c r="I407" s="220"/>
      <c r="J407" s="41"/>
      <c r="K407" s="41"/>
      <c r="L407" s="45"/>
      <c r="M407" s="221"/>
      <c r="N407" s="222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141</v>
      </c>
      <c r="AU407" s="18" t="s">
        <v>82</v>
      </c>
    </row>
    <row r="408" s="2" customFormat="1">
      <c r="A408" s="39"/>
      <c r="B408" s="40"/>
      <c r="C408" s="41"/>
      <c r="D408" s="223" t="s">
        <v>143</v>
      </c>
      <c r="E408" s="41"/>
      <c r="F408" s="224" t="s">
        <v>716</v>
      </c>
      <c r="G408" s="41"/>
      <c r="H408" s="41"/>
      <c r="I408" s="220"/>
      <c r="J408" s="41"/>
      <c r="K408" s="41"/>
      <c r="L408" s="45"/>
      <c r="M408" s="221"/>
      <c r="N408" s="222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143</v>
      </c>
      <c r="AU408" s="18" t="s">
        <v>82</v>
      </c>
    </row>
    <row r="409" s="2" customFormat="1">
      <c r="A409" s="39"/>
      <c r="B409" s="40"/>
      <c r="C409" s="41"/>
      <c r="D409" s="218" t="s">
        <v>350</v>
      </c>
      <c r="E409" s="41"/>
      <c r="F409" s="246" t="s">
        <v>717</v>
      </c>
      <c r="G409" s="41"/>
      <c r="H409" s="41"/>
      <c r="I409" s="220"/>
      <c r="J409" s="41"/>
      <c r="K409" s="41"/>
      <c r="L409" s="45"/>
      <c r="M409" s="247"/>
      <c r="N409" s="248"/>
      <c r="O409" s="249"/>
      <c r="P409" s="249"/>
      <c r="Q409" s="249"/>
      <c r="R409" s="249"/>
      <c r="S409" s="249"/>
      <c r="T409" s="250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350</v>
      </c>
      <c r="AU409" s="18" t="s">
        <v>82</v>
      </c>
    </row>
    <row r="410" s="2" customFormat="1" ht="6.96" customHeight="1">
      <c r="A410" s="39"/>
      <c r="B410" s="60"/>
      <c r="C410" s="61"/>
      <c r="D410" s="61"/>
      <c r="E410" s="61"/>
      <c r="F410" s="61"/>
      <c r="G410" s="61"/>
      <c r="H410" s="61"/>
      <c r="I410" s="61"/>
      <c r="J410" s="61"/>
      <c r="K410" s="61"/>
      <c r="L410" s="45"/>
      <c r="M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</sheetData>
  <sheetProtection sheet="1" autoFilter="0" formatColumns="0" formatRows="0" objects="1" scenarios="1" spinCount="100000" saltValue="HgH1aD1qOnRJ5HCFTRl6TtQjf1pLd9JrLoDWNG71UWhuGNcSSv7TTDpA6hHh0Bm65M0+B7wrLQ8EMpvfi2EuMw==" hashValue="M9otdMdrlvLDMnh0MaqC7pb/5YAR4kw0harGBiYF7e2MxGTutffKt7tWVOiEzT/+zsD9LEJsBxCc4QMOgg6Byw==" algorithmName="SHA-512" password="CC35"/>
  <autoFilter ref="C99:K409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hyperlinks>
    <hyperlink ref="F105" r:id="rId1" display="https://podminky.urs.cz/item/CS_URS_2025_01/612131121"/>
    <hyperlink ref="F109" r:id="rId2" display="https://podminky.urs.cz/item/CS_URS_2025_01/612142001"/>
    <hyperlink ref="F112" r:id="rId3" display="https://podminky.urs.cz/item/CS_URS_2025_01/612311131"/>
    <hyperlink ref="F115" r:id="rId4" display="https://podminky.urs.cz/item/CS_URS_2025_01/612315121"/>
    <hyperlink ref="F119" r:id="rId5" display="https://podminky.urs.cz/item/CS_URS_2025_01/619995001"/>
    <hyperlink ref="F122" r:id="rId6" display="https://podminky.urs.cz/item/CS_URS_2025_01/642944121"/>
    <hyperlink ref="F128" r:id="rId7" display="https://podminky.urs.cz/item/CS_URS_2025_01/949101111"/>
    <hyperlink ref="F132" r:id="rId8" display="https://podminky.urs.cz/item/CS_URS_2025_01/965046111"/>
    <hyperlink ref="F135" r:id="rId9" display="https://podminky.urs.cz/item/CS_URS_2025_01/965046119"/>
    <hyperlink ref="F139" r:id="rId10" display="https://podminky.urs.cz/item/CS_URS_2025_01/968072455"/>
    <hyperlink ref="F144" r:id="rId11" display="https://podminky.urs.cz/item/CS_URS_2025_01/997013214"/>
    <hyperlink ref="F152" r:id="rId12" display="https://podminky.urs.cz/item/CS_URS_2025_01/997013631"/>
    <hyperlink ref="F156" r:id="rId13" display="https://podminky.urs.cz/item/CS_URS_2025_01/998018003"/>
    <hyperlink ref="F161" r:id="rId14" display="https://podminky.urs.cz/item/CS_URS_2025_01/721174043"/>
    <hyperlink ref="F165" r:id="rId15" display="https://podminky.urs.cz/item/CS_URS_2025_01/725110811"/>
    <hyperlink ref="F168" r:id="rId16" display="https://podminky.urs.cz/item/CS_URS_2025_01/725112001"/>
    <hyperlink ref="F171" r:id="rId17" display="https://podminky.urs.cz/item/CS_URS_2025_01/725210821"/>
    <hyperlink ref="F174" r:id="rId18" display="https://podminky.urs.cz/item/CS_URS_2025_01/725211616"/>
    <hyperlink ref="F177" r:id="rId19" display="https://podminky.urs.cz/item/CS_URS_2025_01/725220842"/>
    <hyperlink ref="F180" r:id="rId20" display="https://podminky.urs.cz/item/CS_URS_2025_01/725222113"/>
    <hyperlink ref="F183" r:id="rId21" display="https://podminky.urs.cz/item/CS_URS_2025_01/725226131"/>
    <hyperlink ref="F186" r:id="rId22" display="https://podminky.urs.cz/item/CS_URS_2025_01/725822613"/>
    <hyperlink ref="F189" r:id="rId23" display="https://podminky.urs.cz/item/CS_URS_2025_01/725849411"/>
    <hyperlink ref="F194" r:id="rId24" display="https://podminky.urs.cz/item/CS_URS_2025_01/725861102"/>
    <hyperlink ref="F197" r:id="rId25" display="https://podminky.urs.cz/item/CS_URS_2025_01/725862113"/>
    <hyperlink ref="F200" r:id="rId26" display="https://podminky.urs.cz/item/CS_URS_2025_01/725864311"/>
    <hyperlink ref="F204" r:id="rId27" display="https://podminky.urs.cz/item/CS_URS_2025_01/766660001"/>
    <hyperlink ref="F209" r:id="rId28" display="https://podminky.urs.cz/item/CS_URS_2025_01/766691914"/>
    <hyperlink ref="F212" r:id="rId29" display="https://podminky.urs.cz/item/CS_URS_2025_01/766811111"/>
    <hyperlink ref="F226" r:id="rId30" display="https://podminky.urs.cz/item/CS_URS_2025_01/766812840"/>
    <hyperlink ref="F230" r:id="rId31" display="https://podminky.urs.cz/item/CS_URS_2025_01/998766103"/>
    <hyperlink ref="F234" r:id="rId32" display="https://podminky.urs.cz/item/CS_URS_2025_01/767640111"/>
    <hyperlink ref="F240" r:id="rId33" display="https://podminky.urs.cz/item/CS_URS_2025_01/767641800"/>
    <hyperlink ref="F243" r:id="rId34" display="https://podminky.urs.cz/item/CS_URS_2025_01/767646411"/>
    <hyperlink ref="F248" r:id="rId35" display="https://podminky.urs.cz/item/CS_URS_2025_01/767996701"/>
    <hyperlink ref="F253" r:id="rId36" display="https://podminky.urs.cz/item/CS_URS_2025_01/771121011"/>
    <hyperlink ref="F257" r:id="rId37" display="https://podminky.urs.cz/item/CS_URS_2025_01/771151012"/>
    <hyperlink ref="F260" r:id="rId38" display="https://podminky.urs.cz/item/CS_URS_2025_01/771574616"/>
    <hyperlink ref="F265" r:id="rId39" display="https://podminky.urs.cz/item/CS_URS_2025_01/998771102"/>
    <hyperlink ref="F269" r:id="rId40" display="https://podminky.urs.cz/item/CS_URS_2025_01/775111311"/>
    <hyperlink ref="F273" r:id="rId41" display="https://podminky.urs.cz/item/CS_URS_2025_01/775121111"/>
    <hyperlink ref="F276" r:id="rId42" display="https://podminky.urs.cz/item/CS_URS_2025_01/775141113"/>
    <hyperlink ref="F279" r:id="rId43" display="https://podminky.urs.cz/item/CS_URS_2025_01/775413115"/>
    <hyperlink ref="F285" r:id="rId44" display="https://podminky.urs.cz/item/CS_URS_2025_01/775429121"/>
    <hyperlink ref="F292" r:id="rId45" display="https://podminky.urs.cz/item/CS_URS_2025_01/775541161"/>
    <hyperlink ref="F297" r:id="rId46" display="https://podminky.urs.cz/item/CS_URS_2025_01/998775102"/>
    <hyperlink ref="F301" r:id="rId47" display="https://podminky.urs.cz/item/CS_URS_2025_01/776201812"/>
    <hyperlink ref="F305" r:id="rId48" display="https://podminky.urs.cz/item/CS_URS_2025_01/776410811"/>
    <hyperlink ref="F310" r:id="rId49" display="https://podminky.urs.cz/item/CS_URS_2025_01/781121011"/>
    <hyperlink ref="F314" r:id="rId50" display="https://podminky.urs.cz/item/CS_URS_2025_01/781151031"/>
    <hyperlink ref="F317" r:id="rId51" display="https://podminky.urs.cz/item/CS_URS_2025_01/781151041"/>
    <hyperlink ref="F320" r:id="rId52" display="https://podminky.urs.cz/item/CS_URS_2025_01/781472217"/>
    <hyperlink ref="F325" r:id="rId53" display="https://podminky.urs.cz/item/CS_URS_2025_01/781472291"/>
    <hyperlink ref="F328" r:id="rId54" display="https://podminky.urs.cz/item/CS_URS_2025_01/781477114"/>
    <hyperlink ref="F331" r:id="rId55" display="https://podminky.urs.cz/item/CS_URS_2025_01/781477114"/>
    <hyperlink ref="F334" r:id="rId56" display="https://podminky.urs.cz/item/CS_URS_2025_01/781492451"/>
    <hyperlink ref="F340" r:id="rId57" display="https://podminky.urs.cz/item/CS_URS_2025_01/781495115"/>
    <hyperlink ref="F343" r:id="rId58" display="https://podminky.urs.cz/item/CS_URS_2025_01/998781103"/>
    <hyperlink ref="F347" r:id="rId59" display="https://podminky.urs.cz/item/CS_URS_2025_01/783301303"/>
    <hyperlink ref="F351" r:id="rId60" display="https://podminky.urs.cz/item/CS_URS_2025_01/783301401"/>
    <hyperlink ref="F354" r:id="rId61" display="https://podminky.urs.cz/item/CS_URS_2025_01/783314101"/>
    <hyperlink ref="F357" r:id="rId62" display="https://podminky.urs.cz/item/CS_URS_2025_01/783315101"/>
    <hyperlink ref="F360" r:id="rId63" display="https://podminky.urs.cz/item/CS_URS_2025_01/783317101"/>
    <hyperlink ref="F364" r:id="rId64" display="https://podminky.urs.cz/item/CS_URS_2025_01/783343101"/>
    <hyperlink ref="F368" r:id="rId65" display="https://podminky.urs.cz/item/CS_URS_2025_01/784121001"/>
    <hyperlink ref="F372" r:id="rId66" display="https://podminky.urs.cz/item/CS_URS_2025_01/784171101"/>
    <hyperlink ref="F377" r:id="rId67" display="https://podminky.urs.cz/item/CS_URS_2025_01/784171111"/>
    <hyperlink ref="F380" r:id="rId68" display="https://podminky.urs.cz/item/CS_URS_2025_01/784171121"/>
    <hyperlink ref="F383" r:id="rId69" display="https://podminky.urs.cz/item/CS_URS_2025_01/784181101"/>
    <hyperlink ref="F386" r:id="rId70" display="https://podminky.urs.cz/item/CS_URS_2025_01/784221101"/>
    <hyperlink ref="F389" r:id="rId71" display="https://podminky.urs.cz/item/CS_URS_2025_01/784221131"/>
    <hyperlink ref="F393" r:id="rId72" display="https://podminky.urs.cz/item/CS_URS_2025_01/786623111"/>
    <hyperlink ref="F400" r:id="rId73" display="https://podminky.urs.cz/item/CS_URS_2025_01/468101112"/>
    <hyperlink ref="F404" r:id="rId74" display="https://podminky.urs.cz/item/CS_URS_2025_01/580506007"/>
    <hyperlink ref="F408" r:id="rId75" display="https://podminky.urs.cz/item/CS_URS_2025_01/HZS13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87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Rekonstrukce bytu č.21, ul. M. Pujmanové 3, Havířov - Šumbark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88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718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29. 4. 2025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29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36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37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38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39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42</v>
      </c>
      <c r="G32" s="39"/>
      <c r="H32" s="39"/>
      <c r="I32" s="146" t="s">
        <v>41</v>
      </c>
      <c r="J32" s="146" t="s">
        <v>43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44</v>
      </c>
      <c r="E33" s="133" t="s">
        <v>45</v>
      </c>
      <c r="F33" s="148">
        <f>ROUND((SUM(BE88:BE182)),  2)</f>
        <v>0</v>
      </c>
      <c r="G33" s="39"/>
      <c r="H33" s="39"/>
      <c r="I33" s="149">
        <v>0.20999999999999999</v>
      </c>
      <c r="J33" s="148">
        <f>ROUND(((SUM(BE88:BE182))*I33),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46</v>
      </c>
      <c r="F34" s="148">
        <f>ROUND((SUM(BF88:BF182)),  2)</f>
        <v>0</v>
      </c>
      <c r="G34" s="39"/>
      <c r="H34" s="39"/>
      <c r="I34" s="149">
        <v>0.12</v>
      </c>
      <c r="J34" s="148">
        <f>ROUND(((SUM(BF88:BF182))*I34),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47</v>
      </c>
      <c r="F35" s="148">
        <f>ROUND((SUM(BG88:BG182)),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48</v>
      </c>
      <c r="F36" s="148">
        <f>ROUND((SUM(BH88:BH182)),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49</v>
      </c>
      <c r="F37" s="148">
        <f>ROUND((SUM(BI88:BI182)),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50</v>
      </c>
      <c r="E39" s="152"/>
      <c r="F39" s="152"/>
      <c r="G39" s="153" t="s">
        <v>51</v>
      </c>
      <c r="H39" s="154" t="s">
        <v>52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90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Rekonstrukce bytu č.21, ul. M. Pujmanové 3, Havířov - Šumbark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88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Elektro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ul. M. Pujmanové 3</v>
      </c>
      <c r="G52" s="41"/>
      <c r="H52" s="41"/>
      <c r="I52" s="33" t="s">
        <v>23</v>
      </c>
      <c r="J52" s="73" t="str">
        <f>IF(J12="","",J12)</f>
        <v>29. 4. 2025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SBD Havířov</v>
      </c>
      <c r="G54" s="41"/>
      <c r="H54" s="41"/>
      <c r="I54" s="33" t="s">
        <v>32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Ing. Michal Klimša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91</v>
      </c>
      <c r="D57" s="163"/>
      <c r="E57" s="163"/>
      <c r="F57" s="163"/>
      <c r="G57" s="163"/>
      <c r="H57" s="163"/>
      <c r="I57" s="163"/>
      <c r="J57" s="164" t="s">
        <v>92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72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93</v>
      </c>
    </row>
    <row r="60" s="9" customFormat="1" ht="24.96" customHeight="1">
      <c r="A60" s="9"/>
      <c r="B60" s="166"/>
      <c r="C60" s="167"/>
      <c r="D60" s="168" t="s">
        <v>94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96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99</v>
      </c>
      <c r="E62" s="169"/>
      <c r="F62" s="169"/>
      <c r="G62" s="169"/>
      <c r="H62" s="169"/>
      <c r="I62" s="169"/>
      <c r="J62" s="170">
        <f>J95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719</v>
      </c>
      <c r="E63" s="175"/>
      <c r="F63" s="175"/>
      <c r="G63" s="175"/>
      <c r="H63" s="175"/>
      <c r="I63" s="175"/>
      <c r="J63" s="176">
        <f>J96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6"/>
      <c r="C64" s="167"/>
      <c r="D64" s="168" t="s">
        <v>111</v>
      </c>
      <c r="E64" s="169"/>
      <c r="F64" s="169"/>
      <c r="G64" s="169"/>
      <c r="H64" s="169"/>
      <c r="I64" s="169"/>
      <c r="J64" s="170">
        <f>J166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2"/>
      <c r="C65" s="173"/>
      <c r="D65" s="174" t="s">
        <v>112</v>
      </c>
      <c r="E65" s="175"/>
      <c r="F65" s="175"/>
      <c r="G65" s="175"/>
      <c r="H65" s="175"/>
      <c r="I65" s="175"/>
      <c r="J65" s="176">
        <f>J167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6"/>
      <c r="C66" s="167"/>
      <c r="D66" s="168" t="s">
        <v>114</v>
      </c>
      <c r="E66" s="169"/>
      <c r="F66" s="169"/>
      <c r="G66" s="169"/>
      <c r="H66" s="169"/>
      <c r="I66" s="169"/>
      <c r="J66" s="170">
        <f>J175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6"/>
      <c r="C67" s="167"/>
      <c r="D67" s="168" t="s">
        <v>720</v>
      </c>
      <c r="E67" s="169"/>
      <c r="F67" s="169"/>
      <c r="G67" s="169"/>
      <c r="H67" s="169"/>
      <c r="I67" s="169"/>
      <c r="J67" s="170">
        <f>J179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721</v>
      </c>
      <c r="E68" s="175"/>
      <c r="F68" s="175"/>
      <c r="G68" s="175"/>
      <c r="H68" s="175"/>
      <c r="I68" s="175"/>
      <c r="J68" s="176">
        <f>J180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115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1" t="str">
        <f>E7</f>
        <v>Rekonstrukce bytu č.21, ul. M. Pujmanové 3, Havířov - Šumbark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88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02 - Elektro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ul. M. Pujmanové 3</v>
      </c>
      <c r="G82" s="41"/>
      <c r="H82" s="41"/>
      <c r="I82" s="33" t="s">
        <v>23</v>
      </c>
      <c r="J82" s="73" t="str">
        <f>IF(J12="","",J12)</f>
        <v>29. 4. 2025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>SBD Havířov</v>
      </c>
      <c r="G84" s="41"/>
      <c r="H84" s="41"/>
      <c r="I84" s="33" t="s">
        <v>32</v>
      </c>
      <c r="J84" s="37" t="str">
        <f>E21</f>
        <v xml:space="preserve"> 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30</v>
      </c>
      <c r="D85" s="41"/>
      <c r="E85" s="41"/>
      <c r="F85" s="28" t="str">
        <f>IF(E18="","",E18)</f>
        <v>Vyplň údaj</v>
      </c>
      <c r="G85" s="41"/>
      <c r="H85" s="41"/>
      <c r="I85" s="33" t="s">
        <v>35</v>
      </c>
      <c r="J85" s="37" t="str">
        <f>E24</f>
        <v>Ing. Michal Klimša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116</v>
      </c>
      <c r="D87" s="181" t="s">
        <v>59</v>
      </c>
      <c r="E87" s="181" t="s">
        <v>55</v>
      </c>
      <c r="F87" s="181" t="s">
        <v>56</v>
      </c>
      <c r="G87" s="181" t="s">
        <v>117</v>
      </c>
      <c r="H87" s="181" t="s">
        <v>118</v>
      </c>
      <c r="I87" s="181" t="s">
        <v>119</v>
      </c>
      <c r="J87" s="181" t="s">
        <v>92</v>
      </c>
      <c r="K87" s="182" t="s">
        <v>120</v>
      </c>
      <c r="L87" s="183"/>
      <c r="M87" s="93" t="s">
        <v>19</v>
      </c>
      <c r="N87" s="94" t="s">
        <v>44</v>
      </c>
      <c r="O87" s="94" t="s">
        <v>121</v>
      </c>
      <c r="P87" s="94" t="s">
        <v>122</v>
      </c>
      <c r="Q87" s="94" t="s">
        <v>123</v>
      </c>
      <c r="R87" s="94" t="s">
        <v>124</v>
      </c>
      <c r="S87" s="94" t="s">
        <v>125</v>
      </c>
      <c r="T87" s="95" t="s">
        <v>126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127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P89+P95+P166+P175+P179</f>
        <v>0</v>
      </c>
      <c r="Q88" s="97"/>
      <c r="R88" s="186">
        <f>R89+R95+R166+R175+R179</f>
        <v>0.021699050000000004</v>
      </c>
      <c r="S88" s="97"/>
      <c r="T88" s="187">
        <f>T89+T95+T166+T175+T179</f>
        <v>0.050788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73</v>
      </c>
      <c r="AU88" s="18" t="s">
        <v>93</v>
      </c>
      <c r="BK88" s="188">
        <f>BK89+BK95+BK166+BK175+BK179</f>
        <v>0</v>
      </c>
    </row>
    <row r="89" s="12" customFormat="1" ht="25.92" customHeight="1">
      <c r="A89" s="12"/>
      <c r="B89" s="189"/>
      <c r="C89" s="190"/>
      <c r="D89" s="191" t="s">
        <v>73</v>
      </c>
      <c r="E89" s="192" t="s">
        <v>128</v>
      </c>
      <c r="F89" s="192" t="s">
        <v>129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</f>
        <v>0</v>
      </c>
      <c r="Q89" s="197"/>
      <c r="R89" s="198">
        <f>R90</f>
        <v>2.7000000000000002E-05</v>
      </c>
      <c r="S89" s="197"/>
      <c r="T89" s="199">
        <f>T90</f>
        <v>0.00089999999999999998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82</v>
      </c>
      <c r="AT89" s="201" t="s">
        <v>73</v>
      </c>
      <c r="AU89" s="201" t="s">
        <v>74</v>
      </c>
      <c r="AY89" s="200" t="s">
        <v>130</v>
      </c>
      <c r="BK89" s="202">
        <f>BK90</f>
        <v>0</v>
      </c>
    </row>
    <row r="90" s="12" customFormat="1" ht="22.8" customHeight="1">
      <c r="A90" s="12"/>
      <c r="B90" s="189"/>
      <c r="C90" s="190"/>
      <c r="D90" s="191" t="s">
        <v>73</v>
      </c>
      <c r="E90" s="203" t="s">
        <v>183</v>
      </c>
      <c r="F90" s="203" t="s">
        <v>184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SUM(P91:P94)</f>
        <v>0</v>
      </c>
      <c r="Q90" s="197"/>
      <c r="R90" s="198">
        <f>SUM(R91:R94)</f>
        <v>2.7000000000000002E-05</v>
      </c>
      <c r="S90" s="197"/>
      <c r="T90" s="199">
        <f>SUM(T91:T94)</f>
        <v>0.00089999999999999998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82</v>
      </c>
      <c r="AT90" s="201" t="s">
        <v>73</v>
      </c>
      <c r="AU90" s="201" t="s">
        <v>82</v>
      </c>
      <c r="AY90" s="200" t="s">
        <v>130</v>
      </c>
      <c r="BK90" s="202">
        <f>SUM(BK91:BK94)</f>
        <v>0</v>
      </c>
    </row>
    <row r="91" s="2" customFormat="1" ht="16.5" customHeight="1">
      <c r="A91" s="39"/>
      <c r="B91" s="40"/>
      <c r="C91" s="205" t="s">
        <v>339</v>
      </c>
      <c r="D91" s="205" t="s">
        <v>133</v>
      </c>
      <c r="E91" s="206" t="s">
        <v>722</v>
      </c>
      <c r="F91" s="207" t="s">
        <v>723</v>
      </c>
      <c r="G91" s="208" t="s">
        <v>167</v>
      </c>
      <c r="H91" s="209">
        <v>0.29999999999999999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46</v>
      </c>
      <c r="O91" s="85"/>
      <c r="P91" s="214">
        <f>O91*H91</f>
        <v>0</v>
      </c>
      <c r="Q91" s="214">
        <v>9.0000000000000006E-05</v>
      </c>
      <c r="R91" s="214">
        <f>Q91*H91</f>
        <v>2.7000000000000002E-05</v>
      </c>
      <c r="S91" s="214">
        <v>0.0030000000000000001</v>
      </c>
      <c r="T91" s="215">
        <f>S91*H91</f>
        <v>0.00089999999999999998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138</v>
      </c>
      <c r="AT91" s="216" t="s">
        <v>133</v>
      </c>
      <c r="AU91" s="216" t="s">
        <v>139</v>
      </c>
      <c r="AY91" s="18" t="s">
        <v>130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139</v>
      </c>
      <c r="BK91" s="217">
        <f>ROUND(I91*H91,2)</f>
        <v>0</v>
      </c>
      <c r="BL91" s="18" t="s">
        <v>138</v>
      </c>
      <c r="BM91" s="216" t="s">
        <v>724</v>
      </c>
    </row>
    <row r="92" s="2" customFormat="1">
      <c r="A92" s="39"/>
      <c r="B92" s="40"/>
      <c r="C92" s="41"/>
      <c r="D92" s="218" t="s">
        <v>141</v>
      </c>
      <c r="E92" s="41"/>
      <c r="F92" s="219" t="s">
        <v>723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141</v>
      </c>
      <c r="AU92" s="18" t="s">
        <v>139</v>
      </c>
    </row>
    <row r="93" s="2" customFormat="1" ht="16.5" customHeight="1">
      <c r="A93" s="39"/>
      <c r="B93" s="40"/>
      <c r="C93" s="205" t="s">
        <v>345</v>
      </c>
      <c r="D93" s="205" t="s">
        <v>133</v>
      </c>
      <c r="E93" s="206" t="s">
        <v>725</v>
      </c>
      <c r="F93" s="207" t="s">
        <v>726</v>
      </c>
      <c r="G93" s="208" t="s">
        <v>167</v>
      </c>
      <c r="H93" s="209">
        <v>0.29999999999999999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46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138</v>
      </c>
      <c r="AT93" s="216" t="s">
        <v>133</v>
      </c>
      <c r="AU93" s="216" t="s">
        <v>139</v>
      </c>
      <c r="AY93" s="18" t="s">
        <v>130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139</v>
      </c>
      <c r="BK93" s="217">
        <f>ROUND(I93*H93,2)</f>
        <v>0</v>
      </c>
      <c r="BL93" s="18" t="s">
        <v>138</v>
      </c>
      <c r="BM93" s="216" t="s">
        <v>727</v>
      </c>
    </row>
    <row r="94" s="2" customFormat="1">
      <c r="A94" s="39"/>
      <c r="B94" s="40"/>
      <c r="C94" s="41"/>
      <c r="D94" s="218" t="s">
        <v>141</v>
      </c>
      <c r="E94" s="41"/>
      <c r="F94" s="219" t="s">
        <v>726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141</v>
      </c>
      <c r="AU94" s="18" t="s">
        <v>139</v>
      </c>
    </row>
    <row r="95" s="12" customFormat="1" ht="25.92" customHeight="1">
      <c r="A95" s="12"/>
      <c r="B95" s="189"/>
      <c r="C95" s="190"/>
      <c r="D95" s="191" t="s">
        <v>73</v>
      </c>
      <c r="E95" s="192" t="s">
        <v>240</v>
      </c>
      <c r="F95" s="192" t="s">
        <v>241</v>
      </c>
      <c r="G95" s="190"/>
      <c r="H95" s="190"/>
      <c r="I95" s="193"/>
      <c r="J95" s="194">
        <f>BK95</f>
        <v>0</v>
      </c>
      <c r="K95" s="190"/>
      <c r="L95" s="195"/>
      <c r="M95" s="196"/>
      <c r="N95" s="197"/>
      <c r="O95" s="197"/>
      <c r="P95" s="198">
        <f>P96</f>
        <v>0</v>
      </c>
      <c r="Q95" s="197"/>
      <c r="R95" s="198">
        <f>R96</f>
        <v>0.021252050000000005</v>
      </c>
      <c r="S95" s="197"/>
      <c r="T95" s="199">
        <f>T96</f>
        <v>0.015288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139</v>
      </c>
      <c r="AT95" s="201" t="s">
        <v>73</v>
      </c>
      <c r="AU95" s="201" t="s">
        <v>74</v>
      </c>
      <c r="AY95" s="200" t="s">
        <v>130</v>
      </c>
      <c r="BK95" s="202">
        <f>BK96</f>
        <v>0</v>
      </c>
    </row>
    <row r="96" s="12" customFormat="1" ht="22.8" customHeight="1">
      <c r="A96" s="12"/>
      <c r="B96" s="189"/>
      <c r="C96" s="190"/>
      <c r="D96" s="191" t="s">
        <v>73</v>
      </c>
      <c r="E96" s="203" t="s">
        <v>728</v>
      </c>
      <c r="F96" s="203" t="s">
        <v>729</v>
      </c>
      <c r="G96" s="190"/>
      <c r="H96" s="190"/>
      <c r="I96" s="193"/>
      <c r="J96" s="204">
        <f>BK96</f>
        <v>0</v>
      </c>
      <c r="K96" s="190"/>
      <c r="L96" s="195"/>
      <c r="M96" s="196"/>
      <c r="N96" s="197"/>
      <c r="O96" s="197"/>
      <c r="P96" s="198">
        <f>SUM(P97:P165)</f>
        <v>0</v>
      </c>
      <c r="Q96" s="197"/>
      <c r="R96" s="198">
        <f>SUM(R97:R165)</f>
        <v>0.021252050000000005</v>
      </c>
      <c r="S96" s="197"/>
      <c r="T96" s="199">
        <f>SUM(T97:T165)</f>
        <v>0.015288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139</v>
      </c>
      <c r="AT96" s="201" t="s">
        <v>73</v>
      </c>
      <c r="AU96" s="201" t="s">
        <v>82</v>
      </c>
      <c r="AY96" s="200" t="s">
        <v>130</v>
      </c>
      <c r="BK96" s="202">
        <f>SUM(BK97:BK165)</f>
        <v>0</v>
      </c>
    </row>
    <row r="97" s="2" customFormat="1" ht="16.5" customHeight="1">
      <c r="A97" s="39"/>
      <c r="B97" s="40"/>
      <c r="C97" s="205" t="s">
        <v>131</v>
      </c>
      <c r="D97" s="205" t="s">
        <v>133</v>
      </c>
      <c r="E97" s="206" t="s">
        <v>730</v>
      </c>
      <c r="F97" s="207" t="s">
        <v>731</v>
      </c>
      <c r="G97" s="208" t="s">
        <v>167</v>
      </c>
      <c r="H97" s="209">
        <v>17</v>
      </c>
      <c r="I97" s="210"/>
      <c r="J97" s="211">
        <f>ROUND(I97*H97,2)</f>
        <v>0</v>
      </c>
      <c r="K97" s="207" t="s">
        <v>19</v>
      </c>
      <c r="L97" s="45"/>
      <c r="M97" s="212" t="s">
        <v>19</v>
      </c>
      <c r="N97" s="213" t="s">
        <v>46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234</v>
      </c>
      <c r="AT97" s="216" t="s">
        <v>133</v>
      </c>
      <c r="AU97" s="216" t="s">
        <v>139</v>
      </c>
      <c r="AY97" s="18" t="s">
        <v>130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139</v>
      </c>
      <c r="BK97" s="217">
        <f>ROUND(I97*H97,2)</f>
        <v>0</v>
      </c>
      <c r="BL97" s="18" t="s">
        <v>234</v>
      </c>
      <c r="BM97" s="216" t="s">
        <v>732</v>
      </c>
    </row>
    <row r="98" s="2" customFormat="1">
      <c r="A98" s="39"/>
      <c r="B98" s="40"/>
      <c r="C98" s="41"/>
      <c r="D98" s="218" t="s">
        <v>141</v>
      </c>
      <c r="E98" s="41"/>
      <c r="F98" s="219" t="s">
        <v>731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141</v>
      </c>
      <c r="AU98" s="18" t="s">
        <v>139</v>
      </c>
    </row>
    <row r="99" s="13" customFormat="1">
      <c r="A99" s="13"/>
      <c r="B99" s="225"/>
      <c r="C99" s="226"/>
      <c r="D99" s="218" t="s">
        <v>145</v>
      </c>
      <c r="E99" s="227" t="s">
        <v>733</v>
      </c>
      <c r="F99" s="228" t="s">
        <v>734</v>
      </c>
      <c r="G99" s="226"/>
      <c r="H99" s="229">
        <v>9.1999999999999993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145</v>
      </c>
      <c r="AU99" s="235" t="s">
        <v>139</v>
      </c>
      <c r="AV99" s="13" t="s">
        <v>139</v>
      </c>
      <c r="AW99" s="13" t="s">
        <v>34</v>
      </c>
      <c r="AX99" s="13" t="s">
        <v>74</v>
      </c>
      <c r="AY99" s="235" t="s">
        <v>130</v>
      </c>
    </row>
    <row r="100" s="13" customFormat="1">
      <c r="A100" s="13"/>
      <c r="B100" s="225"/>
      <c r="C100" s="226"/>
      <c r="D100" s="218" t="s">
        <v>145</v>
      </c>
      <c r="E100" s="227" t="s">
        <v>735</v>
      </c>
      <c r="F100" s="228" t="s">
        <v>736</v>
      </c>
      <c r="G100" s="226"/>
      <c r="H100" s="229">
        <v>7.7999999999999998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145</v>
      </c>
      <c r="AU100" s="235" t="s">
        <v>139</v>
      </c>
      <c r="AV100" s="13" t="s">
        <v>139</v>
      </c>
      <c r="AW100" s="13" t="s">
        <v>34</v>
      </c>
      <c r="AX100" s="13" t="s">
        <v>74</v>
      </c>
      <c r="AY100" s="235" t="s">
        <v>130</v>
      </c>
    </row>
    <row r="101" s="14" customFormat="1">
      <c r="A101" s="14"/>
      <c r="B101" s="251"/>
      <c r="C101" s="252"/>
      <c r="D101" s="218" t="s">
        <v>145</v>
      </c>
      <c r="E101" s="253" t="s">
        <v>19</v>
      </c>
      <c r="F101" s="254" t="s">
        <v>737</v>
      </c>
      <c r="G101" s="252"/>
      <c r="H101" s="255">
        <v>17</v>
      </c>
      <c r="I101" s="256"/>
      <c r="J101" s="252"/>
      <c r="K101" s="252"/>
      <c r="L101" s="257"/>
      <c r="M101" s="258"/>
      <c r="N101" s="259"/>
      <c r="O101" s="259"/>
      <c r="P101" s="259"/>
      <c r="Q101" s="259"/>
      <c r="R101" s="259"/>
      <c r="S101" s="259"/>
      <c r="T101" s="26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61" t="s">
        <v>145</v>
      </c>
      <c r="AU101" s="261" t="s">
        <v>139</v>
      </c>
      <c r="AV101" s="14" t="s">
        <v>138</v>
      </c>
      <c r="AW101" s="14" t="s">
        <v>34</v>
      </c>
      <c r="AX101" s="14" t="s">
        <v>82</v>
      </c>
      <c r="AY101" s="261" t="s">
        <v>130</v>
      </c>
    </row>
    <row r="102" s="2" customFormat="1" ht="16.5" customHeight="1">
      <c r="A102" s="39"/>
      <c r="B102" s="40"/>
      <c r="C102" s="236" t="s">
        <v>177</v>
      </c>
      <c r="D102" s="236" t="s">
        <v>178</v>
      </c>
      <c r="E102" s="237" t="s">
        <v>738</v>
      </c>
      <c r="F102" s="238" t="s">
        <v>739</v>
      </c>
      <c r="G102" s="239" t="s">
        <v>167</v>
      </c>
      <c r="H102" s="240">
        <v>10.58</v>
      </c>
      <c r="I102" s="241"/>
      <c r="J102" s="242">
        <f>ROUND(I102*H102,2)</f>
        <v>0</v>
      </c>
      <c r="K102" s="238" t="s">
        <v>19</v>
      </c>
      <c r="L102" s="243"/>
      <c r="M102" s="244" t="s">
        <v>19</v>
      </c>
      <c r="N102" s="245" t="s">
        <v>46</v>
      </c>
      <c r="O102" s="85"/>
      <c r="P102" s="214">
        <f>O102*H102</f>
        <v>0</v>
      </c>
      <c r="Q102" s="214">
        <v>0.00012</v>
      </c>
      <c r="R102" s="214">
        <f>Q102*H102</f>
        <v>0.0012696000000000001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308</v>
      </c>
      <c r="AT102" s="216" t="s">
        <v>178</v>
      </c>
      <c r="AU102" s="216" t="s">
        <v>139</v>
      </c>
      <c r="AY102" s="18" t="s">
        <v>130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139</v>
      </c>
      <c r="BK102" s="217">
        <f>ROUND(I102*H102,2)</f>
        <v>0</v>
      </c>
      <c r="BL102" s="18" t="s">
        <v>234</v>
      </c>
      <c r="BM102" s="216" t="s">
        <v>740</v>
      </c>
    </row>
    <row r="103" s="2" customFormat="1">
      <c r="A103" s="39"/>
      <c r="B103" s="40"/>
      <c r="C103" s="41"/>
      <c r="D103" s="218" t="s">
        <v>141</v>
      </c>
      <c r="E103" s="41"/>
      <c r="F103" s="219" t="s">
        <v>739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141</v>
      </c>
      <c r="AU103" s="18" t="s">
        <v>139</v>
      </c>
    </row>
    <row r="104" s="13" customFormat="1">
      <c r="A104" s="13"/>
      <c r="B104" s="225"/>
      <c r="C104" s="226"/>
      <c r="D104" s="218" t="s">
        <v>145</v>
      </c>
      <c r="E104" s="227" t="s">
        <v>19</v>
      </c>
      <c r="F104" s="228" t="s">
        <v>741</v>
      </c>
      <c r="G104" s="226"/>
      <c r="H104" s="229">
        <v>10.58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145</v>
      </c>
      <c r="AU104" s="235" t="s">
        <v>139</v>
      </c>
      <c r="AV104" s="13" t="s">
        <v>139</v>
      </c>
      <c r="AW104" s="13" t="s">
        <v>34</v>
      </c>
      <c r="AX104" s="13" t="s">
        <v>82</v>
      </c>
      <c r="AY104" s="235" t="s">
        <v>130</v>
      </c>
    </row>
    <row r="105" s="2" customFormat="1" ht="16.5" customHeight="1">
      <c r="A105" s="39"/>
      <c r="B105" s="40"/>
      <c r="C105" s="236" t="s">
        <v>181</v>
      </c>
      <c r="D105" s="236" t="s">
        <v>178</v>
      </c>
      <c r="E105" s="237" t="s">
        <v>742</v>
      </c>
      <c r="F105" s="238" t="s">
        <v>743</v>
      </c>
      <c r="G105" s="239" t="s">
        <v>167</v>
      </c>
      <c r="H105" s="240">
        <v>8.9700000000000006</v>
      </c>
      <c r="I105" s="241"/>
      <c r="J105" s="242">
        <f>ROUND(I105*H105,2)</f>
        <v>0</v>
      </c>
      <c r="K105" s="238" t="s">
        <v>19</v>
      </c>
      <c r="L105" s="243"/>
      <c r="M105" s="244" t="s">
        <v>19</v>
      </c>
      <c r="N105" s="245" t="s">
        <v>46</v>
      </c>
      <c r="O105" s="85"/>
      <c r="P105" s="214">
        <f>O105*H105</f>
        <v>0</v>
      </c>
      <c r="Q105" s="214">
        <v>0.00034000000000000002</v>
      </c>
      <c r="R105" s="214">
        <f>Q105*H105</f>
        <v>0.0030498000000000005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308</v>
      </c>
      <c r="AT105" s="216" t="s">
        <v>178</v>
      </c>
      <c r="AU105" s="216" t="s">
        <v>139</v>
      </c>
      <c r="AY105" s="18" t="s">
        <v>130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139</v>
      </c>
      <c r="BK105" s="217">
        <f>ROUND(I105*H105,2)</f>
        <v>0</v>
      </c>
      <c r="BL105" s="18" t="s">
        <v>234</v>
      </c>
      <c r="BM105" s="216" t="s">
        <v>744</v>
      </c>
    </row>
    <row r="106" s="2" customFormat="1">
      <c r="A106" s="39"/>
      <c r="B106" s="40"/>
      <c r="C106" s="41"/>
      <c r="D106" s="218" t="s">
        <v>141</v>
      </c>
      <c r="E106" s="41"/>
      <c r="F106" s="219" t="s">
        <v>743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141</v>
      </c>
      <c r="AU106" s="18" t="s">
        <v>139</v>
      </c>
    </row>
    <row r="107" s="13" customFormat="1">
      <c r="A107" s="13"/>
      <c r="B107" s="225"/>
      <c r="C107" s="226"/>
      <c r="D107" s="218" t="s">
        <v>145</v>
      </c>
      <c r="E107" s="227" t="s">
        <v>19</v>
      </c>
      <c r="F107" s="228" t="s">
        <v>745</v>
      </c>
      <c r="G107" s="226"/>
      <c r="H107" s="229">
        <v>8.9700000000000006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145</v>
      </c>
      <c r="AU107" s="235" t="s">
        <v>139</v>
      </c>
      <c r="AV107" s="13" t="s">
        <v>139</v>
      </c>
      <c r="AW107" s="13" t="s">
        <v>34</v>
      </c>
      <c r="AX107" s="13" t="s">
        <v>82</v>
      </c>
      <c r="AY107" s="235" t="s">
        <v>130</v>
      </c>
    </row>
    <row r="108" s="2" customFormat="1" ht="16.5" customHeight="1">
      <c r="A108" s="39"/>
      <c r="B108" s="40"/>
      <c r="C108" s="205" t="s">
        <v>138</v>
      </c>
      <c r="D108" s="205" t="s">
        <v>133</v>
      </c>
      <c r="E108" s="206" t="s">
        <v>746</v>
      </c>
      <c r="F108" s="207" t="s">
        <v>747</v>
      </c>
      <c r="G108" s="208" t="s">
        <v>173</v>
      </c>
      <c r="H108" s="209">
        <v>4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46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234</v>
      </c>
      <c r="AT108" s="216" t="s">
        <v>133</v>
      </c>
      <c r="AU108" s="216" t="s">
        <v>139</v>
      </c>
      <c r="AY108" s="18" t="s">
        <v>130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139</v>
      </c>
      <c r="BK108" s="217">
        <f>ROUND(I108*H108,2)</f>
        <v>0</v>
      </c>
      <c r="BL108" s="18" t="s">
        <v>234</v>
      </c>
      <c r="BM108" s="216" t="s">
        <v>748</v>
      </c>
    </row>
    <row r="109" s="2" customFormat="1">
      <c r="A109" s="39"/>
      <c r="B109" s="40"/>
      <c r="C109" s="41"/>
      <c r="D109" s="218" t="s">
        <v>141</v>
      </c>
      <c r="E109" s="41"/>
      <c r="F109" s="219" t="s">
        <v>747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141</v>
      </c>
      <c r="AU109" s="18" t="s">
        <v>139</v>
      </c>
    </row>
    <row r="110" s="2" customFormat="1" ht="16.5" customHeight="1">
      <c r="A110" s="39"/>
      <c r="B110" s="40"/>
      <c r="C110" s="236" t="s">
        <v>164</v>
      </c>
      <c r="D110" s="236" t="s">
        <v>178</v>
      </c>
      <c r="E110" s="237" t="s">
        <v>749</v>
      </c>
      <c r="F110" s="238" t="s">
        <v>750</v>
      </c>
      <c r="G110" s="239" t="s">
        <v>173</v>
      </c>
      <c r="H110" s="240">
        <v>4</v>
      </c>
      <c r="I110" s="241"/>
      <c r="J110" s="242">
        <f>ROUND(I110*H110,2)</f>
        <v>0</v>
      </c>
      <c r="K110" s="238" t="s">
        <v>19</v>
      </c>
      <c r="L110" s="243"/>
      <c r="M110" s="244" t="s">
        <v>19</v>
      </c>
      <c r="N110" s="245" t="s">
        <v>46</v>
      </c>
      <c r="O110" s="85"/>
      <c r="P110" s="214">
        <f>O110*H110</f>
        <v>0</v>
      </c>
      <c r="Q110" s="214">
        <v>4.0000000000000003E-05</v>
      </c>
      <c r="R110" s="214">
        <f>Q110*H110</f>
        <v>0.00016000000000000001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308</v>
      </c>
      <c r="AT110" s="216" t="s">
        <v>178</v>
      </c>
      <c r="AU110" s="216" t="s">
        <v>139</v>
      </c>
      <c r="AY110" s="18" t="s">
        <v>130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139</v>
      </c>
      <c r="BK110" s="217">
        <f>ROUND(I110*H110,2)</f>
        <v>0</v>
      </c>
      <c r="BL110" s="18" t="s">
        <v>234</v>
      </c>
      <c r="BM110" s="216" t="s">
        <v>751</v>
      </c>
    </row>
    <row r="111" s="2" customFormat="1">
      <c r="A111" s="39"/>
      <c r="B111" s="40"/>
      <c r="C111" s="41"/>
      <c r="D111" s="218" t="s">
        <v>141</v>
      </c>
      <c r="E111" s="41"/>
      <c r="F111" s="219" t="s">
        <v>750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141</v>
      </c>
      <c r="AU111" s="18" t="s">
        <v>139</v>
      </c>
    </row>
    <row r="112" s="2" customFormat="1" ht="16.5" customHeight="1">
      <c r="A112" s="39"/>
      <c r="B112" s="40"/>
      <c r="C112" s="205" t="s">
        <v>202</v>
      </c>
      <c r="D112" s="205" t="s">
        <v>133</v>
      </c>
      <c r="E112" s="206" t="s">
        <v>752</v>
      </c>
      <c r="F112" s="207" t="s">
        <v>753</v>
      </c>
      <c r="G112" s="208" t="s">
        <v>173</v>
      </c>
      <c r="H112" s="209">
        <v>6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46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234</v>
      </c>
      <c r="AT112" s="216" t="s">
        <v>133</v>
      </c>
      <c r="AU112" s="216" t="s">
        <v>139</v>
      </c>
      <c r="AY112" s="18" t="s">
        <v>130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139</v>
      </c>
      <c r="BK112" s="217">
        <f>ROUND(I112*H112,2)</f>
        <v>0</v>
      </c>
      <c r="BL112" s="18" t="s">
        <v>234</v>
      </c>
      <c r="BM112" s="216" t="s">
        <v>754</v>
      </c>
    </row>
    <row r="113" s="2" customFormat="1">
      <c r="A113" s="39"/>
      <c r="B113" s="40"/>
      <c r="C113" s="41"/>
      <c r="D113" s="218" t="s">
        <v>141</v>
      </c>
      <c r="E113" s="41"/>
      <c r="F113" s="219" t="s">
        <v>753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141</v>
      </c>
      <c r="AU113" s="18" t="s">
        <v>139</v>
      </c>
    </row>
    <row r="114" s="2" customFormat="1" ht="16.5" customHeight="1">
      <c r="A114" s="39"/>
      <c r="B114" s="40"/>
      <c r="C114" s="236" t="s">
        <v>8</v>
      </c>
      <c r="D114" s="236" t="s">
        <v>178</v>
      </c>
      <c r="E114" s="237" t="s">
        <v>755</v>
      </c>
      <c r="F114" s="238" t="s">
        <v>756</v>
      </c>
      <c r="G114" s="239" t="s">
        <v>173</v>
      </c>
      <c r="H114" s="240">
        <v>6</v>
      </c>
      <c r="I114" s="241"/>
      <c r="J114" s="242">
        <f>ROUND(I114*H114,2)</f>
        <v>0</v>
      </c>
      <c r="K114" s="238" t="s">
        <v>19</v>
      </c>
      <c r="L114" s="243"/>
      <c r="M114" s="244" t="s">
        <v>19</v>
      </c>
      <c r="N114" s="245" t="s">
        <v>46</v>
      </c>
      <c r="O114" s="85"/>
      <c r="P114" s="214">
        <f>O114*H114</f>
        <v>0</v>
      </c>
      <c r="Q114" s="214">
        <v>5.0000000000000002E-05</v>
      </c>
      <c r="R114" s="214">
        <f>Q114*H114</f>
        <v>0.00030000000000000003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308</v>
      </c>
      <c r="AT114" s="216" t="s">
        <v>178</v>
      </c>
      <c r="AU114" s="216" t="s">
        <v>139</v>
      </c>
      <c r="AY114" s="18" t="s">
        <v>130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139</v>
      </c>
      <c r="BK114" s="217">
        <f>ROUND(I114*H114,2)</f>
        <v>0</v>
      </c>
      <c r="BL114" s="18" t="s">
        <v>234</v>
      </c>
      <c r="BM114" s="216" t="s">
        <v>757</v>
      </c>
    </row>
    <row r="115" s="2" customFormat="1">
      <c r="A115" s="39"/>
      <c r="B115" s="40"/>
      <c r="C115" s="41"/>
      <c r="D115" s="218" t="s">
        <v>141</v>
      </c>
      <c r="E115" s="41"/>
      <c r="F115" s="219" t="s">
        <v>756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141</v>
      </c>
      <c r="AU115" s="18" t="s">
        <v>139</v>
      </c>
    </row>
    <row r="116" s="2" customFormat="1" ht="16.5" customHeight="1">
      <c r="A116" s="39"/>
      <c r="B116" s="40"/>
      <c r="C116" s="205" t="s">
        <v>217</v>
      </c>
      <c r="D116" s="205" t="s">
        <v>133</v>
      </c>
      <c r="E116" s="206" t="s">
        <v>758</v>
      </c>
      <c r="F116" s="207" t="s">
        <v>759</v>
      </c>
      <c r="G116" s="208" t="s">
        <v>173</v>
      </c>
      <c r="H116" s="209">
        <v>4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46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234</v>
      </c>
      <c r="AT116" s="216" t="s">
        <v>133</v>
      </c>
      <c r="AU116" s="216" t="s">
        <v>139</v>
      </c>
      <c r="AY116" s="18" t="s">
        <v>130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139</v>
      </c>
      <c r="BK116" s="217">
        <f>ROUND(I116*H116,2)</f>
        <v>0</v>
      </c>
      <c r="BL116" s="18" t="s">
        <v>234</v>
      </c>
      <c r="BM116" s="216" t="s">
        <v>760</v>
      </c>
    </row>
    <row r="117" s="2" customFormat="1">
      <c r="A117" s="39"/>
      <c r="B117" s="40"/>
      <c r="C117" s="41"/>
      <c r="D117" s="218" t="s">
        <v>141</v>
      </c>
      <c r="E117" s="41"/>
      <c r="F117" s="219" t="s">
        <v>759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141</v>
      </c>
      <c r="AU117" s="18" t="s">
        <v>139</v>
      </c>
    </row>
    <row r="118" s="2" customFormat="1" ht="16.5" customHeight="1">
      <c r="A118" s="39"/>
      <c r="B118" s="40"/>
      <c r="C118" s="236" t="s">
        <v>221</v>
      </c>
      <c r="D118" s="236" t="s">
        <v>178</v>
      </c>
      <c r="E118" s="237" t="s">
        <v>761</v>
      </c>
      <c r="F118" s="238" t="s">
        <v>762</v>
      </c>
      <c r="G118" s="239" t="s">
        <v>173</v>
      </c>
      <c r="H118" s="240">
        <v>4</v>
      </c>
      <c r="I118" s="241"/>
      <c r="J118" s="242">
        <f>ROUND(I118*H118,2)</f>
        <v>0</v>
      </c>
      <c r="K118" s="238" t="s">
        <v>19</v>
      </c>
      <c r="L118" s="243"/>
      <c r="M118" s="244" t="s">
        <v>19</v>
      </c>
      <c r="N118" s="245" t="s">
        <v>46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308</v>
      </c>
      <c r="AT118" s="216" t="s">
        <v>178</v>
      </c>
      <c r="AU118" s="216" t="s">
        <v>139</v>
      </c>
      <c r="AY118" s="18" t="s">
        <v>130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139</v>
      </c>
      <c r="BK118" s="217">
        <f>ROUND(I118*H118,2)</f>
        <v>0</v>
      </c>
      <c r="BL118" s="18" t="s">
        <v>234</v>
      </c>
      <c r="BM118" s="216" t="s">
        <v>763</v>
      </c>
    </row>
    <row r="119" s="2" customFormat="1">
      <c r="A119" s="39"/>
      <c r="B119" s="40"/>
      <c r="C119" s="41"/>
      <c r="D119" s="218" t="s">
        <v>141</v>
      </c>
      <c r="E119" s="41"/>
      <c r="F119" s="219" t="s">
        <v>762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141</v>
      </c>
      <c r="AU119" s="18" t="s">
        <v>139</v>
      </c>
    </row>
    <row r="120" s="2" customFormat="1" ht="16.5" customHeight="1">
      <c r="A120" s="39"/>
      <c r="B120" s="40"/>
      <c r="C120" s="205" t="s">
        <v>322</v>
      </c>
      <c r="D120" s="205" t="s">
        <v>133</v>
      </c>
      <c r="E120" s="206" t="s">
        <v>764</v>
      </c>
      <c r="F120" s="207" t="s">
        <v>765</v>
      </c>
      <c r="G120" s="208" t="s">
        <v>167</v>
      </c>
      <c r="H120" s="209">
        <v>85.299999999999997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46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234</v>
      </c>
      <c r="AT120" s="216" t="s">
        <v>133</v>
      </c>
      <c r="AU120" s="216" t="s">
        <v>139</v>
      </c>
      <c r="AY120" s="18" t="s">
        <v>130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139</v>
      </c>
      <c r="BK120" s="217">
        <f>ROUND(I120*H120,2)</f>
        <v>0</v>
      </c>
      <c r="BL120" s="18" t="s">
        <v>234</v>
      </c>
      <c r="BM120" s="216" t="s">
        <v>766</v>
      </c>
    </row>
    <row r="121" s="2" customFormat="1">
      <c r="A121" s="39"/>
      <c r="B121" s="40"/>
      <c r="C121" s="41"/>
      <c r="D121" s="218" t="s">
        <v>141</v>
      </c>
      <c r="E121" s="41"/>
      <c r="F121" s="219" t="s">
        <v>765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141</v>
      </c>
      <c r="AU121" s="18" t="s">
        <v>139</v>
      </c>
    </row>
    <row r="122" s="13" customFormat="1">
      <c r="A122" s="13"/>
      <c r="B122" s="225"/>
      <c r="C122" s="226"/>
      <c r="D122" s="218" t="s">
        <v>145</v>
      </c>
      <c r="E122" s="227" t="s">
        <v>767</v>
      </c>
      <c r="F122" s="228" t="s">
        <v>768</v>
      </c>
      <c r="G122" s="226"/>
      <c r="H122" s="229">
        <v>21.800000000000001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145</v>
      </c>
      <c r="AU122" s="235" t="s">
        <v>139</v>
      </c>
      <c r="AV122" s="13" t="s">
        <v>139</v>
      </c>
      <c r="AW122" s="13" t="s">
        <v>34</v>
      </c>
      <c r="AX122" s="13" t="s">
        <v>74</v>
      </c>
      <c r="AY122" s="235" t="s">
        <v>130</v>
      </c>
    </row>
    <row r="123" s="13" customFormat="1">
      <c r="A123" s="13"/>
      <c r="B123" s="225"/>
      <c r="C123" s="226"/>
      <c r="D123" s="218" t="s">
        <v>145</v>
      </c>
      <c r="E123" s="227" t="s">
        <v>769</v>
      </c>
      <c r="F123" s="228" t="s">
        <v>770</v>
      </c>
      <c r="G123" s="226"/>
      <c r="H123" s="229">
        <v>63.5</v>
      </c>
      <c r="I123" s="230"/>
      <c r="J123" s="226"/>
      <c r="K123" s="226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145</v>
      </c>
      <c r="AU123" s="235" t="s">
        <v>139</v>
      </c>
      <c r="AV123" s="13" t="s">
        <v>139</v>
      </c>
      <c r="AW123" s="13" t="s">
        <v>34</v>
      </c>
      <c r="AX123" s="13" t="s">
        <v>74</v>
      </c>
      <c r="AY123" s="235" t="s">
        <v>130</v>
      </c>
    </row>
    <row r="124" s="14" customFormat="1">
      <c r="A124" s="14"/>
      <c r="B124" s="251"/>
      <c r="C124" s="252"/>
      <c r="D124" s="218" t="s">
        <v>145</v>
      </c>
      <c r="E124" s="253" t="s">
        <v>19</v>
      </c>
      <c r="F124" s="254" t="s">
        <v>737</v>
      </c>
      <c r="G124" s="252"/>
      <c r="H124" s="255">
        <v>85.299999999999997</v>
      </c>
      <c r="I124" s="256"/>
      <c r="J124" s="252"/>
      <c r="K124" s="252"/>
      <c r="L124" s="257"/>
      <c r="M124" s="258"/>
      <c r="N124" s="259"/>
      <c r="O124" s="259"/>
      <c r="P124" s="259"/>
      <c r="Q124" s="259"/>
      <c r="R124" s="259"/>
      <c r="S124" s="259"/>
      <c r="T124" s="26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1" t="s">
        <v>145</v>
      </c>
      <c r="AU124" s="261" t="s">
        <v>139</v>
      </c>
      <c r="AV124" s="14" t="s">
        <v>138</v>
      </c>
      <c r="AW124" s="14" t="s">
        <v>34</v>
      </c>
      <c r="AX124" s="14" t="s">
        <v>82</v>
      </c>
      <c r="AY124" s="261" t="s">
        <v>130</v>
      </c>
    </row>
    <row r="125" s="2" customFormat="1" ht="16.5" customHeight="1">
      <c r="A125" s="39"/>
      <c r="B125" s="40"/>
      <c r="C125" s="236" t="s">
        <v>330</v>
      </c>
      <c r="D125" s="236" t="s">
        <v>178</v>
      </c>
      <c r="E125" s="237" t="s">
        <v>771</v>
      </c>
      <c r="F125" s="238" t="s">
        <v>772</v>
      </c>
      <c r="G125" s="239" t="s">
        <v>167</v>
      </c>
      <c r="H125" s="240">
        <v>25.07</v>
      </c>
      <c r="I125" s="241"/>
      <c r="J125" s="242">
        <f>ROUND(I125*H125,2)</f>
        <v>0</v>
      </c>
      <c r="K125" s="238" t="s">
        <v>19</v>
      </c>
      <c r="L125" s="243"/>
      <c r="M125" s="244" t="s">
        <v>19</v>
      </c>
      <c r="N125" s="245" t="s">
        <v>46</v>
      </c>
      <c r="O125" s="85"/>
      <c r="P125" s="214">
        <f>O125*H125</f>
        <v>0</v>
      </c>
      <c r="Q125" s="214">
        <v>0.00012</v>
      </c>
      <c r="R125" s="214">
        <f>Q125*H125</f>
        <v>0.0030084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308</v>
      </c>
      <c r="AT125" s="216" t="s">
        <v>178</v>
      </c>
      <c r="AU125" s="216" t="s">
        <v>139</v>
      </c>
      <c r="AY125" s="18" t="s">
        <v>130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139</v>
      </c>
      <c r="BK125" s="217">
        <f>ROUND(I125*H125,2)</f>
        <v>0</v>
      </c>
      <c r="BL125" s="18" t="s">
        <v>234</v>
      </c>
      <c r="BM125" s="216" t="s">
        <v>773</v>
      </c>
    </row>
    <row r="126" s="2" customFormat="1">
      <c r="A126" s="39"/>
      <c r="B126" s="40"/>
      <c r="C126" s="41"/>
      <c r="D126" s="218" t="s">
        <v>141</v>
      </c>
      <c r="E126" s="41"/>
      <c r="F126" s="219" t="s">
        <v>772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141</v>
      </c>
      <c r="AU126" s="18" t="s">
        <v>139</v>
      </c>
    </row>
    <row r="127" s="2" customFormat="1">
      <c r="A127" s="39"/>
      <c r="B127" s="40"/>
      <c r="C127" s="41"/>
      <c r="D127" s="218" t="s">
        <v>350</v>
      </c>
      <c r="E127" s="41"/>
      <c r="F127" s="246" t="s">
        <v>774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350</v>
      </c>
      <c r="AU127" s="18" t="s">
        <v>139</v>
      </c>
    </row>
    <row r="128" s="13" customFormat="1">
      <c r="A128" s="13"/>
      <c r="B128" s="225"/>
      <c r="C128" s="226"/>
      <c r="D128" s="218" t="s">
        <v>145</v>
      </c>
      <c r="E128" s="227" t="s">
        <v>19</v>
      </c>
      <c r="F128" s="228" t="s">
        <v>775</v>
      </c>
      <c r="G128" s="226"/>
      <c r="H128" s="229">
        <v>25.07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145</v>
      </c>
      <c r="AU128" s="235" t="s">
        <v>139</v>
      </c>
      <c r="AV128" s="13" t="s">
        <v>139</v>
      </c>
      <c r="AW128" s="13" t="s">
        <v>34</v>
      </c>
      <c r="AX128" s="13" t="s">
        <v>82</v>
      </c>
      <c r="AY128" s="235" t="s">
        <v>130</v>
      </c>
    </row>
    <row r="129" s="2" customFormat="1" ht="16.5" customHeight="1">
      <c r="A129" s="39"/>
      <c r="B129" s="40"/>
      <c r="C129" s="236" t="s">
        <v>308</v>
      </c>
      <c r="D129" s="236" t="s">
        <v>178</v>
      </c>
      <c r="E129" s="237" t="s">
        <v>776</v>
      </c>
      <c r="F129" s="238" t="s">
        <v>777</v>
      </c>
      <c r="G129" s="239" t="s">
        <v>167</v>
      </c>
      <c r="H129" s="240">
        <v>73.025000000000006</v>
      </c>
      <c r="I129" s="241"/>
      <c r="J129" s="242">
        <f>ROUND(I129*H129,2)</f>
        <v>0</v>
      </c>
      <c r="K129" s="238" t="s">
        <v>19</v>
      </c>
      <c r="L129" s="243"/>
      <c r="M129" s="244" t="s">
        <v>19</v>
      </c>
      <c r="N129" s="245" t="s">
        <v>46</v>
      </c>
      <c r="O129" s="85"/>
      <c r="P129" s="214">
        <f>O129*H129</f>
        <v>0</v>
      </c>
      <c r="Q129" s="214">
        <v>0.00017000000000000001</v>
      </c>
      <c r="R129" s="214">
        <f>Q129*H129</f>
        <v>0.012414250000000002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308</v>
      </c>
      <c r="AT129" s="216" t="s">
        <v>178</v>
      </c>
      <c r="AU129" s="216" t="s">
        <v>139</v>
      </c>
      <c r="AY129" s="18" t="s">
        <v>130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139</v>
      </c>
      <c r="BK129" s="217">
        <f>ROUND(I129*H129,2)</f>
        <v>0</v>
      </c>
      <c r="BL129" s="18" t="s">
        <v>234</v>
      </c>
      <c r="BM129" s="216" t="s">
        <v>778</v>
      </c>
    </row>
    <row r="130" s="2" customFormat="1">
      <c r="A130" s="39"/>
      <c r="B130" s="40"/>
      <c r="C130" s="41"/>
      <c r="D130" s="218" t="s">
        <v>141</v>
      </c>
      <c r="E130" s="41"/>
      <c r="F130" s="219" t="s">
        <v>777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141</v>
      </c>
      <c r="AU130" s="18" t="s">
        <v>139</v>
      </c>
    </row>
    <row r="131" s="2" customFormat="1">
      <c r="A131" s="39"/>
      <c r="B131" s="40"/>
      <c r="C131" s="41"/>
      <c r="D131" s="218" t="s">
        <v>350</v>
      </c>
      <c r="E131" s="41"/>
      <c r="F131" s="246" t="s">
        <v>779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350</v>
      </c>
      <c r="AU131" s="18" t="s">
        <v>139</v>
      </c>
    </row>
    <row r="132" s="13" customFormat="1">
      <c r="A132" s="13"/>
      <c r="B132" s="225"/>
      <c r="C132" s="226"/>
      <c r="D132" s="218" t="s">
        <v>145</v>
      </c>
      <c r="E132" s="227" t="s">
        <v>19</v>
      </c>
      <c r="F132" s="228" t="s">
        <v>780</v>
      </c>
      <c r="G132" s="226"/>
      <c r="H132" s="229">
        <v>73.025000000000006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145</v>
      </c>
      <c r="AU132" s="235" t="s">
        <v>139</v>
      </c>
      <c r="AV132" s="13" t="s">
        <v>139</v>
      </c>
      <c r="AW132" s="13" t="s">
        <v>34</v>
      </c>
      <c r="AX132" s="13" t="s">
        <v>82</v>
      </c>
      <c r="AY132" s="235" t="s">
        <v>130</v>
      </c>
    </row>
    <row r="133" s="2" customFormat="1" ht="16.5" customHeight="1">
      <c r="A133" s="39"/>
      <c r="B133" s="40"/>
      <c r="C133" s="205" t="s">
        <v>183</v>
      </c>
      <c r="D133" s="205" t="s">
        <v>133</v>
      </c>
      <c r="E133" s="206" t="s">
        <v>781</v>
      </c>
      <c r="F133" s="207" t="s">
        <v>782</v>
      </c>
      <c r="G133" s="208" t="s">
        <v>173</v>
      </c>
      <c r="H133" s="209">
        <v>1</v>
      </c>
      <c r="I133" s="210"/>
      <c r="J133" s="211">
        <f>ROUND(I133*H133,2)</f>
        <v>0</v>
      </c>
      <c r="K133" s="207" t="s">
        <v>19</v>
      </c>
      <c r="L133" s="45"/>
      <c r="M133" s="212" t="s">
        <v>19</v>
      </c>
      <c r="N133" s="213" t="s">
        <v>46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234</v>
      </c>
      <c r="AT133" s="216" t="s">
        <v>133</v>
      </c>
      <c r="AU133" s="216" t="s">
        <v>139</v>
      </c>
      <c r="AY133" s="18" t="s">
        <v>130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139</v>
      </c>
      <c r="BK133" s="217">
        <f>ROUND(I133*H133,2)</f>
        <v>0</v>
      </c>
      <c r="BL133" s="18" t="s">
        <v>234</v>
      </c>
      <c r="BM133" s="216" t="s">
        <v>783</v>
      </c>
    </row>
    <row r="134" s="2" customFormat="1">
      <c r="A134" s="39"/>
      <c r="B134" s="40"/>
      <c r="C134" s="41"/>
      <c r="D134" s="218" t="s">
        <v>141</v>
      </c>
      <c r="E134" s="41"/>
      <c r="F134" s="219" t="s">
        <v>782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141</v>
      </c>
      <c r="AU134" s="18" t="s">
        <v>139</v>
      </c>
    </row>
    <row r="135" s="2" customFormat="1" ht="16.5" customHeight="1">
      <c r="A135" s="39"/>
      <c r="B135" s="40"/>
      <c r="C135" s="236" t="s">
        <v>195</v>
      </c>
      <c r="D135" s="236" t="s">
        <v>178</v>
      </c>
      <c r="E135" s="237" t="s">
        <v>784</v>
      </c>
      <c r="F135" s="238" t="s">
        <v>785</v>
      </c>
      <c r="G135" s="239" t="s">
        <v>173</v>
      </c>
      <c r="H135" s="240">
        <v>1</v>
      </c>
      <c r="I135" s="241"/>
      <c r="J135" s="242">
        <f>ROUND(I135*H135,2)</f>
        <v>0</v>
      </c>
      <c r="K135" s="238" t="s">
        <v>19</v>
      </c>
      <c r="L135" s="243"/>
      <c r="M135" s="244" t="s">
        <v>19</v>
      </c>
      <c r="N135" s="245" t="s">
        <v>46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308</v>
      </c>
      <c r="AT135" s="216" t="s">
        <v>178</v>
      </c>
      <c r="AU135" s="216" t="s">
        <v>139</v>
      </c>
      <c r="AY135" s="18" t="s">
        <v>130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139</v>
      </c>
      <c r="BK135" s="217">
        <f>ROUND(I135*H135,2)</f>
        <v>0</v>
      </c>
      <c r="BL135" s="18" t="s">
        <v>234</v>
      </c>
      <c r="BM135" s="216" t="s">
        <v>786</v>
      </c>
    </row>
    <row r="136" s="2" customFormat="1">
      <c r="A136" s="39"/>
      <c r="B136" s="40"/>
      <c r="C136" s="41"/>
      <c r="D136" s="218" t="s">
        <v>141</v>
      </c>
      <c r="E136" s="41"/>
      <c r="F136" s="219" t="s">
        <v>785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141</v>
      </c>
      <c r="AU136" s="18" t="s">
        <v>139</v>
      </c>
    </row>
    <row r="137" s="2" customFormat="1">
      <c r="A137" s="39"/>
      <c r="B137" s="40"/>
      <c r="C137" s="41"/>
      <c r="D137" s="218" t="s">
        <v>350</v>
      </c>
      <c r="E137" s="41"/>
      <c r="F137" s="246" t="s">
        <v>787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350</v>
      </c>
      <c r="AU137" s="18" t="s">
        <v>139</v>
      </c>
    </row>
    <row r="138" s="2" customFormat="1" ht="16.5" customHeight="1">
      <c r="A138" s="39"/>
      <c r="B138" s="40"/>
      <c r="C138" s="205" t="s">
        <v>316</v>
      </c>
      <c r="D138" s="205" t="s">
        <v>133</v>
      </c>
      <c r="E138" s="206" t="s">
        <v>788</v>
      </c>
      <c r="F138" s="207" t="s">
        <v>789</v>
      </c>
      <c r="G138" s="208" t="s">
        <v>173</v>
      </c>
      <c r="H138" s="209">
        <v>1</v>
      </c>
      <c r="I138" s="210"/>
      <c r="J138" s="211">
        <f>ROUND(I138*H138,2)</f>
        <v>0</v>
      </c>
      <c r="K138" s="207" t="s">
        <v>19</v>
      </c>
      <c r="L138" s="45"/>
      <c r="M138" s="212" t="s">
        <v>19</v>
      </c>
      <c r="N138" s="213" t="s">
        <v>46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0.014999999999999999</v>
      </c>
      <c r="T138" s="215">
        <f>S138*H138</f>
        <v>0.014999999999999999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234</v>
      </c>
      <c r="AT138" s="216" t="s">
        <v>133</v>
      </c>
      <c r="AU138" s="216" t="s">
        <v>139</v>
      </c>
      <c r="AY138" s="18" t="s">
        <v>130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139</v>
      </c>
      <c r="BK138" s="217">
        <f>ROUND(I138*H138,2)</f>
        <v>0</v>
      </c>
      <c r="BL138" s="18" t="s">
        <v>234</v>
      </c>
      <c r="BM138" s="216" t="s">
        <v>790</v>
      </c>
    </row>
    <row r="139" s="2" customFormat="1">
      <c r="A139" s="39"/>
      <c r="B139" s="40"/>
      <c r="C139" s="41"/>
      <c r="D139" s="218" t="s">
        <v>141</v>
      </c>
      <c r="E139" s="41"/>
      <c r="F139" s="219" t="s">
        <v>789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141</v>
      </c>
      <c r="AU139" s="18" t="s">
        <v>139</v>
      </c>
    </row>
    <row r="140" s="2" customFormat="1" ht="16.5" customHeight="1">
      <c r="A140" s="39"/>
      <c r="B140" s="40"/>
      <c r="C140" s="205" t="s">
        <v>287</v>
      </c>
      <c r="D140" s="205" t="s">
        <v>133</v>
      </c>
      <c r="E140" s="206" t="s">
        <v>791</v>
      </c>
      <c r="F140" s="207" t="s">
        <v>792</v>
      </c>
      <c r="G140" s="208" t="s">
        <v>173</v>
      </c>
      <c r="H140" s="209">
        <v>21</v>
      </c>
      <c r="I140" s="210"/>
      <c r="J140" s="211">
        <f>ROUND(I140*H140,2)</f>
        <v>0</v>
      </c>
      <c r="K140" s="207" t="s">
        <v>19</v>
      </c>
      <c r="L140" s="45"/>
      <c r="M140" s="212" t="s">
        <v>19</v>
      </c>
      <c r="N140" s="213" t="s">
        <v>46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234</v>
      </c>
      <c r="AT140" s="216" t="s">
        <v>133</v>
      </c>
      <c r="AU140" s="216" t="s">
        <v>139</v>
      </c>
      <c r="AY140" s="18" t="s">
        <v>130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139</v>
      </c>
      <c r="BK140" s="217">
        <f>ROUND(I140*H140,2)</f>
        <v>0</v>
      </c>
      <c r="BL140" s="18" t="s">
        <v>234</v>
      </c>
      <c r="BM140" s="216" t="s">
        <v>793</v>
      </c>
    </row>
    <row r="141" s="2" customFormat="1">
      <c r="A141" s="39"/>
      <c r="B141" s="40"/>
      <c r="C141" s="41"/>
      <c r="D141" s="218" t="s">
        <v>141</v>
      </c>
      <c r="E141" s="41"/>
      <c r="F141" s="219" t="s">
        <v>792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141</v>
      </c>
      <c r="AU141" s="18" t="s">
        <v>139</v>
      </c>
    </row>
    <row r="142" s="2" customFormat="1" ht="21.75" customHeight="1">
      <c r="A142" s="39"/>
      <c r="B142" s="40"/>
      <c r="C142" s="205" t="s">
        <v>293</v>
      </c>
      <c r="D142" s="205" t="s">
        <v>133</v>
      </c>
      <c r="E142" s="206" t="s">
        <v>794</v>
      </c>
      <c r="F142" s="207" t="s">
        <v>795</v>
      </c>
      <c r="G142" s="208" t="s">
        <v>173</v>
      </c>
      <c r="H142" s="209">
        <v>4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46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234</v>
      </c>
      <c r="AT142" s="216" t="s">
        <v>133</v>
      </c>
      <c r="AU142" s="216" t="s">
        <v>139</v>
      </c>
      <c r="AY142" s="18" t="s">
        <v>130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139</v>
      </c>
      <c r="BK142" s="217">
        <f>ROUND(I142*H142,2)</f>
        <v>0</v>
      </c>
      <c r="BL142" s="18" t="s">
        <v>234</v>
      </c>
      <c r="BM142" s="216" t="s">
        <v>796</v>
      </c>
    </row>
    <row r="143" s="2" customFormat="1">
      <c r="A143" s="39"/>
      <c r="B143" s="40"/>
      <c r="C143" s="41"/>
      <c r="D143" s="218" t="s">
        <v>141</v>
      </c>
      <c r="E143" s="41"/>
      <c r="F143" s="219" t="s">
        <v>795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141</v>
      </c>
      <c r="AU143" s="18" t="s">
        <v>139</v>
      </c>
    </row>
    <row r="144" s="2" customFormat="1" ht="16.5" customHeight="1">
      <c r="A144" s="39"/>
      <c r="B144" s="40"/>
      <c r="C144" s="205" t="s">
        <v>226</v>
      </c>
      <c r="D144" s="205" t="s">
        <v>133</v>
      </c>
      <c r="E144" s="206" t="s">
        <v>797</v>
      </c>
      <c r="F144" s="207" t="s">
        <v>798</v>
      </c>
      <c r="G144" s="208" t="s">
        <v>173</v>
      </c>
      <c r="H144" s="209">
        <v>3</v>
      </c>
      <c r="I144" s="210"/>
      <c r="J144" s="211">
        <f>ROUND(I144*H144,2)</f>
        <v>0</v>
      </c>
      <c r="K144" s="207" t="s">
        <v>19</v>
      </c>
      <c r="L144" s="45"/>
      <c r="M144" s="212" t="s">
        <v>19</v>
      </c>
      <c r="N144" s="213" t="s">
        <v>46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234</v>
      </c>
      <c r="AT144" s="216" t="s">
        <v>133</v>
      </c>
      <c r="AU144" s="216" t="s">
        <v>139</v>
      </c>
      <c r="AY144" s="18" t="s">
        <v>130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139</v>
      </c>
      <c r="BK144" s="217">
        <f>ROUND(I144*H144,2)</f>
        <v>0</v>
      </c>
      <c r="BL144" s="18" t="s">
        <v>234</v>
      </c>
      <c r="BM144" s="216" t="s">
        <v>799</v>
      </c>
    </row>
    <row r="145" s="2" customFormat="1">
      <c r="A145" s="39"/>
      <c r="B145" s="40"/>
      <c r="C145" s="41"/>
      <c r="D145" s="218" t="s">
        <v>141</v>
      </c>
      <c r="E145" s="41"/>
      <c r="F145" s="219" t="s">
        <v>798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141</v>
      </c>
      <c r="AU145" s="18" t="s">
        <v>139</v>
      </c>
    </row>
    <row r="146" s="2" customFormat="1" ht="16.5" customHeight="1">
      <c r="A146" s="39"/>
      <c r="B146" s="40"/>
      <c r="C146" s="236" t="s">
        <v>234</v>
      </c>
      <c r="D146" s="236" t="s">
        <v>178</v>
      </c>
      <c r="E146" s="237" t="s">
        <v>800</v>
      </c>
      <c r="F146" s="238" t="s">
        <v>801</v>
      </c>
      <c r="G146" s="239" t="s">
        <v>173</v>
      </c>
      <c r="H146" s="240">
        <v>3</v>
      </c>
      <c r="I146" s="241"/>
      <c r="J146" s="242">
        <f>ROUND(I146*H146,2)</f>
        <v>0</v>
      </c>
      <c r="K146" s="238" t="s">
        <v>19</v>
      </c>
      <c r="L146" s="243"/>
      <c r="M146" s="244" t="s">
        <v>19</v>
      </c>
      <c r="N146" s="245" t="s">
        <v>46</v>
      </c>
      <c r="O146" s="85"/>
      <c r="P146" s="214">
        <f>O146*H146</f>
        <v>0</v>
      </c>
      <c r="Q146" s="214">
        <v>4.0000000000000003E-05</v>
      </c>
      <c r="R146" s="214">
        <f>Q146*H146</f>
        <v>0.00012000000000000002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308</v>
      </c>
      <c r="AT146" s="216" t="s">
        <v>178</v>
      </c>
      <c r="AU146" s="216" t="s">
        <v>139</v>
      </c>
      <c r="AY146" s="18" t="s">
        <v>130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139</v>
      </c>
      <c r="BK146" s="217">
        <f>ROUND(I146*H146,2)</f>
        <v>0</v>
      </c>
      <c r="BL146" s="18" t="s">
        <v>234</v>
      </c>
      <c r="BM146" s="216" t="s">
        <v>802</v>
      </c>
    </row>
    <row r="147" s="2" customFormat="1">
      <c r="A147" s="39"/>
      <c r="B147" s="40"/>
      <c r="C147" s="41"/>
      <c r="D147" s="218" t="s">
        <v>141</v>
      </c>
      <c r="E147" s="41"/>
      <c r="F147" s="219" t="s">
        <v>801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141</v>
      </c>
      <c r="AU147" s="18" t="s">
        <v>139</v>
      </c>
    </row>
    <row r="148" s="2" customFormat="1" ht="16.5" customHeight="1">
      <c r="A148" s="39"/>
      <c r="B148" s="40"/>
      <c r="C148" s="236" t="s">
        <v>244</v>
      </c>
      <c r="D148" s="236" t="s">
        <v>178</v>
      </c>
      <c r="E148" s="237" t="s">
        <v>803</v>
      </c>
      <c r="F148" s="238" t="s">
        <v>804</v>
      </c>
      <c r="G148" s="239" t="s">
        <v>173</v>
      </c>
      <c r="H148" s="240">
        <v>3</v>
      </c>
      <c r="I148" s="241"/>
      <c r="J148" s="242">
        <f>ROUND(I148*H148,2)</f>
        <v>0</v>
      </c>
      <c r="K148" s="238" t="s">
        <v>19</v>
      </c>
      <c r="L148" s="243"/>
      <c r="M148" s="244" t="s">
        <v>19</v>
      </c>
      <c r="N148" s="245" t="s">
        <v>46</v>
      </c>
      <c r="O148" s="85"/>
      <c r="P148" s="214">
        <f>O148*H148</f>
        <v>0</v>
      </c>
      <c r="Q148" s="214">
        <v>3.0000000000000001E-05</v>
      </c>
      <c r="R148" s="214">
        <f>Q148*H148</f>
        <v>9.0000000000000006E-05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308</v>
      </c>
      <c r="AT148" s="216" t="s">
        <v>178</v>
      </c>
      <c r="AU148" s="216" t="s">
        <v>139</v>
      </c>
      <c r="AY148" s="18" t="s">
        <v>130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139</v>
      </c>
      <c r="BK148" s="217">
        <f>ROUND(I148*H148,2)</f>
        <v>0</v>
      </c>
      <c r="BL148" s="18" t="s">
        <v>234</v>
      </c>
      <c r="BM148" s="216" t="s">
        <v>805</v>
      </c>
    </row>
    <row r="149" s="2" customFormat="1">
      <c r="A149" s="39"/>
      <c r="B149" s="40"/>
      <c r="C149" s="41"/>
      <c r="D149" s="218" t="s">
        <v>141</v>
      </c>
      <c r="E149" s="41"/>
      <c r="F149" s="219" t="s">
        <v>804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141</v>
      </c>
      <c r="AU149" s="18" t="s">
        <v>139</v>
      </c>
    </row>
    <row r="150" s="2" customFormat="1" ht="16.5" customHeight="1">
      <c r="A150" s="39"/>
      <c r="B150" s="40"/>
      <c r="C150" s="236" t="s">
        <v>252</v>
      </c>
      <c r="D150" s="236" t="s">
        <v>178</v>
      </c>
      <c r="E150" s="237" t="s">
        <v>806</v>
      </c>
      <c r="F150" s="238" t="s">
        <v>807</v>
      </c>
      <c r="G150" s="239" t="s">
        <v>173</v>
      </c>
      <c r="H150" s="240">
        <v>3</v>
      </c>
      <c r="I150" s="241"/>
      <c r="J150" s="242">
        <f>ROUND(I150*H150,2)</f>
        <v>0</v>
      </c>
      <c r="K150" s="238" t="s">
        <v>19</v>
      </c>
      <c r="L150" s="243"/>
      <c r="M150" s="244" t="s">
        <v>19</v>
      </c>
      <c r="N150" s="245" t="s">
        <v>46</v>
      </c>
      <c r="O150" s="85"/>
      <c r="P150" s="214">
        <f>O150*H150</f>
        <v>0</v>
      </c>
      <c r="Q150" s="214">
        <v>1.0000000000000001E-05</v>
      </c>
      <c r="R150" s="214">
        <f>Q150*H150</f>
        <v>3.0000000000000004E-05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308</v>
      </c>
      <c r="AT150" s="216" t="s">
        <v>178</v>
      </c>
      <c r="AU150" s="216" t="s">
        <v>139</v>
      </c>
      <c r="AY150" s="18" t="s">
        <v>130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139</v>
      </c>
      <c r="BK150" s="217">
        <f>ROUND(I150*H150,2)</f>
        <v>0</v>
      </c>
      <c r="BL150" s="18" t="s">
        <v>234</v>
      </c>
      <c r="BM150" s="216" t="s">
        <v>808</v>
      </c>
    </row>
    <row r="151" s="2" customFormat="1">
      <c r="A151" s="39"/>
      <c r="B151" s="40"/>
      <c r="C151" s="41"/>
      <c r="D151" s="218" t="s">
        <v>141</v>
      </c>
      <c r="E151" s="41"/>
      <c r="F151" s="219" t="s">
        <v>807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141</v>
      </c>
      <c r="AU151" s="18" t="s">
        <v>139</v>
      </c>
    </row>
    <row r="152" s="2" customFormat="1" ht="16.5" customHeight="1">
      <c r="A152" s="39"/>
      <c r="B152" s="40"/>
      <c r="C152" s="205" t="s">
        <v>265</v>
      </c>
      <c r="D152" s="205" t="s">
        <v>133</v>
      </c>
      <c r="E152" s="206" t="s">
        <v>809</v>
      </c>
      <c r="F152" s="207" t="s">
        <v>810</v>
      </c>
      <c r="G152" s="208" t="s">
        <v>173</v>
      </c>
      <c r="H152" s="209">
        <v>6</v>
      </c>
      <c r="I152" s="210"/>
      <c r="J152" s="211">
        <f>ROUND(I152*H152,2)</f>
        <v>0</v>
      </c>
      <c r="K152" s="207" t="s">
        <v>19</v>
      </c>
      <c r="L152" s="45"/>
      <c r="M152" s="212" t="s">
        <v>19</v>
      </c>
      <c r="N152" s="213" t="s">
        <v>46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234</v>
      </c>
      <c r="AT152" s="216" t="s">
        <v>133</v>
      </c>
      <c r="AU152" s="216" t="s">
        <v>139</v>
      </c>
      <c r="AY152" s="18" t="s">
        <v>130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139</v>
      </c>
      <c r="BK152" s="217">
        <f>ROUND(I152*H152,2)</f>
        <v>0</v>
      </c>
      <c r="BL152" s="18" t="s">
        <v>234</v>
      </c>
      <c r="BM152" s="216" t="s">
        <v>811</v>
      </c>
    </row>
    <row r="153" s="2" customFormat="1">
      <c r="A153" s="39"/>
      <c r="B153" s="40"/>
      <c r="C153" s="41"/>
      <c r="D153" s="218" t="s">
        <v>141</v>
      </c>
      <c r="E153" s="41"/>
      <c r="F153" s="219" t="s">
        <v>810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141</v>
      </c>
      <c r="AU153" s="18" t="s">
        <v>139</v>
      </c>
    </row>
    <row r="154" s="2" customFormat="1" ht="16.5" customHeight="1">
      <c r="A154" s="39"/>
      <c r="B154" s="40"/>
      <c r="C154" s="236" t="s">
        <v>7</v>
      </c>
      <c r="D154" s="236" t="s">
        <v>178</v>
      </c>
      <c r="E154" s="237" t="s">
        <v>812</v>
      </c>
      <c r="F154" s="238" t="s">
        <v>813</v>
      </c>
      <c r="G154" s="239" t="s">
        <v>173</v>
      </c>
      <c r="H154" s="240">
        <v>3</v>
      </c>
      <c r="I154" s="241"/>
      <c r="J154" s="242">
        <f>ROUND(I154*H154,2)</f>
        <v>0</v>
      </c>
      <c r="K154" s="238" t="s">
        <v>19</v>
      </c>
      <c r="L154" s="243"/>
      <c r="M154" s="244" t="s">
        <v>19</v>
      </c>
      <c r="N154" s="245" t="s">
        <v>46</v>
      </c>
      <c r="O154" s="85"/>
      <c r="P154" s="214">
        <f>O154*H154</f>
        <v>0</v>
      </c>
      <c r="Q154" s="214">
        <v>6.0000000000000002E-05</v>
      </c>
      <c r="R154" s="214">
        <f>Q154*H154</f>
        <v>0.00018000000000000001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308</v>
      </c>
      <c r="AT154" s="216" t="s">
        <v>178</v>
      </c>
      <c r="AU154" s="216" t="s">
        <v>139</v>
      </c>
      <c r="AY154" s="18" t="s">
        <v>130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139</v>
      </c>
      <c r="BK154" s="217">
        <f>ROUND(I154*H154,2)</f>
        <v>0</v>
      </c>
      <c r="BL154" s="18" t="s">
        <v>234</v>
      </c>
      <c r="BM154" s="216" t="s">
        <v>814</v>
      </c>
    </row>
    <row r="155" s="2" customFormat="1">
      <c r="A155" s="39"/>
      <c r="B155" s="40"/>
      <c r="C155" s="41"/>
      <c r="D155" s="218" t="s">
        <v>141</v>
      </c>
      <c r="E155" s="41"/>
      <c r="F155" s="219" t="s">
        <v>813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141</v>
      </c>
      <c r="AU155" s="18" t="s">
        <v>139</v>
      </c>
    </row>
    <row r="156" s="2" customFormat="1" ht="16.5" customHeight="1">
      <c r="A156" s="39"/>
      <c r="B156" s="40"/>
      <c r="C156" s="236" t="s">
        <v>276</v>
      </c>
      <c r="D156" s="236" t="s">
        <v>178</v>
      </c>
      <c r="E156" s="237" t="s">
        <v>806</v>
      </c>
      <c r="F156" s="238" t="s">
        <v>807</v>
      </c>
      <c r="G156" s="239" t="s">
        <v>173</v>
      </c>
      <c r="H156" s="240">
        <v>3</v>
      </c>
      <c r="I156" s="241"/>
      <c r="J156" s="242">
        <f>ROUND(I156*H156,2)</f>
        <v>0</v>
      </c>
      <c r="K156" s="238" t="s">
        <v>19</v>
      </c>
      <c r="L156" s="243"/>
      <c r="M156" s="244" t="s">
        <v>19</v>
      </c>
      <c r="N156" s="245" t="s">
        <v>46</v>
      </c>
      <c r="O156" s="85"/>
      <c r="P156" s="214">
        <f>O156*H156</f>
        <v>0</v>
      </c>
      <c r="Q156" s="214">
        <v>1.0000000000000001E-05</v>
      </c>
      <c r="R156" s="214">
        <f>Q156*H156</f>
        <v>3.0000000000000004E-05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308</v>
      </c>
      <c r="AT156" s="216" t="s">
        <v>178</v>
      </c>
      <c r="AU156" s="216" t="s">
        <v>139</v>
      </c>
      <c r="AY156" s="18" t="s">
        <v>130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139</v>
      </c>
      <c r="BK156" s="217">
        <f>ROUND(I156*H156,2)</f>
        <v>0</v>
      </c>
      <c r="BL156" s="18" t="s">
        <v>234</v>
      </c>
      <c r="BM156" s="216" t="s">
        <v>815</v>
      </c>
    </row>
    <row r="157" s="2" customFormat="1">
      <c r="A157" s="39"/>
      <c r="B157" s="40"/>
      <c r="C157" s="41"/>
      <c r="D157" s="218" t="s">
        <v>141</v>
      </c>
      <c r="E157" s="41"/>
      <c r="F157" s="219" t="s">
        <v>807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141</v>
      </c>
      <c r="AU157" s="18" t="s">
        <v>139</v>
      </c>
    </row>
    <row r="158" s="2" customFormat="1" ht="16.5" customHeight="1">
      <c r="A158" s="39"/>
      <c r="B158" s="40"/>
      <c r="C158" s="236" t="s">
        <v>281</v>
      </c>
      <c r="D158" s="236" t="s">
        <v>178</v>
      </c>
      <c r="E158" s="237" t="s">
        <v>816</v>
      </c>
      <c r="F158" s="238" t="s">
        <v>817</v>
      </c>
      <c r="G158" s="239" t="s">
        <v>173</v>
      </c>
      <c r="H158" s="240">
        <v>6</v>
      </c>
      <c r="I158" s="241"/>
      <c r="J158" s="242">
        <f>ROUND(I158*H158,2)</f>
        <v>0</v>
      </c>
      <c r="K158" s="238" t="s">
        <v>19</v>
      </c>
      <c r="L158" s="243"/>
      <c r="M158" s="244" t="s">
        <v>19</v>
      </c>
      <c r="N158" s="245" t="s">
        <v>46</v>
      </c>
      <c r="O158" s="85"/>
      <c r="P158" s="214">
        <f>O158*H158</f>
        <v>0</v>
      </c>
      <c r="Q158" s="214">
        <v>0.00010000000000000001</v>
      </c>
      <c r="R158" s="214">
        <f>Q158*H158</f>
        <v>0.00060000000000000006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308</v>
      </c>
      <c r="AT158" s="216" t="s">
        <v>178</v>
      </c>
      <c r="AU158" s="216" t="s">
        <v>139</v>
      </c>
      <c r="AY158" s="18" t="s">
        <v>130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139</v>
      </c>
      <c r="BK158" s="217">
        <f>ROUND(I158*H158,2)</f>
        <v>0</v>
      </c>
      <c r="BL158" s="18" t="s">
        <v>234</v>
      </c>
      <c r="BM158" s="216" t="s">
        <v>818</v>
      </c>
    </row>
    <row r="159" s="2" customFormat="1">
      <c r="A159" s="39"/>
      <c r="B159" s="40"/>
      <c r="C159" s="41"/>
      <c r="D159" s="218" t="s">
        <v>141</v>
      </c>
      <c r="E159" s="41"/>
      <c r="F159" s="219" t="s">
        <v>817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141</v>
      </c>
      <c r="AU159" s="18" t="s">
        <v>139</v>
      </c>
    </row>
    <row r="160" s="2" customFormat="1" ht="21.75" customHeight="1">
      <c r="A160" s="39"/>
      <c r="B160" s="40"/>
      <c r="C160" s="205" t="s">
        <v>259</v>
      </c>
      <c r="D160" s="205" t="s">
        <v>133</v>
      </c>
      <c r="E160" s="206" t="s">
        <v>819</v>
      </c>
      <c r="F160" s="207" t="s">
        <v>820</v>
      </c>
      <c r="G160" s="208" t="s">
        <v>173</v>
      </c>
      <c r="H160" s="209">
        <v>3</v>
      </c>
      <c r="I160" s="210"/>
      <c r="J160" s="211">
        <f>ROUND(I160*H160,2)</f>
        <v>0</v>
      </c>
      <c r="K160" s="207" t="s">
        <v>19</v>
      </c>
      <c r="L160" s="45"/>
      <c r="M160" s="212" t="s">
        <v>19</v>
      </c>
      <c r="N160" s="213" t="s">
        <v>46</v>
      </c>
      <c r="O160" s="85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234</v>
      </c>
      <c r="AT160" s="216" t="s">
        <v>133</v>
      </c>
      <c r="AU160" s="216" t="s">
        <v>139</v>
      </c>
      <c r="AY160" s="18" t="s">
        <v>130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139</v>
      </c>
      <c r="BK160" s="217">
        <f>ROUND(I160*H160,2)</f>
        <v>0</v>
      </c>
      <c r="BL160" s="18" t="s">
        <v>234</v>
      </c>
      <c r="BM160" s="216" t="s">
        <v>821</v>
      </c>
    </row>
    <row r="161" s="2" customFormat="1">
      <c r="A161" s="39"/>
      <c r="B161" s="40"/>
      <c r="C161" s="41"/>
      <c r="D161" s="218" t="s">
        <v>141</v>
      </c>
      <c r="E161" s="41"/>
      <c r="F161" s="219" t="s">
        <v>820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141</v>
      </c>
      <c r="AU161" s="18" t="s">
        <v>139</v>
      </c>
    </row>
    <row r="162" s="2" customFormat="1" ht="24.15" customHeight="1">
      <c r="A162" s="39"/>
      <c r="B162" s="40"/>
      <c r="C162" s="205" t="s">
        <v>299</v>
      </c>
      <c r="D162" s="205" t="s">
        <v>133</v>
      </c>
      <c r="E162" s="206" t="s">
        <v>822</v>
      </c>
      <c r="F162" s="207" t="s">
        <v>823</v>
      </c>
      <c r="G162" s="208" t="s">
        <v>173</v>
      </c>
      <c r="H162" s="209">
        <v>6</v>
      </c>
      <c r="I162" s="210"/>
      <c r="J162" s="211">
        <f>ROUND(I162*H162,2)</f>
        <v>0</v>
      </c>
      <c r="K162" s="207" t="s">
        <v>19</v>
      </c>
      <c r="L162" s="45"/>
      <c r="M162" s="212" t="s">
        <v>19</v>
      </c>
      <c r="N162" s="213" t="s">
        <v>46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4.8000000000000001E-05</v>
      </c>
      <c r="T162" s="215">
        <f>S162*H162</f>
        <v>0.00028800000000000001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234</v>
      </c>
      <c r="AT162" s="216" t="s">
        <v>133</v>
      </c>
      <c r="AU162" s="216" t="s">
        <v>139</v>
      </c>
      <c r="AY162" s="18" t="s">
        <v>130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139</v>
      </c>
      <c r="BK162" s="217">
        <f>ROUND(I162*H162,2)</f>
        <v>0</v>
      </c>
      <c r="BL162" s="18" t="s">
        <v>234</v>
      </c>
      <c r="BM162" s="216" t="s">
        <v>824</v>
      </c>
    </row>
    <row r="163" s="2" customFormat="1">
      <c r="A163" s="39"/>
      <c r="B163" s="40"/>
      <c r="C163" s="41"/>
      <c r="D163" s="218" t="s">
        <v>141</v>
      </c>
      <c r="E163" s="41"/>
      <c r="F163" s="219" t="s">
        <v>823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141</v>
      </c>
      <c r="AU163" s="18" t="s">
        <v>139</v>
      </c>
    </row>
    <row r="164" s="2" customFormat="1" ht="16.5" customHeight="1">
      <c r="A164" s="39"/>
      <c r="B164" s="40"/>
      <c r="C164" s="205" t="s">
        <v>305</v>
      </c>
      <c r="D164" s="205" t="s">
        <v>133</v>
      </c>
      <c r="E164" s="206" t="s">
        <v>825</v>
      </c>
      <c r="F164" s="207" t="s">
        <v>826</v>
      </c>
      <c r="G164" s="208" t="s">
        <v>173</v>
      </c>
      <c r="H164" s="209">
        <v>1</v>
      </c>
      <c r="I164" s="210"/>
      <c r="J164" s="211">
        <f>ROUND(I164*H164,2)</f>
        <v>0</v>
      </c>
      <c r="K164" s="207" t="s">
        <v>19</v>
      </c>
      <c r="L164" s="45"/>
      <c r="M164" s="212" t="s">
        <v>19</v>
      </c>
      <c r="N164" s="213" t="s">
        <v>46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234</v>
      </c>
      <c r="AT164" s="216" t="s">
        <v>133</v>
      </c>
      <c r="AU164" s="216" t="s">
        <v>139</v>
      </c>
      <c r="AY164" s="18" t="s">
        <v>130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139</v>
      </c>
      <c r="BK164" s="217">
        <f>ROUND(I164*H164,2)</f>
        <v>0</v>
      </c>
      <c r="BL164" s="18" t="s">
        <v>234</v>
      </c>
      <c r="BM164" s="216" t="s">
        <v>827</v>
      </c>
    </row>
    <row r="165" s="2" customFormat="1">
      <c r="A165" s="39"/>
      <c r="B165" s="40"/>
      <c r="C165" s="41"/>
      <c r="D165" s="218" t="s">
        <v>141</v>
      </c>
      <c r="E165" s="41"/>
      <c r="F165" s="219" t="s">
        <v>826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141</v>
      </c>
      <c r="AU165" s="18" t="s">
        <v>139</v>
      </c>
    </row>
    <row r="166" s="12" customFormat="1" ht="25.92" customHeight="1">
      <c r="A166" s="12"/>
      <c r="B166" s="189"/>
      <c r="C166" s="190"/>
      <c r="D166" s="191" t="s">
        <v>73</v>
      </c>
      <c r="E166" s="192" t="s">
        <v>178</v>
      </c>
      <c r="F166" s="192" t="s">
        <v>691</v>
      </c>
      <c r="G166" s="190"/>
      <c r="H166" s="190"/>
      <c r="I166" s="193"/>
      <c r="J166" s="194">
        <f>BK166</f>
        <v>0</v>
      </c>
      <c r="K166" s="190"/>
      <c r="L166" s="195"/>
      <c r="M166" s="196"/>
      <c r="N166" s="197"/>
      <c r="O166" s="197"/>
      <c r="P166" s="198">
        <f>P167</f>
        <v>0</v>
      </c>
      <c r="Q166" s="197"/>
      <c r="R166" s="198">
        <f>R167</f>
        <v>0.00042000000000000002</v>
      </c>
      <c r="S166" s="197"/>
      <c r="T166" s="199">
        <f>T167</f>
        <v>0.034599999999999999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0" t="s">
        <v>152</v>
      </c>
      <c r="AT166" s="201" t="s">
        <v>73</v>
      </c>
      <c r="AU166" s="201" t="s">
        <v>74</v>
      </c>
      <c r="AY166" s="200" t="s">
        <v>130</v>
      </c>
      <c r="BK166" s="202">
        <f>BK167</f>
        <v>0</v>
      </c>
    </row>
    <row r="167" s="12" customFormat="1" ht="22.8" customHeight="1">
      <c r="A167" s="12"/>
      <c r="B167" s="189"/>
      <c r="C167" s="190"/>
      <c r="D167" s="191" t="s">
        <v>73</v>
      </c>
      <c r="E167" s="203" t="s">
        <v>692</v>
      </c>
      <c r="F167" s="203" t="s">
        <v>693</v>
      </c>
      <c r="G167" s="190"/>
      <c r="H167" s="190"/>
      <c r="I167" s="193"/>
      <c r="J167" s="204">
        <f>BK167</f>
        <v>0</v>
      </c>
      <c r="K167" s="190"/>
      <c r="L167" s="195"/>
      <c r="M167" s="196"/>
      <c r="N167" s="197"/>
      <c r="O167" s="197"/>
      <c r="P167" s="198">
        <f>SUM(P168:P174)</f>
        <v>0</v>
      </c>
      <c r="Q167" s="197"/>
      <c r="R167" s="198">
        <f>SUM(R168:R174)</f>
        <v>0.00042000000000000002</v>
      </c>
      <c r="S167" s="197"/>
      <c r="T167" s="199">
        <f>SUM(T168:T174)</f>
        <v>0.034599999999999999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0" t="s">
        <v>152</v>
      </c>
      <c r="AT167" s="201" t="s">
        <v>73</v>
      </c>
      <c r="AU167" s="201" t="s">
        <v>82</v>
      </c>
      <c r="AY167" s="200" t="s">
        <v>130</v>
      </c>
      <c r="BK167" s="202">
        <f>SUM(BK168:BK174)</f>
        <v>0</v>
      </c>
    </row>
    <row r="168" s="2" customFormat="1" ht="16.5" customHeight="1">
      <c r="A168" s="39"/>
      <c r="B168" s="40"/>
      <c r="C168" s="205" t="s">
        <v>82</v>
      </c>
      <c r="D168" s="205" t="s">
        <v>133</v>
      </c>
      <c r="E168" s="206" t="s">
        <v>828</v>
      </c>
      <c r="F168" s="207" t="s">
        <v>829</v>
      </c>
      <c r="G168" s="208" t="s">
        <v>173</v>
      </c>
      <c r="H168" s="209">
        <v>4</v>
      </c>
      <c r="I168" s="210"/>
      <c r="J168" s="211">
        <f>ROUND(I168*H168,2)</f>
        <v>0</v>
      </c>
      <c r="K168" s="207" t="s">
        <v>19</v>
      </c>
      <c r="L168" s="45"/>
      <c r="M168" s="212" t="s">
        <v>19</v>
      </c>
      <c r="N168" s="213" t="s">
        <v>46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0.0010499999999999999</v>
      </c>
      <c r="T168" s="215">
        <f>S168*H168</f>
        <v>0.0041999999999999997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527</v>
      </c>
      <c r="AT168" s="216" t="s">
        <v>133</v>
      </c>
      <c r="AU168" s="216" t="s">
        <v>139</v>
      </c>
      <c r="AY168" s="18" t="s">
        <v>130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139</v>
      </c>
      <c r="BK168" s="217">
        <f>ROUND(I168*H168,2)</f>
        <v>0</v>
      </c>
      <c r="BL168" s="18" t="s">
        <v>527</v>
      </c>
      <c r="BM168" s="216" t="s">
        <v>830</v>
      </c>
    </row>
    <row r="169" s="2" customFormat="1">
      <c r="A169" s="39"/>
      <c r="B169" s="40"/>
      <c r="C169" s="41"/>
      <c r="D169" s="218" t="s">
        <v>141</v>
      </c>
      <c r="E169" s="41"/>
      <c r="F169" s="219" t="s">
        <v>829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141</v>
      </c>
      <c r="AU169" s="18" t="s">
        <v>139</v>
      </c>
    </row>
    <row r="170" s="2" customFormat="1" ht="16.5" customHeight="1">
      <c r="A170" s="39"/>
      <c r="B170" s="40"/>
      <c r="C170" s="205" t="s">
        <v>139</v>
      </c>
      <c r="D170" s="205" t="s">
        <v>133</v>
      </c>
      <c r="E170" s="206" t="s">
        <v>831</v>
      </c>
      <c r="F170" s="207" t="s">
        <v>832</v>
      </c>
      <c r="G170" s="208" t="s">
        <v>167</v>
      </c>
      <c r="H170" s="209">
        <v>5.7999999999999998</v>
      </c>
      <c r="I170" s="210"/>
      <c r="J170" s="211">
        <f>ROUND(I170*H170,2)</f>
        <v>0</v>
      </c>
      <c r="K170" s="207" t="s">
        <v>19</v>
      </c>
      <c r="L170" s="45"/>
      <c r="M170" s="212" t="s">
        <v>19</v>
      </c>
      <c r="N170" s="213" t="s">
        <v>46</v>
      </c>
      <c r="O170" s="85"/>
      <c r="P170" s="214">
        <f>O170*H170</f>
        <v>0</v>
      </c>
      <c r="Q170" s="214">
        <v>5.0000000000000002E-05</v>
      </c>
      <c r="R170" s="214">
        <f>Q170*H170</f>
        <v>0.00029</v>
      </c>
      <c r="S170" s="214">
        <v>0.0030000000000000001</v>
      </c>
      <c r="T170" s="215">
        <f>S170*H170</f>
        <v>0.017399999999999999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527</v>
      </c>
      <c r="AT170" s="216" t="s">
        <v>133</v>
      </c>
      <c r="AU170" s="216" t="s">
        <v>139</v>
      </c>
      <c r="AY170" s="18" t="s">
        <v>130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139</v>
      </c>
      <c r="BK170" s="217">
        <f>ROUND(I170*H170,2)</f>
        <v>0</v>
      </c>
      <c r="BL170" s="18" t="s">
        <v>527</v>
      </c>
      <c r="BM170" s="216" t="s">
        <v>833</v>
      </c>
    </row>
    <row r="171" s="2" customFormat="1">
      <c r="A171" s="39"/>
      <c r="B171" s="40"/>
      <c r="C171" s="41"/>
      <c r="D171" s="218" t="s">
        <v>141</v>
      </c>
      <c r="E171" s="41"/>
      <c r="F171" s="219" t="s">
        <v>832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141</v>
      </c>
      <c r="AU171" s="18" t="s">
        <v>139</v>
      </c>
    </row>
    <row r="172" s="13" customFormat="1">
      <c r="A172" s="13"/>
      <c r="B172" s="225"/>
      <c r="C172" s="226"/>
      <c r="D172" s="218" t="s">
        <v>145</v>
      </c>
      <c r="E172" s="227" t="s">
        <v>19</v>
      </c>
      <c r="F172" s="228" t="s">
        <v>834</v>
      </c>
      <c r="G172" s="226"/>
      <c r="H172" s="229">
        <v>5.7999999999999998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145</v>
      </c>
      <c r="AU172" s="235" t="s">
        <v>139</v>
      </c>
      <c r="AV172" s="13" t="s">
        <v>139</v>
      </c>
      <c r="AW172" s="13" t="s">
        <v>34</v>
      </c>
      <c r="AX172" s="13" t="s">
        <v>82</v>
      </c>
      <c r="AY172" s="235" t="s">
        <v>130</v>
      </c>
    </row>
    <row r="173" s="2" customFormat="1" ht="16.5" customHeight="1">
      <c r="A173" s="39"/>
      <c r="B173" s="40"/>
      <c r="C173" s="205" t="s">
        <v>152</v>
      </c>
      <c r="D173" s="205" t="s">
        <v>133</v>
      </c>
      <c r="E173" s="206" t="s">
        <v>835</v>
      </c>
      <c r="F173" s="207" t="s">
        <v>836</v>
      </c>
      <c r="G173" s="208" t="s">
        <v>167</v>
      </c>
      <c r="H173" s="209">
        <v>2.6000000000000001</v>
      </c>
      <c r="I173" s="210"/>
      <c r="J173" s="211">
        <f>ROUND(I173*H173,2)</f>
        <v>0</v>
      </c>
      <c r="K173" s="207" t="s">
        <v>19</v>
      </c>
      <c r="L173" s="45"/>
      <c r="M173" s="212" t="s">
        <v>19</v>
      </c>
      <c r="N173" s="213" t="s">
        <v>46</v>
      </c>
      <c r="O173" s="85"/>
      <c r="P173" s="214">
        <f>O173*H173</f>
        <v>0</v>
      </c>
      <c r="Q173" s="214">
        <v>5.0000000000000002E-05</v>
      </c>
      <c r="R173" s="214">
        <f>Q173*H173</f>
        <v>0.00013000000000000002</v>
      </c>
      <c r="S173" s="214">
        <v>0.0050000000000000001</v>
      </c>
      <c r="T173" s="215">
        <f>S173*H173</f>
        <v>0.013000000000000001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527</v>
      </c>
      <c r="AT173" s="216" t="s">
        <v>133</v>
      </c>
      <c r="AU173" s="216" t="s">
        <v>139</v>
      </c>
      <c r="AY173" s="18" t="s">
        <v>130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139</v>
      </c>
      <c r="BK173" s="217">
        <f>ROUND(I173*H173,2)</f>
        <v>0</v>
      </c>
      <c r="BL173" s="18" t="s">
        <v>527</v>
      </c>
      <c r="BM173" s="216" t="s">
        <v>837</v>
      </c>
    </row>
    <row r="174" s="2" customFormat="1">
      <c r="A174" s="39"/>
      <c r="B174" s="40"/>
      <c r="C174" s="41"/>
      <c r="D174" s="218" t="s">
        <v>141</v>
      </c>
      <c r="E174" s="41"/>
      <c r="F174" s="219" t="s">
        <v>836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141</v>
      </c>
      <c r="AU174" s="18" t="s">
        <v>139</v>
      </c>
    </row>
    <row r="175" s="12" customFormat="1" ht="25.92" customHeight="1">
      <c r="A175" s="12"/>
      <c r="B175" s="189"/>
      <c r="C175" s="190"/>
      <c r="D175" s="191" t="s">
        <v>73</v>
      </c>
      <c r="E175" s="192" t="s">
        <v>707</v>
      </c>
      <c r="F175" s="192" t="s">
        <v>708</v>
      </c>
      <c r="G175" s="190"/>
      <c r="H175" s="190"/>
      <c r="I175" s="193"/>
      <c r="J175" s="194">
        <f>BK175</f>
        <v>0</v>
      </c>
      <c r="K175" s="190"/>
      <c r="L175" s="195"/>
      <c r="M175" s="196"/>
      <c r="N175" s="197"/>
      <c r="O175" s="197"/>
      <c r="P175" s="198">
        <f>SUM(P176:P178)</f>
        <v>0</v>
      </c>
      <c r="Q175" s="197"/>
      <c r="R175" s="198">
        <f>SUM(R176:R178)</f>
        <v>0</v>
      </c>
      <c r="S175" s="197"/>
      <c r="T175" s="199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0" t="s">
        <v>138</v>
      </c>
      <c r="AT175" s="201" t="s">
        <v>73</v>
      </c>
      <c r="AU175" s="201" t="s">
        <v>74</v>
      </c>
      <c r="AY175" s="200" t="s">
        <v>130</v>
      </c>
      <c r="BK175" s="202">
        <f>SUM(BK176:BK178)</f>
        <v>0</v>
      </c>
    </row>
    <row r="176" s="2" customFormat="1" ht="16.5" customHeight="1">
      <c r="A176" s="39"/>
      <c r="B176" s="40"/>
      <c r="C176" s="205" t="s">
        <v>353</v>
      </c>
      <c r="D176" s="205" t="s">
        <v>133</v>
      </c>
      <c r="E176" s="206" t="s">
        <v>838</v>
      </c>
      <c r="F176" s="207" t="s">
        <v>839</v>
      </c>
      <c r="G176" s="208" t="s">
        <v>712</v>
      </c>
      <c r="H176" s="209">
        <v>4</v>
      </c>
      <c r="I176" s="210"/>
      <c r="J176" s="211">
        <f>ROUND(I176*H176,2)</f>
        <v>0</v>
      </c>
      <c r="K176" s="207" t="s">
        <v>19</v>
      </c>
      <c r="L176" s="45"/>
      <c r="M176" s="212" t="s">
        <v>19</v>
      </c>
      <c r="N176" s="213" t="s">
        <v>46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713</v>
      </c>
      <c r="AT176" s="216" t="s">
        <v>133</v>
      </c>
      <c r="AU176" s="216" t="s">
        <v>82</v>
      </c>
      <c r="AY176" s="18" t="s">
        <v>130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139</v>
      </c>
      <c r="BK176" s="217">
        <f>ROUND(I176*H176,2)</f>
        <v>0</v>
      </c>
      <c r="BL176" s="18" t="s">
        <v>713</v>
      </c>
      <c r="BM176" s="216" t="s">
        <v>840</v>
      </c>
    </row>
    <row r="177" s="2" customFormat="1">
      <c r="A177" s="39"/>
      <c r="B177" s="40"/>
      <c r="C177" s="41"/>
      <c r="D177" s="218" t="s">
        <v>141</v>
      </c>
      <c r="E177" s="41"/>
      <c r="F177" s="219" t="s">
        <v>839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141</v>
      </c>
      <c r="AU177" s="18" t="s">
        <v>82</v>
      </c>
    </row>
    <row r="178" s="2" customFormat="1">
      <c r="A178" s="39"/>
      <c r="B178" s="40"/>
      <c r="C178" s="41"/>
      <c r="D178" s="218" t="s">
        <v>350</v>
      </c>
      <c r="E178" s="41"/>
      <c r="F178" s="246" t="s">
        <v>841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350</v>
      </c>
      <c r="AU178" s="18" t="s">
        <v>82</v>
      </c>
    </row>
    <row r="179" s="12" customFormat="1" ht="25.92" customHeight="1">
      <c r="A179" s="12"/>
      <c r="B179" s="189"/>
      <c r="C179" s="190"/>
      <c r="D179" s="191" t="s">
        <v>73</v>
      </c>
      <c r="E179" s="192" t="s">
        <v>842</v>
      </c>
      <c r="F179" s="192" t="s">
        <v>843</v>
      </c>
      <c r="G179" s="190"/>
      <c r="H179" s="190"/>
      <c r="I179" s="193"/>
      <c r="J179" s="194">
        <f>BK179</f>
        <v>0</v>
      </c>
      <c r="K179" s="190"/>
      <c r="L179" s="195"/>
      <c r="M179" s="196"/>
      <c r="N179" s="197"/>
      <c r="O179" s="197"/>
      <c r="P179" s="198">
        <f>P180</f>
        <v>0</v>
      </c>
      <c r="Q179" s="197"/>
      <c r="R179" s="198">
        <f>R180</f>
        <v>0</v>
      </c>
      <c r="S179" s="197"/>
      <c r="T179" s="199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0" t="s">
        <v>164</v>
      </c>
      <c r="AT179" s="201" t="s">
        <v>73</v>
      </c>
      <c r="AU179" s="201" t="s">
        <v>74</v>
      </c>
      <c r="AY179" s="200" t="s">
        <v>130</v>
      </c>
      <c r="BK179" s="202">
        <f>BK180</f>
        <v>0</v>
      </c>
    </row>
    <row r="180" s="12" customFormat="1" ht="22.8" customHeight="1">
      <c r="A180" s="12"/>
      <c r="B180" s="189"/>
      <c r="C180" s="190"/>
      <c r="D180" s="191" t="s">
        <v>73</v>
      </c>
      <c r="E180" s="203" t="s">
        <v>844</v>
      </c>
      <c r="F180" s="203" t="s">
        <v>845</v>
      </c>
      <c r="G180" s="190"/>
      <c r="H180" s="190"/>
      <c r="I180" s="193"/>
      <c r="J180" s="204">
        <f>BK180</f>
        <v>0</v>
      </c>
      <c r="K180" s="190"/>
      <c r="L180" s="195"/>
      <c r="M180" s="196"/>
      <c r="N180" s="197"/>
      <c r="O180" s="197"/>
      <c r="P180" s="198">
        <f>SUM(P181:P182)</f>
        <v>0</v>
      </c>
      <c r="Q180" s="197"/>
      <c r="R180" s="198">
        <f>SUM(R181:R182)</f>
        <v>0</v>
      </c>
      <c r="S180" s="197"/>
      <c r="T180" s="199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0" t="s">
        <v>164</v>
      </c>
      <c r="AT180" s="201" t="s">
        <v>73</v>
      </c>
      <c r="AU180" s="201" t="s">
        <v>82</v>
      </c>
      <c r="AY180" s="200" t="s">
        <v>130</v>
      </c>
      <c r="BK180" s="202">
        <f>SUM(BK181:BK182)</f>
        <v>0</v>
      </c>
    </row>
    <row r="181" s="2" customFormat="1" ht="16.5" customHeight="1">
      <c r="A181" s="39"/>
      <c r="B181" s="40"/>
      <c r="C181" s="205" t="s">
        <v>310</v>
      </c>
      <c r="D181" s="205" t="s">
        <v>133</v>
      </c>
      <c r="E181" s="206" t="s">
        <v>846</v>
      </c>
      <c r="F181" s="207" t="s">
        <v>847</v>
      </c>
      <c r="G181" s="208" t="s">
        <v>848</v>
      </c>
      <c r="H181" s="209">
        <v>1</v>
      </c>
      <c r="I181" s="210"/>
      <c r="J181" s="211">
        <f>ROUND(I181*H181,2)</f>
        <v>0</v>
      </c>
      <c r="K181" s="207" t="s">
        <v>19</v>
      </c>
      <c r="L181" s="45"/>
      <c r="M181" s="212" t="s">
        <v>19</v>
      </c>
      <c r="N181" s="213" t="s">
        <v>46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849</v>
      </c>
      <c r="AT181" s="216" t="s">
        <v>133</v>
      </c>
      <c r="AU181" s="216" t="s">
        <v>139</v>
      </c>
      <c r="AY181" s="18" t="s">
        <v>130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139</v>
      </c>
      <c r="BK181" s="217">
        <f>ROUND(I181*H181,2)</f>
        <v>0</v>
      </c>
      <c r="BL181" s="18" t="s">
        <v>849</v>
      </c>
      <c r="BM181" s="216" t="s">
        <v>850</v>
      </c>
    </row>
    <row r="182" s="2" customFormat="1">
      <c r="A182" s="39"/>
      <c r="B182" s="40"/>
      <c r="C182" s="41"/>
      <c r="D182" s="218" t="s">
        <v>141</v>
      </c>
      <c r="E182" s="41"/>
      <c r="F182" s="219" t="s">
        <v>847</v>
      </c>
      <c r="G182" s="41"/>
      <c r="H182" s="41"/>
      <c r="I182" s="220"/>
      <c r="J182" s="41"/>
      <c r="K182" s="41"/>
      <c r="L182" s="45"/>
      <c r="M182" s="247"/>
      <c r="N182" s="248"/>
      <c r="O182" s="249"/>
      <c r="P182" s="249"/>
      <c r="Q182" s="249"/>
      <c r="R182" s="249"/>
      <c r="S182" s="249"/>
      <c r="T182" s="250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141</v>
      </c>
      <c r="AU182" s="18" t="s">
        <v>139</v>
      </c>
    </row>
    <row r="183" s="2" customFormat="1" ht="6.96" customHeight="1">
      <c r="A183" s="39"/>
      <c r="B183" s="60"/>
      <c r="C183" s="61"/>
      <c r="D183" s="61"/>
      <c r="E183" s="61"/>
      <c r="F183" s="61"/>
      <c r="G183" s="61"/>
      <c r="H183" s="61"/>
      <c r="I183" s="61"/>
      <c r="J183" s="61"/>
      <c r="K183" s="61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sjCPSXx+iUtY5dqPq8b94zIr7ri9B+yTy+iZnKRhxmGYBNXcfEHIz1nBEXZwhMpStzm5liLANDJRoC0wHRqPbw==" hashValue="o62RXRfqhnuzd8lr4an7qxryjl0NIDNlG+YMbdT9TPy2Lhxv1tNApN11LF5d33Ghr8HdhXJvW4ssLtZ1VXNLug==" algorithmName="SHA-512" password="CC35"/>
  <autoFilter ref="C87:K182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9"/>
      <c r="C3" s="130"/>
      <c r="D3" s="130"/>
      <c r="E3" s="130"/>
      <c r="F3" s="130"/>
      <c r="G3" s="130"/>
      <c r="H3" s="21"/>
    </row>
    <row r="4" s="1" customFormat="1" ht="24.96" customHeight="1">
      <c r="B4" s="21"/>
      <c r="C4" s="131" t="s">
        <v>851</v>
      </c>
      <c r="H4" s="21"/>
    </row>
    <row r="5" s="1" customFormat="1" ht="12" customHeight="1">
      <c r="B5" s="21"/>
      <c r="C5" s="262" t="s">
        <v>13</v>
      </c>
      <c r="D5" s="141" t="s">
        <v>14</v>
      </c>
      <c r="E5" s="1"/>
      <c r="F5" s="1"/>
      <c r="H5" s="21"/>
    </row>
    <row r="6" s="1" customFormat="1" ht="36.96" customHeight="1">
      <c r="B6" s="21"/>
      <c r="C6" s="263" t="s">
        <v>16</v>
      </c>
      <c r="D6" s="264" t="s">
        <v>17</v>
      </c>
      <c r="E6" s="1"/>
      <c r="F6" s="1"/>
      <c r="H6" s="21"/>
    </row>
    <row r="7" s="1" customFormat="1" ht="16.5" customHeight="1">
      <c r="B7" s="21"/>
      <c r="C7" s="133" t="s">
        <v>23</v>
      </c>
      <c r="D7" s="138" t="str">
        <f>'Rekapitulace stavby'!AN8</f>
        <v>29. 4. 2025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78"/>
      <c r="B9" s="265"/>
      <c r="C9" s="266" t="s">
        <v>55</v>
      </c>
      <c r="D9" s="267" t="s">
        <v>56</v>
      </c>
      <c r="E9" s="267" t="s">
        <v>117</v>
      </c>
      <c r="F9" s="268" t="s">
        <v>852</v>
      </c>
      <c r="G9" s="178"/>
      <c r="H9" s="265"/>
    </row>
    <row r="10" s="2" customFormat="1" ht="26.4" customHeight="1">
      <c r="A10" s="39"/>
      <c r="B10" s="45"/>
      <c r="C10" s="269" t="s">
        <v>84</v>
      </c>
      <c r="D10" s="269" t="s">
        <v>85</v>
      </c>
      <c r="E10" s="39"/>
      <c r="F10" s="39"/>
      <c r="G10" s="39"/>
      <c r="H10" s="45"/>
    </row>
    <row r="11" s="2" customFormat="1" ht="16.8" customHeight="1">
      <c r="A11" s="39"/>
      <c r="B11" s="45"/>
      <c r="C11" s="270" t="s">
        <v>767</v>
      </c>
      <c r="D11" s="271" t="s">
        <v>19</v>
      </c>
      <c r="E11" s="272" t="s">
        <v>19</v>
      </c>
      <c r="F11" s="273">
        <v>21.800000000000001</v>
      </c>
      <c r="G11" s="39"/>
      <c r="H11" s="45"/>
    </row>
    <row r="12" s="2" customFormat="1" ht="16.8" customHeight="1">
      <c r="A12" s="39"/>
      <c r="B12" s="45"/>
      <c r="C12" s="274" t="s">
        <v>767</v>
      </c>
      <c r="D12" s="274" t="s">
        <v>768</v>
      </c>
      <c r="E12" s="18" t="s">
        <v>19</v>
      </c>
      <c r="F12" s="275">
        <v>21.800000000000001</v>
      </c>
      <c r="G12" s="39"/>
      <c r="H12" s="45"/>
    </row>
    <row r="13" s="2" customFormat="1" ht="16.8" customHeight="1">
      <c r="A13" s="39"/>
      <c r="B13" s="45"/>
      <c r="C13" s="270" t="s">
        <v>769</v>
      </c>
      <c r="D13" s="271" t="s">
        <v>19</v>
      </c>
      <c r="E13" s="272" t="s">
        <v>19</v>
      </c>
      <c r="F13" s="273">
        <v>63.5</v>
      </c>
      <c r="G13" s="39"/>
      <c r="H13" s="45"/>
    </row>
    <row r="14" s="2" customFormat="1" ht="16.8" customHeight="1">
      <c r="A14" s="39"/>
      <c r="B14" s="45"/>
      <c r="C14" s="274" t="s">
        <v>769</v>
      </c>
      <c r="D14" s="274" t="s">
        <v>770</v>
      </c>
      <c r="E14" s="18" t="s">
        <v>19</v>
      </c>
      <c r="F14" s="275">
        <v>63.5</v>
      </c>
      <c r="G14" s="39"/>
      <c r="H14" s="45"/>
    </row>
    <row r="15" s="2" customFormat="1" ht="16.8" customHeight="1">
      <c r="A15" s="39"/>
      <c r="B15" s="45"/>
      <c r="C15" s="270" t="s">
        <v>733</v>
      </c>
      <c r="D15" s="271" t="s">
        <v>19</v>
      </c>
      <c r="E15" s="272" t="s">
        <v>19</v>
      </c>
      <c r="F15" s="273">
        <v>9.1999999999999993</v>
      </c>
      <c r="G15" s="39"/>
      <c r="H15" s="45"/>
    </row>
    <row r="16" s="2" customFormat="1" ht="16.8" customHeight="1">
      <c r="A16" s="39"/>
      <c r="B16" s="45"/>
      <c r="C16" s="274" t="s">
        <v>733</v>
      </c>
      <c r="D16" s="274" t="s">
        <v>734</v>
      </c>
      <c r="E16" s="18" t="s">
        <v>19</v>
      </c>
      <c r="F16" s="275">
        <v>9.1999999999999993</v>
      </c>
      <c r="G16" s="39"/>
      <c r="H16" s="45"/>
    </row>
    <row r="17" s="2" customFormat="1" ht="16.8" customHeight="1">
      <c r="A17" s="39"/>
      <c r="B17" s="45"/>
      <c r="C17" s="270" t="s">
        <v>735</v>
      </c>
      <c r="D17" s="271" t="s">
        <v>19</v>
      </c>
      <c r="E17" s="272" t="s">
        <v>19</v>
      </c>
      <c r="F17" s="273">
        <v>7.7999999999999998</v>
      </c>
      <c r="G17" s="39"/>
      <c r="H17" s="45"/>
    </row>
    <row r="18" s="2" customFormat="1" ht="16.8" customHeight="1">
      <c r="A18" s="39"/>
      <c r="B18" s="45"/>
      <c r="C18" s="274" t="s">
        <v>735</v>
      </c>
      <c r="D18" s="274" t="s">
        <v>736</v>
      </c>
      <c r="E18" s="18" t="s">
        <v>19</v>
      </c>
      <c r="F18" s="275">
        <v>7.7999999999999998</v>
      </c>
      <c r="G18" s="39"/>
      <c r="H18" s="45"/>
    </row>
    <row r="19" s="2" customFormat="1" ht="7.44" customHeight="1">
      <c r="A19" s="39"/>
      <c r="B19" s="157"/>
      <c r="C19" s="158"/>
      <c r="D19" s="158"/>
      <c r="E19" s="158"/>
      <c r="F19" s="158"/>
      <c r="G19" s="158"/>
      <c r="H19" s="45"/>
    </row>
    <row r="20" s="2" customFormat="1">
      <c r="A20" s="39"/>
      <c r="B20" s="39"/>
      <c r="C20" s="39"/>
      <c r="D20" s="39"/>
      <c r="E20" s="39"/>
      <c r="F20" s="39"/>
      <c r="G20" s="39"/>
      <c r="H20" s="39"/>
    </row>
  </sheetData>
  <sheetProtection sheet="1" formatColumns="0" formatRows="0" objects="1" scenarios="1" spinCount="100000" saltValue="GTZ9hRcs6ZLizdCazdVdrPfniMvRo5u/kAaoaArAK7zJglfIgujYckO1GqLeCM605SkNHXGlBft/NgVkJY7Ulg==" hashValue="cHcHDv2p2OuF+usJ6+yYx/1QGcj/jHlACTn6vnzR0aLAvM27wD1EsyqwobD/PGXpT3quvY+/R/9Q4oYAZP36/A==" algorithmName="SHA-512" password="CC35"/>
  <mergeCells count="2">
    <mergeCell ref="D5:F5"/>
    <mergeCell ref="D6:F6"/>
  </mergeCells>
  <pageSetup paperSize="9" orientation="landscape" blackAndWhite="1" fitToHeight="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5" customFormat="1" ht="45" customHeight="1">
      <c r="B3" s="280"/>
      <c r="C3" s="281" t="s">
        <v>853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854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855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856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857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858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859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860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861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862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863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81</v>
      </c>
      <c r="F18" s="287" t="s">
        <v>864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865</v>
      </c>
      <c r="F19" s="287" t="s">
        <v>866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867</v>
      </c>
      <c r="F20" s="287" t="s">
        <v>868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869</v>
      </c>
      <c r="F21" s="287" t="s">
        <v>870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871</v>
      </c>
      <c r="F22" s="287" t="s">
        <v>872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873</v>
      </c>
      <c r="F23" s="287" t="s">
        <v>874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875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876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877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878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879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880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881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882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883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116</v>
      </c>
      <c r="F36" s="287"/>
      <c r="G36" s="287" t="s">
        <v>884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885</v>
      </c>
      <c r="F37" s="287"/>
      <c r="G37" s="287" t="s">
        <v>886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55</v>
      </c>
      <c r="F38" s="287"/>
      <c r="G38" s="287" t="s">
        <v>887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56</v>
      </c>
      <c r="F39" s="287"/>
      <c r="G39" s="287" t="s">
        <v>888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117</v>
      </c>
      <c r="F40" s="287"/>
      <c r="G40" s="287" t="s">
        <v>889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118</v>
      </c>
      <c r="F41" s="287"/>
      <c r="G41" s="287" t="s">
        <v>890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891</v>
      </c>
      <c r="F42" s="287"/>
      <c r="G42" s="287" t="s">
        <v>892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893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894</v>
      </c>
      <c r="F44" s="287"/>
      <c r="G44" s="287" t="s">
        <v>895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120</v>
      </c>
      <c r="F45" s="287"/>
      <c r="G45" s="287" t="s">
        <v>896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897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898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899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900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901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902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903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904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905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906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907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908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909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910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911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912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913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914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915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916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917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918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919</v>
      </c>
      <c r="D76" s="305"/>
      <c r="E76" s="305"/>
      <c r="F76" s="305" t="s">
        <v>920</v>
      </c>
      <c r="G76" s="306"/>
      <c r="H76" s="305" t="s">
        <v>56</v>
      </c>
      <c r="I76" s="305" t="s">
        <v>59</v>
      </c>
      <c r="J76" s="305" t="s">
        <v>921</v>
      </c>
      <c r="K76" s="304"/>
    </row>
    <row r="77" s="1" customFormat="1" ht="17.25" customHeight="1">
      <c r="B77" s="302"/>
      <c r="C77" s="307" t="s">
        <v>922</v>
      </c>
      <c r="D77" s="307"/>
      <c r="E77" s="307"/>
      <c r="F77" s="308" t="s">
        <v>923</v>
      </c>
      <c r="G77" s="309"/>
      <c r="H77" s="307"/>
      <c r="I77" s="307"/>
      <c r="J77" s="307" t="s">
        <v>924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55</v>
      </c>
      <c r="D79" s="312"/>
      <c r="E79" s="312"/>
      <c r="F79" s="313" t="s">
        <v>925</v>
      </c>
      <c r="G79" s="314"/>
      <c r="H79" s="290" t="s">
        <v>926</v>
      </c>
      <c r="I79" s="290" t="s">
        <v>927</v>
      </c>
      <c r="J79" s="290">
        <v>20</v>
      </c>
      <c r="K79" s="304"/>
    </row>
    <row r="80" s="1" customFormat="1" ht="15" customHeight="1">
      <c r="B80" s="302"/>
      <c r="C80" s="290" t="s">
        <v>80</v>
      </c>
      <c r="D80" s="290"/>
      <c r="E80" s="290"/>
      <c r="F80" s="313" t="s">
        <v>925</v>
      </c>
      <c r="G80" s="314"/>
      <c r="H80" s="290" t="s">
        <v>928</v>
      </c>
      <c r="I80" s="290" t="s">
        <v>927</v>
      </c>
      <c r="J80" s="290">
        <v>120</v>
      </c>
      <c r="K80" s="304"/>
    </row>
    <row r="81" s="1" customFormat="1" ht="15" customHeight="1">
      <c r="B81" s="315"/>
      <c r="C81" s="290" t="s">
        <v>929</v>
      </c>
      <c r="D81" s="290"/>
      <c r="E81" s="290"/>
      <c r="F81" s="313" t="s">
        <v>930</v>
      </c>
      <c r="G81" s="314"/>
      <c r="H81" s="290" t="s">
        <v>931</v>
      </c>
      <c r="I81" s="290" t="s">
        <v>927</v>
      </c>
      <c r="J81" s="290">
        <v>50</v>
      </c>
      <c r="K81" s="304"/>
    </row>
    <row r="82" s="1" customFormat="1" ht="15" customHeight="1">
      <c r="B82" s="315"/>
      <c r="C82" s="290" t="s">
        <v>932</v>
      </c>
      <c r="D82" s="290"/>
      <c r="E82" s="290"/>
      <c r="F82" s="313" t="s">
        <v>925</v>
      </c>
      <c r="G82" s="314"/>
      <c r="H82" s="290" t="s">
        <v>933</v>
      </c>
      <c r="I82" s="290" t="s">
        <v>934</v>
      </c>
      <c r="J82" s="290"/>
      <c r="K82" s="304"/>
    </row>
    <row r="83" s="1" customFormat="1" ht="15" customHeight="1">
      <c r="B83" s="315"/>
      <c r="C83" s="316" t="s">
        <v>935</v>
      </c>
      <c r="D83" s="316"/>
      <c r="E83" s="316"/>
      <c r="F83" s="317" t="s">
        <v>930</v>
      </c>
      <c r="G83" s="316"/>
      <c r="H83" s="316" t="s">
        <v>936</v>
      </c>
      <c r="I83" s="316" t="s">
        <v>927</v>
      </c>
      <c r="J83" s="316">
        <v>15</v>
      </c>
      <c r="K83" s="304"/>
    </row>
    <row r="84" s="1" customFormat="1" ht="15" customHeight="1">
      <c r="B84" s="315"/>
      <c r="C84" s="316" t="s">
        <v>937</v>
      </c>
      <c r="D84" s="316"/>
      <c r="E84" s="316"/>
      <c r="F84" s="317" t="s">
        <v>930</v>
      </c>
      <c r="G84" s="316"/>
      <c r="H84" s="316" t="s">
        <v>938</v>
      </c>
      <c r="I84" s="316" t="s">
        <v>927</v>
      </c>
      <c r="J84" s="316">
        <v>15</v>
      </c>
      <c r="K84" s="304"/>
    </row>
    <row r="85" s="1" customFormat="1" ht="15" customHeight="1">
      <c r="B85" s="315"/>
      <c r="C85" s="316" t="s">
        <v>939</v>
      </c>
      <c r="D85" s="316"/>
      <c r="E85" s="316"/>
      <c r="F85" s="317" t="s">
        <v>930</v>
      </c>
      <c r="G85" s="316"/>
      <c r="H85" s="316" t="s">
        <v>940</v>
      </c>
      <c r="I85" s="316" t="s">
        <v>927</v>
      </c>
      <c r="J85" s="316">
        <v>20</v>
      </c>
      <c r="K85" s="304"/>
    </row>
    <row r="86" s="1" customFormat="1" ht="15" customHeight="1">
      <c r="B86" s="315"/>
      <c r="C86" s="316" t="s">
        <v>941</v>
      </c>
      <c r="D86" s="316"/>
      <c r="E86" s="316"/>
      <c r="F86" s="317" t="s">
        <v>930</v>
      </c>
      <c r="G86" s="316"/>
      <c r="H86" s="316" t="s">
        <v>942</v>
      </c>
      <c r="I86" s="316" t="s">
        <v>927</v>
      </c>
      <c r="J86" s="316">
        <v>20</v>
      </c>
      <c r="K86" s="304"/>
    </row>
    <row r="87" s="1" customFormat="1" ht="15" customHeight="1">
      <c r="B87" s="315"/>
      <c r="C87" s="290" t="s">
        <v>943</v>
      </c>
      <c r="D87" s="290"/>
      <c r="E87" s="290"/>
      <c r="F87" s="313" t="s">
        <v>930</v>
      </c>
      <c r="G87" s="314"/>
      <c r="H87" s="290" t="s">
        <v>944</v>
      </c>
      <c r="I87" s="290" t="s">
        <v>927</v>
      </c>
      <c r="J87" s="290">
        <v>50</v>
      </c>
      <c r="K87" s="304"/>
    </row>
    <row r="88" s="1" customFormat="1" ht="15" customHeight="1">
      <c r="B88" s="315"/>
      <c r="C88" s="290" t="s">
        <v>945</v>
      </c>
      <c r="D88" s="290"/>
      <c r="E88" s="290"/>
      <c r="F88" s="313" t="s">
        <v>930</v>
      </c>
      <c r="G88" s="314"/>
      <c r="H88" s="290" t="s">
        <v>946</v>
      </c>
      <c r="I88" s="290" t="s">
        <v>927</v>
      </c>
      <c r="J88" s="290">
        <v>20</v>
      </c>
      <c r="K88" s="304"/>
    </row>
    <row r="89" s="1" customFormat="1" ht="15" customHeight="1">
      <c r="B89" s="315"/>
      <c r="C89" s="290" t="s">
        <v>947</v>
      </c>
      <c r="D89" s="290"/>
      <c r="E89" s="290"/>
      <c r="F89" s="313" t="s">
        <v>930</v>
      </c>
      <c r="G89" s="314"/>
      <c r="H89" s="290" t="s">
        <v>948</v>
      </c>
      <c r="I89" s="290" t="s">
        <v>927</v>
      </c>
      <c r="J89" s="290">
        <v>20</v>
      </c>
      <c r="K89" s="304"/>
    </row>
    <row r="90" s="1" customFormat="1" ht="15" customHeight="1">
      <c r="B90" s="315"/>
      <c r="C90" s="290" t="s">
        <v>949</v>
      </c>
      <c r="D90" s="290"/>
      <c r="E90" s="290"/>
      <c r="F90" s="313" t="s">
        <v>930</v>
      </c>
      <c r="G90" s="314"/>
      <c r="H90" s="290" t="s">
        <v>950</v>
      </c>
      <c r="I90" s="290" t="s">
        <v>927</v>
      </c>
      <c r="J90" s="290">
        <v>50</v>
      </c>
      <c r="K90" s="304"/>
    </row>
    <row r="91" s="1" customFormat="1" ht="15" customHeight="1">
      <c r="B91" s="315"/>
      <c r="C91" s="290" t="s">
        <v>951</v>
      </c>
      <c r="D91" s="290"/>
      <c r="E91" s="290"/>
      <c r="F91" s="313" t="s">
        <v>930</v>
      </c>
      <c r="G91" s="314"/>
      <c r="H91" s="290" t="s">
        <v>951</v>
      </c>
      <c r="I91" s="290" t="s">
        <v>927</v>
      </c>
      <c r="J91" s="290">
        <v>50</v>
      </c>
      <c r="K91" s="304"/>
    </row>
    <row r="92" s="1" customFormat="1" ht="15" customHeight="1">
      <c r="B92" s="315"/>
      <c r="C92" s="290" t="s">
        <v>952</v>
      </c>
      <c r="D92" s="290"/>
      <c r="E92" s="290"/>
      <c r="F92" s="313" t="s">
        <v>930</v>
      </c>
      <c r="G92" s="314"/>
      <c r="H92" s="290" t="s">
        <v>953</v>
      </c>
      <c r="I92" s="290" t="s">
        <v>927</v>
      </c>
      <c r="J92" s="290">
        <v>255</v>
      </c>
      <c r="K92" s="304"/>
    </row>
    <row r="93" s="1" customFormat="1" ht="15" customHeight="1">
      <c r="B93" s="315"/>
      <c r="C93" s="290" t="s">
        <v>954</v>
      </c>
      <c r="D93" s="290"/>
      <c r="E93" s="290"/>
      <c r="F93" s="313" t="s">
        <v>925</v>
      </c>
      <c r="G93" s="314"/>
      <c r="H93" s="290" t="s">
        <v>955</v>
      </c>
      <c r="I93" s="290" t="s">
        <v>956</v>
      </c>
      <c r="J93" s="290"/>
      <c r="K93" s="304"/>
    </row>
    <row r="94" s="1" customFormat="1" ht="15" customHeight="1">
      <c r="B94" s="315"/>
      <c r="C94" s="290" t="s">
        <v>957</v>
      </c>
      <c r="D94" s="290"/>
      <c r="E94" s="290"/>
      <c r="F94" s="313" t="s">
        <v>925</v>
      </c>
      <c r="G94" s="314"/>
      <c r="H94" s="290" t="s">
        <v>958</v>
      </c>
      <c r="I94" s="290" t="s">
        <v>959</v>
      </c>
      <c r="J94" s="290"/>
      <c r="K94" s="304"/>
    </row>
    <row r="95" s="1" customFormat="1" ht="15" customHeight="1">
      <c r="B95" s="315"/>
      <c r="C95" s="290" t="s">
        <v>960</v>
      </c>
      <c r="D95" s="290"/>
      <c r="E95" s="290"/>
      <c r="F95" s="313" t="s">
        <v>925</v>
      </c>
      <c r="G95" s="314"/>
      <c r="H95" s="290" t="s">
        <v>960</v>
      </c>
      <c r="I95" s="290" t="s">
        <v>959</v>
      </c>
      <c r="J95" s="290"/>
      <c r="K95" s="304"/>
    </row>
    <row r="96" s="1" customFormat="1" ht="15" customHeight="1">
      <c r="B96" s="315"/>
      <c r="C96" s="290" t="s">
        <v>40</v>
      </c>
      <c r="D96" s="290"/>
      <c r="E96" s="290"/>
      <c r="F96" s="313" t="s">
        <v>925</v>
      </c>
      <c r="G96" s="314"/>
      <c r="H96" s="290" t="s">
        <v>961</v>
      </c>
      <c r="I96" s="290" t="s">
        <v>959</v>
      </c>
      <c r="J96" s="290"/>
      <c r="K96" s="304"/>
    </row>
    <row r="97" s="1" customFormat="1" ht="15" customHeight="1">
      <c r="B97" s="315"/>
      <c r="C97" s="290" t="s">
        <v>50</v>
      </c>
      <c r="D97" s="290"/>
      <c r="E97" s="290"/>
      <c r="F97" s="313" t="s">
        <v>925</v>
      </c>
      <c r="G97" s="314"/>
      <c r="H97" s="290" t="s">
        <v>962</v>
      </c>
      <c r="I97" s="290" t="s">
        <v>959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963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919</v>
      </c>
      <c r="D103" s="305"/>
      <c r="E103" s="305"/>
      <c r="F103" s="305" t="s">
        <v>920</v>
      </c>
      <c r="G103" s="306"/>
      <c r="H103" s="305" t="s">
        <v>56</v>
      </c>
      <c r="I103" s="305" t="s">
        <v>59</v>
      </c>
      <c r="J103" s="305" t="s">
        <v>921</v>
      </c>
      <c r="K103" s="304"/>
    </row>
    <row r="104" s="1" customFormat="1" ht="17.25" customHeight="1">
      <c r="B104" s="302"/>
      <c r="C104" s="307" t="s">
        <v>922</v>
      </c>
      <c r="D104" s="307"/>
      <c r="E104" s="307"/>
      <c r="F104" s="308" t="s">
        <v>923</v>
      </c>
      <c r="G104" s="309"/>
      <c r="H104" s="307"/>
      <c r="I104" s="307"/>
      <c r="J104" s="307" t="s">
        <v>924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55</v>
      </c>
      <c r="D106" s="312"/>
      <c r="E106" s="312"/>
      <c r="F106" s="313" t="s">
        <v>925</v>
      </c>
      <c r="G106" s="290"/>
      <c r="H106" s="290" t="s">
        <v>964</v>
      </c>
      <c r="I106" s="290" t="s">
        <v>927</v>
      </c>
      <c r="J106" s="290">
        <v>20</v>
      </c>
      <c r="K106" s="304"/>
    </row>
    <row r="107" s="1" customFormat="1" ht="15" customHeight="1">
      <c r="B107" s="302"/>
      <c r="C107" s="290" t="s">
        <v>80</v>
      </c>
      <c r="D107" s="290"/>
      <c r="E107" s="290"/>
      <c r="F107" s="313" t="s">
        <v>925</v>
      </c>
      <c r="G107" s="290"/>
      <c r="H107" s="290" t="s">
        <v>964</v>
      </c>
      <c r="I107" s="290" t="s">
        <v>927</v>
      </c>
      <c r="J107" s="290">
        <v>120</v>
      </c>
      <c r="K107" s="304"/>
    </row>
    <row r="108" s="1" customFormat="1" ht="15" customHeight="1">
      <c r="B108" s="315"/>
      <c r="C108" s="290" t="s">
        <v>929</v>
      </c>
      <c r="D108" s="290"/>
      <c r="E108" s="290"/>
      <c r="F108" s="313" t="s">
        <v>930</v>
      </c>
      <c r="G108" s="290"/>
      <c r="H108" s="290" t="s">
        <v>964</v>
      </c>
      <c r="I108" s="290" t="s">
        <v>927</v>
      </c>
      <c r="J108" s="290">
        <v>50</v>
      </c>
      <c r="K108" s="304"/>
    </row>
    <row r="109" s="1" customFormat="1" ht="15" customHeight="1">
      <c r="B109" s="315"/>
      <c r="C109" s="290" t="s">
        <v>932</v>
      </c>
      <c r="D109" s="290"/>
      <c r="E109" s="290"/>
      <c r="F109" s="313" t="s">
        <v>925</v>
      </c>
      <c r="G109" s="290"/>
      <c r="H109" s="290" t="s">
        <v>964</v>
      </c>
      <c r="I109" s="290" t="s">
        <v>934</v>
      </c>
      <c r="J109" s="290"/>
      <c r="K109" s="304"/>
    </row>
    <row r="110" s="1" customFormat="1" ht="15" customHeight="1">
      <c r="B110" s="315"/>
      <c r="C110" s="290" t="s">
        <v>943</v>
      </c>
      <c r="D110" s="290"/>
      <c r="E110" s="290"/>
      <c r="F110" s="313" t="s">
        <v>930</v>
      </c>
      <c r="G110" s="290"/>
      <c r="H110" s="290" t="s">
        <v>964</v>
      </c>
      <c r="I110" s="290" t="s">
        <v>927</v>
      </c>
      <c r="J110" s="290">
        <v>50</v>
      </c>
      <c r="K110" s="304"/>
    </row>
    <row r="111" s="1" customFormat="1" ht="15" customHeight="1">
      <c r="B111" s="315"/>
      <c r="C111" s="290" t="s">
        <v>951</v>
      </c>
      <c r="D111" s="290"/>
      <c r="E111" s="290"/>
      <c r="F111" s="313" t="s">
        <v>930</v>
      </c>
      <c r="G111" s="290"/>
      <c r="H111" s="290" t="s">
        <v>964</v>
      </c>
      <c r="I111" s="290" t="s">
        <v>927</v>
      </c>
      <c r="J111" s="290">
        <v>50</v>
      </c>
      <c r="K111" s="304"/>
    </row>
    <row r="112" s="1" customFormat="1" ht="15" customHeight="1">
      <c r="B112" s="315"/>
      <c r="C112" s="290" t="s">
        <v>949</v>
      </c>
      <c r="D112" s="290"/>
      <c r="E112" s="290"/>
      <c r="F112" s="313" t="s">
        <v>930</v>
      </c>
      <c r="G112" s="290"/>
      <c r="H112" s="290" t="s">
        <v>964</v>
      </c>
      <c r="I112" s="290" t="s">
        <v>927</v>
      </c>
      <c r="J112" s="290">
        <v>50</v>
      </c>
      <c r="K112" s="304"/>
    </row>
    <row r="113" s="1" customFormat="1" ht="15" customHeight="1">
      <c r="B113" s="315"/>
      <c r="C113" s="290" t="s">
        <v>55</v>
      </c>
      <c r="D113" s="290"/>
      <c r="E113" s="290"/>
      <c r="F113" s="313" t="s">
        <v>925</v>
      </c>
      <c r="G113" s="290"/>
      <c r="H113" s="290" t="s">
        <v>965</v>
      </c>
      <c r="I113" s="290" t="s">
        <v>927</v>
      </c>
      <c r="J113" s="290">
        <v>20</v>
      </c>
      <c r="K113" s="304"/>
    </row>
    <row r="114" s="1" customFormat="1" ht="15" customHeight="1">
      <c r="B114" s="315"/>
      <c r="C114" s="290" t="s">
        <v>966</v>
      </c>
      <c r="D114" s="290"/>
      <c r="E114" s="290"/>
      <c r="F114" s="313" t="s">
        <v>925</v>
      </c>
      <c r="G114" s="290"/>
      <c r="H114" s="290" t="s">
        <v>967</v>
      </c>
      <c r="I114" s="290" t="s">
        <v>927</v>
      </c>
      <c r="J114" s="290">
        <v>120</v>
      </c>
      <c r="K114" s="304"/>
    </row>
    <row r="115" s="1" customFormat="1" ht="15" customHeight="1">
      <c r="B115" s="315"/>
      <c r="C115" s="290" t="s">
        <v>40</v>
      </c>
      <c r="D115" s="290"/>
      <c r="E115" s="290"/>
      <c r="F115" s="313" t="s">
        <v>925</v>
      </c>
      <c r="G115" s="290"/>
      <c r="H115" s="290" t="s">
        <v>968</v>
      </c>
      <c r="I115" s="290" t="s">
        <v>959</v>
      </c>
      <c r="J115" s="290"/>
      <c r="K115" s="304"/>
    </row>
    <row r="116" s="1" customFormat="1" ht="15" customHeight="1">
      <c r="B116" s="315"/>
      <c r="C116" s="290" t="s">
        <v>50</v>
      </c>
      <c r="D116" s="290"/>
      <c r="E116" s="290"/>
      <c r="F116" s="313" t="s">
        <v>925</v>
      </c>
      <c r="G116" s="290"/>
      <c r="H116" s="290" t="s">
        <v>969</v>
      </c>
      <c r="I116" s="290" t="s">
        <v>959</v>
      </c>
      <c r="J116" s="290"/>
      <c r="K116" s="304"/>
    </row>
    <row r="117" s="1" customFormat="1" ht="15" customHeight="1">
      <c r="B117" s="315"/>
      <c r="C117" s="290" t="s">
        <v>59</v>
      </c>
      <c r="D117" s="290"/>
      <c r="E117" s="290"/>
      <c r="F117" s="313" t="s">
        <v>925</v>
      </c>
      <c r="G117" s="290"/>
      <c r="H117" s="290" t="s">
        <v>970</v>
      </c>
      <c r="I117" s="290" t="s">
        <v>971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972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919</v>
      </c>
      <c r="D123" s="305"/>
      <c r="E123" s="305"/>
      <c r="F123" s="305" t="s">
        <v>920</v>
      </c>
      <c r="G123" s="306"/>
      <c r="H123" s="305" t="s">
        <v>56</v>
      </c>
      <c r="I123" s="305" t="s">
        <v>59</v>
      </c>
      <c r="J123" s="305" t="s">
        <v>921</v>
      </c>
      <c r="K123" s="334"/>
    </row>
    <row r="124" s="1" customFormat="1" ht="17.25" customHeight="1">
      <c r="B124" s="333"/>
      <c r="C124" s="307" t="s">
        <v>922</v>
      </c>
      <c r="D124" s="307"/>
      <c r="E124" s="307"/>
      <c r="F124" s="308" t="s">
        <v>923</v>
      </c>
      <c r="G124" s="309"/>
      <c r="H124" s="307"/>
      <c r="I124" s="307"/>
      <c r="J124" s="307" t="s">
        <v>924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80</v>
      </c>
      <c r="D126" s="312"/>
      <c r="E126" s="312"/>
      <c r="F126" s="313" t="s">
        <v>925</v>
      </c>
      <c r="G126" s="290"/>
      <c r="H126" s="290" t="s">
        <v>964</v>
      </c>
      <c r="I126" s="290" t="s">
        <v>927</v>
      </c>
      <c r="J126" s="290">
        <v>120</v>
      </c>
      <c r="K126" s="338"/>
    </row>
    <row r="127" s="1" customFormat="1" ht="15" customHeight="1">
      <c r="B127" s="335"/>
      <c r="C127" s="290" t="s">
        <v>973</v>
      </c>
      <c r="D127" s="290"/>
      <c r="E127" s="290"/>
      <c r="F127" s="313" t="s">
        <v>925</v>
      </c>
      <c r="G127" s="290"/>
      <c r="H127" s="290" t="s">
        <v>974</v>
      </c>
      <c r="I127" s="290" t="s">
        <v>927</v>
      </c>
      <c r="J127" s="290" t="s">
        <v>975</v>
      </c>
      <c r="K127" s="338"/>
    </row>
    <row r="128" s="1" customFormat="1" ht="15" customHeight="1">
      <c r="B128" s="335"/>
      <c r="C128" s="290" t="s">
        <v>873</v>
      </c>
      <c r="D128" s="290"/>
      <c r="E128" s="290"/>
      <c r="F128" s="313" t="s">
        <v>925</v>
      </c>
      <c r="G128" s="290"/>
      <c r="H128" s="290" t="s">
        <v>976</v>
      </c>
      <c r="I128" s="290" t="s">
        <v>927</v>
      </c>
      <c r="J128" s="290" t="s">
        <v>975</v>
      </c>
      <c r="K128" s="338"/>
    </row>
    <row r="129" s="1" customFormat="1" ht="15" customHeight="1">
      <c r="B129" s="335"/>
      <c r="C129" s="290" t="s">
        <v>935</v>
      </c>
      <c r="D129" s="290"/>
      <c r="E129" s="290"/>
      <c r="F129" s="313" t="s">
        <v>930</v>
      </c>
      <c r="G129" s="290"/>
      <c r="H129" s="290" t="s">
        <v>936</v>
      </c>
      <c r="I129" s="290" t="s">
        <v>927</v>
      </c>
      <c r="J129" s="290">
        <v>15</v>
      </c>
      <c r="K129" s="338"/>
    </row>
    <row r="130" s="1" customFormat="1" ht="15" customHeight="1">
      <c r="B130" s="335"/>
      <c r="C130" s="316" t="s">
        <v>937</v>
      </c>
      <c r="D130" s="316"/>
      <c r="E130" s="316"/>
      <c r="F130" s="317" t="s">
        <v>930</v>
      </c>
      <c r="G130" s="316"/>
      <c r="H130" s="316" t="s">
        <v>938</v>
      </c>
      <c r="I130" s="316" t="s">
        <v>927</v>
      </c>
      <c r="J130" s="316">
        <v>15</v>
      </c>
      <c r="K130" s="338"/>
    </row>
    <row r="131" s="1" customFormat="1" ht="15" customHeight="1">
      <c r="B131" s="335"/>
      <c r="C131" s="316" t="s">
        <v>939</v>
      </c>
      <c r="D131" s="316"/>
      <c r="E131" s="316"/>
      <c r="F131" s="317" t="s">
        <v>930</v>
      </c>
      <c r="G131" s="316"/>
      <c r="H131" s="316" t="s">
        <v>940</v>
      </c>
      <c r="I131" s="316" t="s">
        <v>927</v>
      </c>
      <c r="J131" s="316">
        <v>20</v>
      </c>
      <c r="K131" s="338"/>
    </row>
    <row r="132" s="1" customFormat="1" ht="15" customHeight="1">
      <c r="B132" s="335"/>
      <c r="C132" s="316" t="s">
        <v>941</v>
      </c>
      <c r="D132" s="316"/>
      <c r="E132" s="316"/>
      <c r="F132" s="317" t="s">
        <v>930</v>
      </c>
      <c r="G132" s="316"/>
      <c r="H132" s="316" t="s">
        <v>942</v>
      </c>
      <c r="I132" s="316" t="s">
        <v>927</v>
      </c>
      <c r="J132" s="316">
        <v>20</v>
      </c>
      <c r="K132" s="338"/>
    </row>
    <row r="133" s="1" customFormat="1" ht="15" customHeight="1">
      <c r="B133" s="335"/>
      <c r="C133" s="290" t="s">
        <v>929</v>
      </c>
      <c r="D133" s="290"/>
      <c r="E133" s="290"/>
      <c r="F133" s="313" t="s">
        <v>930</v>
      </c>
      <c r="G133" s="290"/>
      <c r="H133" s="290" t="s">
        <v>964</v>
      </c>
      <c r="I133" s="290" t="s">
        <v>927</v>
      </c>
      <c r="J133" s="290">
        <v>50</v>
      </c>
      <c r="K133" s="338"/>
    </row>
    <row r="134" s="1" customFormat="1" ht="15" customHeight="1">
      <c r="B134" s="335"/>
      <c r="C134" s="290" t="s">
        <v>943</v>
      </c>
      <c r="D134" s="290"/>
      <c r="E134" s="290"/>
      <c r="F134" s="313" t="s">
        <v>930</v>
      </c>
      <c r="G134" s="290"/>
      <c r="H134" s="290" t="s">
        <v>964</v>
      </c>
      <c r="I134" s="290" t="s">
        <v>927</v>
      </c>
      <c r="J134" s="290">
        <v>50</v>
      </c>
      <c r="K134" s="338"/>
    </row>
    <row r="135" s="1" customFormat="1" ht="15" customHeight="1">
      <c r="B135" s="335"/>
      <c r="C135" s="290" t="s">
        <v>949</v>
      </c>
      <c r="D135" s="290"/>
      <c r="E135" s="290"/>
      <c r="F135" s="313" t="s">
        <v>930</v>
      </c>
      <c r="G135" s="290"/>
      <c r="H135" s="290" t="s">
        <v>964</v>
      </c>
      <c r="I135" s="290" t="s">
        <v>927</v>
      </c>
      <c r="J135" s="290">
        <v>50</v>
      </c>
      <c r="K135" s="338"/>
    </row>
    <row r="136" s="1" customFormat="1" ht="15" customHeight="1">
      <c r="B136" s="335"/>
      <c r="C136" s="290" t="s">
        <v>951</v>
      </c>
      <c r="D136" s="290"/>
      <c r="E136" s="290"/>
      <c r="F136" s="313" t="s">
        <v>930</v>
      </c>
      <c r="G136" s="290"/>
      <c r="H136" s="290" t="s">
        <v>964</v>
      </c>
      <c r="I136" s="290" t="s">
        <v>927</v>
      </c>
      <c r="J136" s="290">
        <v>50</v>
      </c>
      <c r="K136" s="338"/>
    </row>
    <row r="137" s="1" customFormat="1" ht="15" customHeight="1">
      <c r="B137" s="335"/>
      <c r="C137" s="290" t="s">
        <v>952</v>
      </c>
      <c r="D137" s="290"/>
      <c r="E137" s="290"/>
      <c r="F137" s="313" t="s">
        <v>930</v>
      </c>
      <c r="G137" s="290"/>
      <c r="H137" s="290" t="s">
        <v>977</v>
      </c>
      <c r="I137" s="290" t="s">
        <v>927</v>
      </c>
      <c r="J137" s="290">
        <v>255</v>
      </c>
      <c r="K137" s="338"/>
    </row>
    <row r="138" s="1" customFormat="1" ht="15" customHeight="1">
      <c r="B138" s="335"/>
      <c r="C138" s="290" t="s">
        <v>954</v>
      </c>
      <c r="D138" s="290"/>
      <c r="E138" s="290"/>
      <c r="F138" s="313" t="s">
        <v>925</v>
      </c>
      <c r="G138" s="290"/>
      <c r="H138" s="290" t="s">
        <v>978</v>
      </c>
      <c r="I138" s="290" t="s">
        <v>956</v>
      </c>
      <c r="J138" s="290"/>
      <c r="K138" s="338"/>
    </row>
    <row r="139" s="1" customFormat="1" ht="15" customHeight="1">
      <c r="B139" s="335"/>
      <c r="C139" s="290" t="s">
        <v>957</v>
      </c>
      <c r="D139" s="290"/>
      <c r="E139" s="290"/>
      <c r="F139" s="313" t="s">
        <v>925</v>
      </c>
      <c r="G139" s="290"/>
      <c r="H139" s="290" t="s">
        <v>979</v>
      </c>
      <c r="I139" s="290" t="s">
        <v>959</v>
      </c>
      <c r="J139" s="290"/>
      <c r="K139" s="338"/>
    </row>
    <row r="140" s="1" customFormat="1" ht="15" customHeight="1">
      <c r="B140" s="335"/>
      <c r="C140" s="290" t="s">
        <v>960</v>
      </c>
      <c r="D140" s="290"/>
      <c r="E140" s="290"/>
      <c r="F140" s="313" t="s">
        <v>925</v>
      </c>
      <c r="G140" s="290"/>
      <c r="H140" s="290" t="s">
        <v>960</v>
      </c>
      <c r="I140" s="290" t="s">
        <v>959</v>
      </c>
      <c r="J140" s="290"/>
      <c r="K140" s="338"/>
    </row>
    <row r="141" s="1" customFormat="1" ht="15" customHeight="1">
      <c r="B141" s="335"/>
      <c r="C141" s="290" t="s">
        <v>40</v>
      </c>
      <c r="D141" s="290"/>
      <c r="E141" s="290"/>
      <c r="F141" s="313" t="s">
        <v>925</v>
      </c>
      <c r="G141" s="290"/>
      <c r="H141" s="290" t="s">
        <v>980</v>
      </c>
      <c r="I141" s="290" t="s">
        <v>959</v>
      </c>
      <c r="J141" s="290"/>
      <c r="K141" s="338"/>
    </row>
    <row r="142" s="1" customFormat="1" ht="15" customHeight="1">
      <c r="B142" s="335"/>
      <c r="C142" s="290" t="s">
        <v>981</v>
      </c>
      <c r="D142" s="290"/>
      <c r="E142" s="290"/>
      <c r="F142" s="313" t="s">
        <v>925</v>
      </c>
      <c r="G142" s="290"/>
      <c r="H142" s="290" t="s">
        <v>982</v>
      </c>
      <c r="I142" s="290" t="s">
        <v>959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983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919</v>
      </c>
      <c r="D148" s="305"/>
      <c r="E148" s="305"/>
      <c r="F148" s="305" t="s">
        <v>920</v>
      </c>
      <c r="G148" s="306"/>
      <c r="H148" s="305" t="s">
        <v>56</v>
      </c>
      <c r="I148" s="305" t="s">
        <v>59</v>
      </c>
      <c r="J148" s="305" t="s">
        <v>921</v>
      </c>
      <c r="K148" s="304"/>
    </row>
    <row r="149" s="1" customFormat="1" ht="17.25" customHeight="1">
      <c r="B149" s="302"/>
      <c r="C149" s="307" t="s">
        <v>922</v>
      </c>
      <c r="D149" s="307"/>
      <c r="E149" s="307"/>
      <c r="F149" s="308" t="s">
        <v>923</v>
      </c>
      <c r="G149" s="309"/>
      <c r="H149" s="307"/>
      <c r="I149" s="307"/>
      <c r="J149" s="307" t="s">
        <v>924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80</v>
      </c>
      <c r="D151" s="290"/>
      <c r="E151" s="290"/>
      <c r="F151" s="343" t="s">
        <v>925</v>
      </c>
      <c r="G151" s="290"/>
      <c r="H151" s="342" t="s">
        <v>964</v>
      </c>
      <c r="I151" s="342" t="s">
        <v>927</v>
      </c>
      <c r="J151" s="342">
        <v>120</v>
      </c>
      <c r="K151" s="338"/>
    </row>
    <row r="152" s="1" customFormat="1" ht="15" customHeight="1">
      <c r="B152" s="315"/>
      <c r="C152" s="342" t="s">
        <v>973</v>
      </c>
      <c r="D152" s="290"/>
      <c r="E152" s="290"/>
      <c r="F152" s="343" t="s">
        <v>925</v>
      </c>
      <c r="G152" s="290"/>
      <c r="H152" s="342" t="s">
        <v>984</v>
      </c>
      <c r="I152" s="342" t="s">
        <v>927</v>
      </c>
      <c r="J152" s="342" t="s">
        <v>975</v>
      </c>
      <c r="K152" s="338"/>
    </row>
    <row r="153" s="1" customFormat="1" ht="15" customHeight="1">
      <c r="B153" s="315"/>
      <c r="C153" s="342" t="s">
        <v>873</v>
      </c>
      <c r="D153" s="290"/>
      <c r="E153" s="290"/>
      <c r="F153" s="343" t="s">
        <v>925</v>
      </c>
      <c r="G153" s="290"/>
      <c r="H153" s="342" t="s">
        <v>985</v>
      </c>
      <c r="I153" s="342" t="s">
        <v>927</v>
      </c>
      <c r="J153" s="342" t="s">
        <v>975</v>
      </c>
      <c r="K153" s="338"/>
    </row>
    <row r="154" s="1" customFormat="1" ht="15" customHeight="1">
      <c r="B154" s="315"/>
      <c r="C154" s="342" t="s">
        <v>929</v>
      </c>
      <c r="D154" s="290"/>
      <c r="E154" s="290"/>
      <c r="F154" s="343" t="s">
        <v>930</v>
      </c>
      <c r="G154" s="290"/>
      <c r="H154" s="342" t="s">
        <v>964</v>
      </c>
      <c r="I154" s="342" t="s">
        <v>927</v>
      </c>
      <c r="J154" s="342">
        <v>50</v>
      </c>
      <c r="K154" s="338"/>
    </row>
    <row r="155" s="1" customFormat="1" ht="15" customHeight="1">
      <c r="B155" s="315"/>
      <c r="C155" s="342" t="s">
        <v>932</v>
      </c>
      <c r="D155" s="290"/>
      <c r="E155" s="290"/>
      <c r="F155" s="343" t="s">
        <v>925</v>
      </c>
      <c r="G155" s="290"/>
      <c r="H155" s="342" t="s">
        <v>964</v>
      </c>
      <c r="I155" s="342" t="s">
        <v>934</v>
      </c>
      <c r="J155" s="342"/>
      <c r="K155" s="338"/>
    </row>
    <row r="156" s="1" customFormat="1" ht="15" customHeight="1">
      <c r="B156" s="315"/>
      <c r="C156" s="342" t="s">
        <v>943</v>
      </c>
      <c r="D156" s="290"/>
      <c r="E156" s="290"/>
      <c r="F156" s="343" t="s">
        <v>930</v>
      </c>
      <c r="G156" s="290"/>
      <c r="H156" s="342" t="s">
        <v>964</v>
      </c>
      <c r="I156" s="342" t="s">
        <v>927</v>
      </c>
      <c r="J156" s="342">
        <v>50</v>
      </c>
      <c r="K156" s="338"/>
    </row>
    <row r="157" s="1" customFormat="1" ht="15" customHeight="1">
      <c r="B157" s="315"/>
      <c r="C157" s="342" t="s">
        <v>951</v>
      </c>
      <c r="D157" s="290"/>
      <c r="E157" s="290"/>
      <c r="F157" s="343" t="s">
        <v>930</v>
      </c>
      <c r="G157" s="290"/>
      <c r="H157" s="342" t="s">
        <v>964</v>
      </c>
      <c r="I157" s="342" t="s">
        <v>927</v>
      </c>
      <c r="J157" s="342">
        <v>50</v>
      </c>
      <c r="K157" s="338"/>
    </row>
    <row r="158" s="1" customFormat="1" ht="15" customHeight="1">
      <c r="B158" s="315"/>
      <c r="C158" s="342" t="s">
        <v>949</v>
      </c>
      <c r="D158" s="290"/>
      <c r="E158" s="290"/>
      <c r="F158" s="343" t="s">
        <v>930</v>
      </c>
      <c r="G158" s="290"/>
      <c r="H158" s="342" t="s">
        <v>964</v>
      </c>
      <c r="I158" s="342" t="s">
        <v>927</v>
      </c>
      <c r="J158" s="342">
        <v>50</v>
      </c>
      <c r="K158" s="338"/>
    </row>
    <row r="159" s="1" customFormat="1" ht="15" customHeight="1">
      <c r="B159" s="315"/>
      <c r="C159" s="342" t="s">
        <v>91</v>
      </c>
      <c r="D159" s="290"/>
      <c r="E159" s="290"/>
      <c r="F159" s="343" t="s">
        <v>925</v>
      </c>
      <c r="G159" s="290"/>
      <c r="H159" s="342" t="s">
        <v>986</v>
      </c>
      <c r="I159" s="342" t="s">
        <v>927</v>
      </c>
      <c r="J159" s="342" t="s">
        <v>987</v>
      </c>
      <c r="K159" s="338"/>
    </row>
    <row r="160" s="1" customFormat="1" ht="15" customHeight="1">
      <c r="B160" s="315"/>
      <c r="C160" s="342" t="s">
        <v>988</v>
      </c>
      <c r="D160" s="290"/>
      <c r="E160" s="290"/>
      <c r="F160" s="343" t="s">
        <v>925</v>
      </c>
      <c r="G160" s="290"/>
      <c r="H160" s="342" t="s">
        <v>989</v>
      </c>
      <c r="I160" s="342" t="s">
        <v>959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990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919</v>
      </c>
      <c r="D166" s="305"/>
      <c r="E166" s="305"/>
      <c r="F166" s="305" t="s">
        <v>920</v>
      </c>
      <c r="G166" s="347"/>
      <c r="H166" s="348" t="s">
        <v>56</v>
      </c>
      <c r="I166" s="348" t="s">
        <v>59</v>
      </c>
      <c r="J166" s="305" t="s">
        <v>921</v>
      </c>
      <c r="K166" s="282"/>
    </row>
    <row r="167" s="1" customFormat="1" ht="17.25" customHeight="1">
      <c r="B167" s="283"/>
      <c r="C167" s="307" t="s">
        <v>922</v>
      </c>
      <c r="D167" s="307"/>
      <c r="E167" s="307"/>
      <c r="F167" s="308" t="s">
        <v>923</v>
      </c>
      <c r="G167" s="349"/>
      <c r="H167" s="350"/>
      <c r="I167" s="350"/>
      <c r="J167" s="307" t="s">
        <v>924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80</v>
      </c>
      <c r="D169" s="290"/>
      <c r="E169" s="290"/>
      <c r="F169" s="313" t="s">
        <v>925</v>
      </c>
      <c r="G169" s="290"/>
      <c r="H169" s="290" t="s">
        <v>964</v>
      </c>
      <c r="I169" s="290" t="s">
        <v>927</v>
      </c>
      <c r="J169" s="290">
        <v>120</v>
      </c>
      <c r="K169" s="338"/>
    </row>
    <row r="170" s="1" customFormat="1" ht="15" customHeight="1">
      <c r="B170" s="315"/>
      <c r="C170" s="290" t="s">
        <v>973</v>
      </c>
      <c r="D170" s="290"/>
      <c r="E170" s="290"/>
      <c r="F170" s="313" t="s">
        <v>925</v>
      </c>
      <c r="G170" s="290"/>
      <c r="H170" s="290" t="s">
        <v>974</v>
      </c>
      <c r="I170" s="290" t="s">
        <v>927</v>
      </c>
      <c r="J170" s="290" t="s">
        <v>975</v>
      </c>
      <c r="K170" s="338"/>
    </row>
    <row r="171" s="1" customFormat="1" ht="15" customHeight="1">
      <c r="B171" s="315"/>
      <c r="C171" s="290" t="s">
        <v>873</v>
      </c>
      <c r="D171" s="290"/>
      <c r="E171" s="290"/>
      <c r="F171" s="313" t="s">
        <v>925</v>
      </c>
      <c r="G171" s="290"/>
      <c r="H171" s="290" t="s">
        <v>991</v>
      </c>
      <c r="I171" s="290" t="s">
        <v>927</v>
      </c>
      <c r="J171" s="290" t="s">
        <v>975</v>
      </c>
      <c r="K171" s="338"/>
    </row>
    <row r="172" s="1" customFormat="1" ht="15" customHeight="1">
      <c r="B172" s="315"/>
      <c r="C172" s="290" t="s">
        <v>929</v>
      </c>
      <c r="D172" s="290"/>
      <c r="E172" s="290"/>
      <c r="F172" s="313" t="s">
        <v>930</v>
      </c>
      <c r="G172" s="290"/>
      <c r="H172" s="290" t="s">
        <v>991</v>
      </c>
      <c r="I172" s="290" t="s">
        <v>927</v>
      </c>
      <c r="J172" s="290">
        <v>50</v>
      </c>
      <c r="K172" s="338"/>
    </row>
    <row r="173" s="1" customFormat="1" ht="15" customHeight="1">
      <c r="B173" s="315"/>
      <c r="C173" s="290" t="s">
        <v>932</v>
      </c>
      <c r="D173" s="290"/>
      <c r="E173" s="290"/>
      <c r="F173" s="313" t="s">
        <v>925</v>
      </c>
      <c r="G173" s="290"/>
      <c r="H173" s="290" t="s">
        <v>991</v>
      </c>
      <c r="I173" s="290" t="s">
        <v>934</v>
      </c>
      <c r="J173" s="290"/>
      <c r="K173" s="338"/>
    </row>
    <row r="174" s="1" customFormat="1" ht="15" customHeight="1">
      <c r="B174" s="315"/>
      <c r="C174" s="290" t="s">
        <v>943</v>
      </c>
      <c r="D174" s="290"/>
      <c r="E174" s="290"/>
      <c r="F174" s="313" t="s">
        <v>930</v>
      </c>
      <c r="G174" s="290"/>
      <c r="H174" s="290" t="s">
        <v>991</v>
      </c>
      <c r="I174" s="290" t="s">
        <v>927</v>
      </c>
      <c r="J174" s="290">
        <v>50</v>
      </c>
      <c r="K174" s="338"/>
    </row>
    <row r="175" s="1" customFormat="1" ht="15" customHeight="1">
      <c r="B175" s="315"/>
      <c r="C175" s="290" t="s">
        <v>951</v>
      </c>
      <c r="D175" s="290"/>
      <c r="E175" s="290"/>
      <c r="F175" s="313" t="s">
        <v>930</v>
      </c>
      <c r="G175" s="290"/>
      <c r="H175" s="290" t="s">
        <v>991</v>
      </c>
      <c r="I175" s="290" t="s">
        <v>927</v>
      </c>
      <c r="J175" s="290">
        <v>50</v>
      </c>
      <c r="K175" s="338"/>
    </row>
    <row r="176" s="1" customFormat="1" ht="15" customHeight="1">
      <c r="B176" s="315"/>
      <c r="C176" s="290" t="s">
        <v>949</v>
      </c>
      <c r="D176" s="290"/>
      <c r="E176" s="290"/>
      <c r="F176" s="313" t="s">
        <v>930</v>
      </c>
      <c r="G176" s="290"/>
      <c r="H176" s="290" t="s">
        <v>991</v>
      </c>
      <c r="I176" s="290" t="s">
        <v>927</v>
      </c>
      <c r="J176" s="290">
        <v>50</v>
      </c>
      <c r="K176" s="338"/>
    </row>
    <row r="177" s="1" customFormat="1" ht="15" customHeight="1">
      <c r="B177" s="315"/>
      <c r="C177" s="290" t="s">
        <v>116</v>
      </c>
      <c r="D177" s="290"/>
      <c r="E177" s="290"/>
      <c r="F177" s="313" t="s">
        <v>925</v>
      </c>
      <c r="G177" s="290"/>
      <c r="H177" s="290" t="s">
        <v>992</v>
      </c>
      <c r="I177" s="290" t="s">
        <v>993</v>
      </c>
      <c r="J177" s="290"/>
      <c r="K177" s="338"/>
    </row>
    <row r="178" s="1" customFormat="1" ht="15" customHeight="1">
      <c r="B178" s="315"/>
      <c r="C178" s="290" t="s">
        <v>59</v>
      </c>
      <c r="D178" s="290"/>
      <c r="E178" s="290"/>
      <c r="F178" s="313" t="s">
        <v>925</v>
      </c>
      <c r="G178" s="290"/>
      <c r="H178" s="290" t="s">
        <v>994</v>
      </c>
      <c r="I178" s="290" t="s">
        <v>995</v>
      </c>
      <c r="J178" s="290">
        <v>1</v>
      </c>
      <c r="K178" s="338"/>
    </row>
    <row r="179" s="1" customFormat="1" ht="15" customHeight="1">
      <c r="B179" s="315"/>
      <c r="C179" s="290" t="s">
        <v>55</v>
      </c>
      <c r="D179" s="290"/>
      <c r="E179" s="290"/>
      <c r="F179" s="313" t="s">
        <v>925</v>
      </c>
      <c r="G179" s="290"/>
      <c r="H179" s="290" t="s">
        <v>996</v>
      </c>
      <c r="I179" s="290" t="s">
        <v>927</v>
      </c>
      <c r="J179" s="290">
        <v>20</v>
      </c>
      <c r="K179" s="338"/>
    </row>
    <row r="180" s="1" customFormat="1" ht="15" customHeight="1">
      <c r="B180" s="315"/>
      <c r="C180" s="290" t="s">
        <v>56</v>
      </c>
      <c r="D180" s="290"/>
      <c r="E180" s="290"/>
      <c r="F180" s="313" t="s">
        <v>925</v>
      </c>
      <c r="G180" s="290"/>
      <c r="H180" s="290" t="s">
        <v>997</v>
      </c>
      <c r="I180" s="290" t="s">
        <v>927</v>
      </c>
      <c r="J180" s="290">
        <v>255</v>
      </c>
      <c r="K180" s="338"/>
    </row>
    <row r="181" s="1" customFormat="1" ht="15" customHeight="1">
      <c r="B181" s="315"/>
      <c r="C181" s="290" t="s">
        <v>117</v>
      </c>
      <c r="D181" s="290"/>
      <c r="E181" s="290"/>
      <c r="F181" s="313" t="s">
        <v>925</v>
      </c>
      <c r="G181" s="290"/>
      <c r="H181" s="290" t="s">
        <v>889</v>
      </c>
      <c r="I181" s="290" t="s">
        <v>927</v>
      </c>
      <c r="J181" s="290">
        <v>10</v>
      </c>
      <c r="K181" s="338"/>
    </row>
    <row r="182" s="1" customFormat="1" ht="15" customHeight="1">
      <c r="B182" s="315"/>
      <c r="C182" s="290" t="s">
        <v>118</v>
      </c>
      <c r="D182" s="290"/>
      <c r="E182" s="290"/>
      <c r="F182" s="313" t="s">
        <v>925</v>
      </c>
      <c r="G182" s="290"/>
      <c r="H182" s="290" t="s">
        <v>998</v>
      </c>
      <c r="I182" s="290" t="s">
        <v>959</v>
      </c>
      <c r="J182" s="290"/>
      <c r="K182" s="338"/>
    </row>
    <row r="183" s="1" customFormat="1" ht="15" customHeight="1">
      <c r="B183" s="315"/>
      <c r="C183" s="290" t="s">
        <v>999</v>
      </c>
      <c r="D183" s="290"/>
      <c r="E183" s="290"/>
      <c r="F183" s="313" t="s">
        <v>925</v>
      </c>
      <c r="G183" s="290"/>
      <c r="H183" s="290" t="s">
        <v>1000</v>
      </c>
      <c r="I183" s="290" t="s">
        <v>959</v>
      </c>
      <c r="J183" s="290"/>
      <c r="K183" s="338"/>
    </row>
    <row r="184" s="1" customFormat="1" ht="15" customHeight="1">
      <c r="B184" s="315"/>
      <c r="C184" s="290" t="s">
        <v>988</v>
      </c>
      <c r="D184" s="290"/>
      <c r="E184" s="290"/>
      <c r="F184" s="313" t="s">
        <v>925</v>
      </c>
      <c r="G184" s="290"/>
      <c r="H184" s="290" t="s">
        <v>1001</v>
      </c>
      <c r="I184" s="290" t="s">
        <v>959</v>
      </c>
      <c r="J184" s="290"/>
      <c r="K184" s="338"/>
    </row>
    <row r="185" s="1" customFormat="1" ht="15" customHeight="1">
      <c r="B185" s="315"/>
      <c r="C185" s="290" t="s">
        <v>120</v>
      </c>
      <c r="D185" s="290"/>
      <c r="E185" s="290"/>
      <c r="F185" s="313" t="s">
        <v>930</v>
      </c>
      <c r="G185" s="290"/>
      <c r="H185" s="290" t="s">
        <v>1002</v>
      </c>
      <c r="I185" s="290" t="s">
        <v>927</v>
      </c>
      <c r="J185" s="290">
        <v>50</v>
      </c>
      <c r="K185" s="338"/>
    </row>
    <row r="186" s="1" customFormat="1" ht="15" customHeight="1">
      <c r="B186" s="315"/>
      <c r="C186" s="290" t="s">
        <v>1003</v>
      </c>
      <c r="D186" s="290"/>
      <c r="E186" s="290"/>
      <c r="F186" s="313" t="s">
        <v>930</v>
      </c>
      <c r="G186" s="290"/>
      <c r="H186" s="290" t="s">
        <v>1004</v>
      </c>
      <c r="I186" s="290" t="s">
        <v>1005</v>
      </c>
      <c r="J186" s="290"/>
      <c r="K186" s="338"/>
    </row>
    <row r="187" s="1" customFormat="1" ht="15" customHeight="1">
      <c r="B187" s="315"/>
      <c r="C187" s="290" t="s">
        <v>1006</v>
      </c>
      <c r="D187" s="290"/>
      <c r="E187" s="290"/>
      <c r="F187" s="313" t="s">
        <v>930</v>
      </c>
      <c r="G187" s="290"/>
      <c r="H187" s="290" t="s">
        <v>1007</v>
      </c>
      <c r="I187" s="290" t="s">
        <v>1005</v>
      </c>
      <c r="J187" s="290"/>
      <c r="K187" s="338"/>
    </row>
    <row r="188" s="1" customFormat="1" ht="15" customHeight="1">
      <c r="B188" s="315"/>
      <c r="C188" s="290" t="s">
        <v>1008</v>
      </c>
      <c r="D188" s="290"/>
      <c r="E188" s="290"/>
      <c r="F188" s="313" t="s">
        <v>930</v>
      </c>
      <c r="G188" s="290"/>
      <c r="H188" s="290" t="s">
        <v>1009</v>
      </c>
      <c r="I188" s="290" t="s">
        <v>1005</v>
      </c>
      <c r="J188" s="290"/>
      <c r="K188" s="338"/>
    </row>
    <row r="189" s="1" customFormat="1" ht="15" customHeight="1">
      <c r="B189" s="315"/>
      <c r="C189" s="351" t="s">
        <v>1010</v>
      </c>
      <c r="D189" s="290"/>
      <c r="E189" s="290"/>
      <c r="F189" s="313" t="s">
        <v>930</v>
      </c>
      <c r="G189" s="290"/>
      <c r="H189" s="290" t="s">
        <v>1011</v>
      </c>
      <c r="I189" s="290" t="s">
        <v>1012</v>
      </c>
      <c r="J189" s="352" t="s">
        <v>1013</v>
      </c>
      <c r="K189" s="338"/>
    </row>
    <row r="190" s="16" customFormat="1" ht="15" customHeight="1">
      <c r="B190" s="353"/>
      <c r="C190" s="354" t="s">
        <v>1014</v>
      </c>
      <c r="D190" s="355"/>
      <c r="E190" s="355"/>
      <c r="F190" s="356" t="s">
        <v>930</v>
      </c>
      <c r="G190" s="355"/>
      <c r="H190" s="355" t="s">
        <v>1015</v>
      </c>
      <c r="I190" s="355" t="s">
        <v>1012</v>
      </c>
      <c r="J190" s="357" t="s">
        <v>1013</v>
      </c>
      <c r="K190" s="358"/>
    </row>
    <row r="191" s="1" customFormat="1" ht="15" customHeight="1">
      <c r="B191" s="315"/>
      <c r="C191" s="351" t="s">
        <v>44</v>
      </c>
      <c r="D191" s="290"/>
      <c r="E191" s="290"/>
      <c r="F191" s="313" t="s">
        <v>925</v>
      </c>
      <c r="G191" s="290"/>
      <c r="H191" s="287" t="s">
        <v>1016</v>
      </c>
      <c r="I191" s="290" t="s">
        <v>1017</v>
      </c>
      <c r="J191" s="290"/>
      <c r="K191" s="338"/>
    </row>
    <row r="192" s="1" customFormat="1" ht="15" customHeight="1">
      <c r="B192" s="315"/>
      <c r="C192" s="351" t="s">
        <v>1018</v>
      </c>
      <c r="D192" s="290"/>
      <c r="E192" s="290"/>
      <c r="F192" s="313" t="s">
        <v>925</v>
      </c>
      <c r="G192" s="290"/>
      <c r="H192" s="290" t="s">
        <v>1019</v>
      </c>
      <c r="I192" s="290" t="s">
        <v>959</v>
      </c>
      <c r="J192" s="290"/>
      <c r="K192" s="338"/>
    </row>
    <row r="193" s="1" customFormat="1" ht="15" customHeight="1">
      <c r="B193" s="315"/>
      <c r="C193" s="351" t="s">
        <v>1020</v>
      </c>
      <c r="D193" s="290"/>
      <c r="E193" s="290"/>
      <c r="F193" s="313" t="s">
        <v>925</v>
      </c>
      <c r="G193" s="290"/>
      <c r="H193" s="290" t="s">
        <v>1021</v>
      </c>
      <c r="I193" s="290" t="s">
        <v>959</v>
      </c>
      <c r="J193" s="290"/>
      <c r="K193" s="338"/>
    </row>
    <row r="194" s="1" customFormat="1" ht="15" customHeight="1">
      <c r="B194" s="315"/>
      <c r="C194" s="351" t="s">
        <v>1022</v>
      </c>
      <c r="D194" s="290"/>
      <c r="E194" s="290"/>
      <c r="F194" s="313" t="s">
        <v>930</v>
      </c>
      <c r="G194" s="290"/>
      <c r="H194" s="290" t="s">
        <v>1023</v>
      </c>
      <c r="I194" s="290" t="s">
        <v>959</v>
      </c>
      <c r="J194" s="290"/>
      <c r="K194" s="338"/>
    </row>
    <row r="195" s="1" customFormat="1" ht="15" customHeight="1">
      <c r="B195" s="344"/>
      <c r="C195" s="359"/>
      <c r="D195" s="324"/>
      <c r="E195" s="324"/>
      <c r="F195" s="324"/>
      <c r="G195" s="324"/>
      <c r="H195" s="324"/>
      <c r="I195" s="324"/>
      <c r="J195" s="324"/>
      <c r="K195" s="345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326"/>
      <c r="C197" s="336"/>
      <c r="D197" s="336"/>
      <c r="E197" s="336"/>
      <c r="F197" s="346"/>
      <c r="G197" s="336"/>
      <c r="H197" s="336"/>
      <c r="I197" s="336"/>
      <c r="J197" s="336"/>
      <c r="K197" s="326"/>
    </row>
    <row r="198" s="1" customFormat="1" ht="18.75" customHeight="1">
      <c r="B198" s="298"/>
      <c r="C198" s="298"/>
      <c r="D198" s="298"/>
      <c r="E198" s="298"/>
      <c r="F198" s="298"/>
      <c r="G198" s="298"/>
      <c r="H198" s="298"/>
      <c r="I198" s="298"/>
      <c r="J198" s="298"/>
      <c r="K198" s="298"/>
    </row>
    <row r="199" s="1" customFormat="1" ht="13.5">
      <c r="B199" s="277"/>
      <c r="C199" s="278"/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1">
      <c r="B200" s="280"/>
      <c r="C200" s="281" t="s">
        <v>1024</v>
      </c>
      <c r="D200" s="281"/>
      <c r="E200" s="281"/>
      <c r="F200" s="281"/>
      <c r="G200" s="281"/>
      <c r="H200" s="281"/>
      <c r="I200" s="281"/>
      <c r="J200" s="281"/>
      <c r="K200" s="282"/>
    </row>
    <row r="201" s="1" customFormat="1" ht="25.5" customHeight="1">
      <c r="B201" s="280"/>
      <c r="C201" s="360" t="s">
        <v>1025</v>
      </c>
      <c r="D201" s="360"/>
      <c r="E201" s="360"/>
      <c r="F201" s="360" t="s">
        <v>1026</v>
      </c>
      <c r="G201" s="361"/>
      <c r="H201" s="360" t="s">
        <v>1027</v>
      </c>
      <c r="I201" s="360"/>
      <c r="J201" s="360"/>
      <c r="K201" s="282"/>
    </row>
    <row r="202" s="1" customFormat="1" ht="5.25" customHeight="1">
      <c r="B202" s="315"/>
      <c r="C202" s="310"/>
      <c r="D202" s="310"/>
      <c r="E202" s="310"/>
      <c r="F202" s="310"/>
      <c r="G202" s="336"/>
      <c r="H202" s="310"/>
      <c r="I202" s="310"/>
      <c r="J202" s="310"/>
      <c r="K202" s="338"/>
    </row>
    <row r="203" s="1" customFormat="1" ht="15" customHeight="1">
      <c r="B203" s="315"/>
      <c r="C203" s="290" t="s">
        <v>1017</v>
      </c>
      <c r="D203" s="290"/>
      <c r="E203" s="290"/>
      <c r="F203" s="313" t="s">
        <v>45</v>
      </c>
      <c r="G203" s="290"/>
      <c r="H203" s="290" t="s">
        <v>1028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46</v>
      </c>
      <c r="G204" s="290"/>
      <c r="H204" s="290" t="s">
        <v>1029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49</v>
      </c>
      <c r="G205" s="290"/>
      <c r="H205" s="290" t="s">
        <v>1030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47</v>
      </c>
      <c r="G206" s="290"/>
      <c r="H206" s="290" t="s">
        <v>1031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 t="s">
        <v>48</v>
      </c>
      <c r="G207" s="290"/>
      <c r="H207" s="290" t="s">
        <v>1032</v>
      </c>
      <c r="I207" s="290"/>
      <c r="J207" s="290"/>
      <c r="K207" s="338"/>
    </row>
    <row r="208" s="1" customFormat="1" ht="15" customHeight="1">
      <c r="B208" s="315"/>
      <c r="C208" s="290"/>
      <c r="D208" s="290"/>
      <c r="E208" s="290"/>
      <c r="F208" s="313"/>
      <c r="G208" s="290"/>
      <c r="H208" s="290"/>
      <c r="I208" s="290"/>
      <c r="J208" s="290"/>
      <c r="K208" s="338"/>
    </row>
    <row r="209" s="1" customFormat="1" ht="15" customHeight="1">
      <c r="B209" s="315"/>
      <c r="C209" s="290" t="s">
        <v>971</v>
      </c>
      <c r="D209" s="290"/>
      <c r="E209" s="290"/>
      <c r="F209" s="313" t="s">
        <v>81</v>
      </c>
      <c r="G209" s="290"/>
      <c r="H209" s="290" t="s">
        <v>1033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867</v>
      </c>
      <c r="G210" s="290"/>
      <c r="H210" s="290" t="s">
        <v>868</v>
      </c>
      <c r="I210" s="290"/>
      <c r="J210" s="290"/>
      <c r="K210" s="338"/>
    </row>
    <row r="211" s="1" customFormat="1" ht="15" customHeight="1">
      <c r="B211" s="315"/>
      <c r="C211" s="290"/>
      <c r="D211" s="290"/>
      <c r="E211" s="290"/>
      <c r="F211" s="313" t="s">
        <v>865</v>
      </c>
      <c r="G211" s="290"/>
      <c r="H211" s="290" t="s">
        <v>1034</v>
      </c>
      <c r="I211" s="290"/>
      <c r="J211" s="290"/>
      <c r="K211" s="338"/>
    </row>
    <row r="212" s="1" customFormat="1" ht="15" customHeight="1">
      <c r="B212" s="362"/>
      <c r="C212" s="290"/>
      <c r="D212" s="290"/>
      <c r="E212" s="290"/>
      <c r="F212" s="313" t="s">
        <v>869</v>
      </c>
      <c r="G212" s="351"/>
      <c r="H212" s="342" t="s">
        <v>870</v>
      </c>
      <c r="I212" s="342"/>
      <c r="J212" s="342"/>
      <c r="K212" s="363"/>
    </row>
    <row r="213" s="1" customFormat="1" ht="15" customHeight="1">
      <c r="B213" s="362"/>
      <c r="C213" s="290"/>
      <c r="D213" s="290"/>
      <c r="E213" s="290"/>
      <c r="F213" s="313" t="s">
        <v>871</v>
      </c>
      <c r="G213" s="351"/>
      <c r="H213" s="342" t="s">
        <v>1035</v>
      </c>
      <c r="I213" s="342"/>
      <c r="J213" s="342"/>
      <c r="K213" s="363"/>
    </row>
    <row r="214" s="1" customFormat="1" ht="15" customHeight="1">
      <c r="B214" s="362"/>
      <c r="C214" s="290"/>
      <c r="D214" s="290"/>
      <c r="E214" s="290"/>
      <c r="F214" s="313"/>
      <c r="G214" s="351"/>
      <c r="H214" s="342"/>
      <c r="I214" s="342"/>
      <c r="J214" s="342"/>
      <c r="K214" s="363"/>
    </row>
    <row r="215" s="1" customFormat="1" ht="15" customHeight="1">
      <c r="B215" s="362"/>
      <c r="C215" s="290" t="s">
        <v>995</v>
      </c>
      <c r="D215" s="290"/>
      <c r="E215" s="290"/>
      <c r="F215" s="313">
        <v>1</v>
      </c>
      <c r="G215" s="351"/>
      <c r="H215" s="342" t="s">
        <v>1036</v>
      </c>
      <c r="I215" s="342"/>
      <c r="J215" s="342"/>
      <c r="K215" s="363"/>
    </row>
    <row r="216" s="1" customFormat="1" ht="15" customHeight="1">
      <c r="B216" s="362"/>
      <c r="C216" s="290"/>
      <c r="D216" s="290"/>
      <c r="E216" s="290"/>
      <c r="F216" s="313">
        <v>2</v>
      </c>
      <c r="G216" s="351"/>
      <c r="H216" s="342" t="s">
        <v>1037</v>
      </c>
      <c r="I216" s="342"/>
      <c r="J216" s="342"/>
      <c r="K216" s="363"/>
    </row>
    <row r="217" s="1" customFormat="1" ht="15" customHeight="1">
      <c r="B217" s="362"/>
      <c r="C217" s="290"/>
      <c r="D217" s="290"/>
      <c r="E217" s="290"/>
      <c r="F217" s="313">
        <v>3</v>
      </c>
      <c r="G217" s="351"/>
      <c r="H217" s="342" t="s">
        <v>1038</v>
      </c>
      <c r="I217" s="342"/>
      <c r="J217" s="342"/>
      <c r="K217" s="363"/>
    </row>
    <row r="218" s="1" customFormat="1" ht="15" customHeight="1">
      <c r="B218" s="362"/>
      <c r="C218" s="290"/>
      <c r="D218" s="290"/>
      <c r="E218" s="290"/>
      <c r="F218" s="313">
        <v>4</v>
      </c>
      <c r="G218" s="351"/>
      <c r="H218" s="342" t="s">
        <v>1039</v>
      </c>
      <c r="I218" s="342"/>
      <c r="J218" s="342"/>
      <c r="K218" s="363"/>
    </row>
    <row r="219" s="1" customFormat="1" ht="12.75" customHeight="1">
      <c r="B219" s="364"/>
      <c r="C219" s="365"/>
      <c r="D219" s="365"/>
      <c r="E219" s="365"/>
      <c r="F219" s="365"/>
      <c r="G219" s="365"/>
      <c r="H219" s="365"/>
      <c r="I219" s="365"/>
      <c r="J219" s="365"/>
      <c r="K219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Klimša</dc:creator>
  <cp:lastModifiedBy>Michal Klimša</cp:lastModifiedBy>
  <dcterms:created xsi:type="dcterms:W3CDTF">2025-06-09T08:53:44Z</dcterms:created>
  <dcterms:modified xsi:type="dcterms:W3CDTF">2025-06-09T08:53:49Z</dcterms:modified>
</cp:coreProperties>
</file>