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Stavba" sheetId="2" r:id="rId2"/>
    <sheet name="02 - Elektro" sheetId="3" r:id="rId3"/>
    <sheet name="Seznam figur" sheetId="4" r:id="rId4"/>
    <sheet name="Pokyny pro vyplnění" sheetId="5" r:id="rId5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'01 - Stavba'!$C$99:$K$409</definedName>
    <definedName name="_xlnm.Print_Area" localSheetId="1">'01 - Stavba'!$C$4:$J$39,'01 - Stavba'!$C$45:$J$81,'01 - Stavba'!$C$87:$K$409</definedName>
    <definedName name="_xlnm.Print_Titles" localSheetId="1">'01 - Stavba'!$99:$99</definedName>
    <definedName name="_xlnm._FilterDatabase" localSheetId="2" hidden="1">'02 - Elektro'!$C$87:$K$182</definedName>
    <definedName name="_xlnm.Print_Area" localSheetId="2">'02 - Elektro'!$C$4:$J$39,'02 - Elektro'!$C$45:$J$69,'02 - Elektro'!$C$75:$K$182</definedName>
    <definedName name="_xlnm.Print_Titles" localSheetId="2">'02 - Elektro'!$87:$87</definedName>
    <definedName name="_xlnm.Print_Area" localSheetId="3">'Seznam figur'!$C$4:$G$18</definedName>
    <definedName name="_xlnm.Print_Titles" localSheetId="3">'Seznam figur'!$9:$9</definedName>
    <definedName name="_xlnm.Print_Area" localSheetId="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4" l="1" r="D7"/>
  <c i="3" r="J37"/>
  <c r="J36"/>
  <c i="1" r="AY56"/>
  <c i="3" r="J35"/>
  <c i="1" r="AX56"/>
  <c i="3" r="BI181"/>
  <c r="BH181"/>
  <c r="BG181"/>
  <c r="BE181"/>
  <c r="T181"/>
  <c r="T180"/>
  <c r="T179"/>
  <c r="R181"/>
  <c r="R180"/>
  <c r="R179"/>
  <c r="P181"/>
  <c r="P180"/>
  <c r="P179"/>
  <c r="BI176"/>
  <c r="BH176"/>
  <c r="BG176"/>
  <c r="BE176"/>
  <c r="T176"/>
  <c r="T175"/>
  <c r="R176"/>
  <c r="R175"/>
  <c r="P176"/>
  <c r="P175"/>
  <c r="BI173"/>
  <c r="BH173"/>
  <c r="BG173"/>
  <c r="BE173"/>
  <c r="T173"/>
  <c r="R173"/>
  <c r="P173"/>
  <c r="BI170"/>
  <c r="BH170"/>
  <c r="BG170"/>
  <c r="BE170"/>
  <c r="T170"/>
  <c r="R170"/>
  <c r="P170"/>
  <c r="BI168"/>
  <c r="BH168"/>
  <c r="BG168"/>
  <c r="BE168"/>
  <c r="T168"/>
  <c r="R168"/>
  <c r="P168"/>
  <c r="BI164"/>
  <c r="BH164"/>
  <c r="BG164"/>
  <c r="BE164"/>
  <c r="T164"/>
  <c r="R164"/>
  <c r="P164"/>
  <c r="BI162"/>
  <c r="BH162"/>
  <c r="BG162"/>
  <c r="BE162"/>
  <c r="T162"/>
  <c r="R162"/>
  <c r="P162"/>
  <c r="BI160"/>
  <c r="BH160"/>
  <c r="BG160"/>
  <c r="BE160"/>
  <c r="T160"/>
  <c r="R160"/>
  <c r="P160"/>
  <c r="BI158"/>
  <c r="BH158"/>
  <c r="BG158"/>
  <c r="BE158"/>
  <c r="T158"/>
  <c r="R158"/>
  <c r="P158"/>
  <c r="BI156"/>
  <c r="BH156"/>
  <c r="BG156"/>
  <c r="BE156"/>
  <c r="T156"/>
  <c r="R156"/>
  <c r="P156"/>
  <c r="BI154"/>
  <c r="BH154"/>
  <c r="BG154"/>
  <c r="BE154"/>
  <c r="T154"/>
  <c r="R154"/>
  <c r="P154"/>
  <c r="BI152"/>
  <c r="BH152"/>
  <c r="BG152"/>
  <c r="BE152"/>
  <c r="T152"/>
  <c r="R152"/>
  <c r="P152"/>
  <c r="BI150"/>
  <c r="BH150"/>
  <c r="BG150"/>
  <c r="BE150"/>
  <c r="T150"/>
  <c r="R150"/>
  <c r="P150"/>
  <c r="BI148"/>
  <c r="BH148"/>
  <c r="BG148"/>
  <c r="BE148"/>
  <c r="T148"/>
  <c r="R148"/>
  <c r="P148"/>
  <c r="BI146"/>
  <c r="BH146"/>
  <c r="BG146"/>
  <c r="BE146"/>
  <c r="T146"/>
  <c r="R146"/>
  <c r="P146"/>
  <c r="BI144"/>
  <c r="BH144"/>
  <c r="BG144"/>
  <c r="BE144"/>
  <c r="T144"/>
  <c r="R144"/>
  <c r="P144"/>
  <c r="BI142"/>
  <c r="BH142"/>
  <c r="BG142"/>
  <c r="BE142"/>
  <c r="T142"/>
  <c r="R142"/>
  <c r="P142"/>
  <c r="BI140"/>
  <c r="BH140"/>
  <c r="BG140"/>
  <c r="BE140"/>
  <c r="T140"/>
  <c r="R140"/>
  <c r="P140"/>
  <c r="BI138"/>
  <c r="BH138"/>
  <c r="BG138"/>
  <c r="BE138"/>
  <c r="T138"/>
  <c r="R138"/>
  <c r="P138"/>
  <c r="BI135"/>
  <c r="BH135"/>
  <c r="BG135"/>
  <c r="BE135"/>
  <c r="T135"/>
  <c r="R135"/>
  <c r="P135"/>
  <c r="BI133"/>
  <c r="BH133"/>
  <c r="BG133"/>
  <c r="BE133"/>
  <c r="T133"/>
  <c r="R133"/>
  <c r="P133"/>
  <c r="BI129"/>
  <c r="BH129"/>
  <c r="BG129"/>
  <c r="BE129"/>
  <c r="T129"/>
  <c r="R129"/>
  <c r="P129"/>
  <c r="BI125"/>
  <c r="BH125"/>
  <c r="BG125"/>
  <c r="BE125"/>
  <c r="T125"/>
  <c r="R125"/>
  <c r="P125"/>
  <c r="BI120"/>
  <c r="BH120"/>
  <c r="BG120"/>
  <c r="BE120"/>
  <c r="T120"/>
  <c r="R120"/>
  <c r="P120"/>
  <c r="BI118"/>
  <c r="BH118"/>
  <c r="BG118"/>
  <c r="BE118"/>
  <c r="T118"/>
  <c r="R118"/>
  <c r="P118"/>
  <c r="BI116"/>
  <c r="BH116"/>
  <c r="BG116"/>
  <c r="BE116"/>
  <c r="T116"/>
  <c r="R116"/>
  <c r="P116"/>
  <c r="BI114"/>
  <c r="BH114"/>
  <c r="BG114"/>
  <c r="BE114"/>
  <c r="T114"/>
  <c r="R114"/>
  <c r="P114"/>
  <c r="BI112"/>
  <c r="BH112"/>
  <c r="BG112"/>
  <c r="BE112"/>
  <c r="T112"/>
  <c r="R112"/>
  <c r="P112"/>
  <c r="BI110"/>
  <c r="BH110"/>
  <c r="BG110"/>
  <c r="BE110"/>
  <c r="T110"/>
  <c r="R110"/>
  <c r="P110"/>
  <c r="BI108"/>
  <c r="BH108"/>
  <c r="BG108"/>
  <c r="BE108"/>
  <c r="T108"/>
  <c r="R108"/>
  <c r="P108"/>
  <c r="BI105"/>
  <c r="BH105"/>
  <c r="BG105"/>
  <c r="BE105"/>
  <c r="T105"/>
  <c r="R105"/>
  <c r="P105"/>
  <c r="BI102"/>
  <c r="BH102"/>
  <c r="BG102"/>
  <c r="BE102"/>
  <c r="T102"/>
  <c r="R102"/>
  <c r="P102"/>
  <c r="BI97"/>
  <c r="BH97"/>
  <c r="BG97"/>
  <c r="BE97"/>
  <c r="T97"/>
  <c r="R97"/>
  <c r="P97"/>
  <c r="BI93"/>
  <c r="BH93"/>
  <c r="BG93"/>
  <c r="BE93"/>
  <c r="T93"/>
  <c r="R93"/>
  <c r="P93"/>
  <c r="BI91"/>
  <c r="BH91"/>
  <c r="BG91"/>
  <c r="BE91"/>
  <c r="T91"/>
  <c r="R91"/>
  <c r="P91"/>
  <c r="J85"/>
  <c r="F84"/>
  <c r="F82"/>
  <c r="E80"/>
  <c r="J55"/>
  <c r="F54"/>
  <c r="F52"/>
  <c r="E50"/>
  <c r="J21"/>
  <c r="E21"/>
  <c r="J84"/>
  <c r="J20"/>
  <c r="J18"/>
  <c r="E18"/>
  <c r="F55"/>
  <c r="J17"/>
  <c r="J12"/>
  <c r="J82"/>
  <c r="E7"/>
  <c r="E48"/>
  <c i="2" r="J37"/>
  <c r="J36"/>
  <c i="1" r="AY55"/>
  <c i="2" r="J35"/>
  <c i="1" r="AX55"/>
  <c i="2" r="BI406"/>
  <c r="BH406"/>
  <c r="BG406"/>
  <c r="BE406"/>
  <c r="T406"/>
  <c r="T405"/>
  <c r="R406"/>
  <c r="R405"/>
  <c r="P406"/>
  <c r="P405"/>
  <c r="BI402"/>
  <c r="BH402"/>
  <c r="BG402"/>
  <c r="BE402"/>
  <c r="T402"/>
  <c r="T401"/>
  <c r="R402"/>
  <c r="R401"/>
  <c r="P402"/>
  <c r="P401"/>
  <c r="BI398"/>
  <c r="BH398"/>
  <c r="BG398"/>
  <c r="BE398"/>
  <c r="T398"/>
  <c r="T397"/>
  <c r="T396"/>
  <c r="R398"/>
  <c r="R397"/>
  <c r="R396"/>
  <c r="P398"/>
  <c r="P397"/>
  <c r="P396"/>
  <c r="BI394"/>
  <c r="BH394"/>
  <c r="BG394"/>
  <c r="BE394"/>
  <c r="T394"/>
  <c r="R394"/>
  <c r="P394"/>
  <c r="BI391"/>
  <c r="BH391"/>
  <c r="BG391"/>
  <c r="BE391"/>
  <c r="T391"/>
  <c r="R391"/>
  <c r="P391"/>
  <c r="BI387"/>
  <c r="BH387"/>
  <c r="BG387"/>
  <c r="BE387"/>
  <c r="T387"/>
  <c r="R387"/>
  <c r="P387"/>
  <c r="BI384"/>
  <c r="BH384"/>
  <c r="BG384"/>
  <c r="BE384"/>
  <c r="T384"/>
  <c r="R384"/>
  <c r="P384"/>
  <c r="BI381"/>
  <c r="BH381"/>
  <c r="BG381"/>
  <c r="BE381"/>
  <c r="T381"/>
  <c r="R381"/>
  <c r="P381"/>
  <c r="BI378"/>
  <c r="BH378"/>
  <c r="BG378"/>
  <c r="BE378"/>
  <c r="T378"/>
  <c r="R378"/>
  <c r="P378"/>
  <c r="BI375"/>
  <c r="BH375"/>
  <c r="BG375"/>
  <c r="BE375"/>
  <c r="T375"/>
  <c r="R375"/>
  <c r="P375"/>
  <c r="BI373"/>
  <c r="BH373"/>
  <c r="BG373"/>
  <c r="BE373"/>
  <c r="T373"/>
  <c r="R373"/>
  <c r="P373"/>
  <c r="BI370"/>
  <c r="BH370"/>
  <c r="BG370"/>
  <c r="BE370"/>
  <c r="T370"/>
  <c r="R370"/>
  <c r="P370"/>
  <c r="BI366"/>
  <c r="BH366"/>
  <c r="BG366"/>
  <c r="BE366"/>
  <c r="T366"/>
  <c r="R366"/>
  <c r="P366"/>
  <c r="BI362"/>
  <c r="BH362"/>
  <c r="BG362"/>
  <c r="BE362"/>
  <c r="T362"/>
  <c r="R362"/>
  <c r="P362"/>
  <c r="BI358"/>
  <c r="BH358"/>
  <c r="BG358"/>
  <c r="BE358"/>
  <c r="T358"/>
  <c r="R358"/>
  <c r="P358"/>
  <c r="BI355"/>
  <c r="BH355"/>
  <c r="BG355"/>
  <c r="BE355"/>
  <c r="T355"/>
  <c r="R355"/>
  <c r="P355"/>
  <c r="BI352"/>
  <c r="BH352"/>
  <c r="BG352"/>
  <c r="BE352"/>
  <c r="T352"/>
  <c r="R352"/>
  <c r="P352"/>
  <c r="BI349"/>
  <c r="BH349"/>
  <c r="BG349"/>
  <c r="BE349"/>
  <c r="T349"/>
  <c r="R349"/>
  <c r="P349"/>
  <c r="BI345"/>
  <c r="BH345"/>
  <c r="BG345"/>
  <c r="BE345"/>
  <c r="T345"/>
  <c r="R345"/>
  <c r="P345"/>
  <c r="BI341"/>
  <c r="BH341"/>
  <c r="BG341"/>
  <c r="BE341"/>
  <c r="T341"/>
  <c r="R341"/>
  <c r="P341"/>
  <c r="BI338"/>
  <c r="BH338"/>
  <c r="BG338"/>
  <c r="BE338"/>
  <c r="T338"/>
  <c r="R338"/>
  <c r="P338"/>
  <c r="BI336"/>
  <c r="BH336"/>
  <c r="BG336"/>
  <c r="BE336"/>
  <c r="T336"/>
  <c r="R336"/>
  <c r="P336"/>
  <c r="BI332"/>
  <c r="BH332"/>
  <c r="BG332"/>
  <c r="BE332"/>
  <c r="T332"/>
  <c r="R332"/>
  <c r="P332"/>
  <c r="BI329"/>
  <c r="BH329"/>
  <c r="BG329"/>
  <c r="BE329"/>
  <c r="T329"/>
  <c r="R329"/>
  <c r="P329"/>
  <c r="BI326"/>
  <c r="BH326"/>
  <c r="BG326"/>
  <c r="BE326"/>
  <c r="T326"/>
  <c r="R326"/>
  <c r="P326"/>
  <c r="BI323"/>
  <c r="BH323"/>
  <c r="BG323"/>
  <c r="BE323"/>
  <c r="T323"/>
  <c r="R323"/>
  <c r="P323"/>
  <c r="BI321"/>
  <c r="BH321"/>
  <c r="BG321"/>
  <c r="BE321"/>
  <c r="T321"/>
  <c r="R321"/>
  <c r="P321"/>
  <c r="BI318"/>
  <c r="BH318"/>
  <c r="BG318"/>
  <c r="BE318"/>
  <c r="T318"/>
  <c r="R318"/>
  <c r="P318"/>
  <c r="BI315"/>
  <c r="BH315"/>
  <c r="BG315"/>
  <c r="BE315"/>
  <c r="T315"/>
  <c r="R315"/>
  <c r="P315"/>
  <c r="BI312"/>
  <c r="BH312"/>
  <c r="BG312"/>
  <c r="BE312"/>
  <c r="T312"/>
  <c r="R312"/>
  <c r="P312"/>
  <c r="BI308"/>
  <c r="BH308"/>
  <c r="BG308"/>
  <c r="BE308"/>
  <c r="T308"/>
  <c r="R308"/>
  <c r="P308"/>
  <c r="BI303"/>
  <c r="BH303"/>
  <c r="BG303"/>
  <c r="BE303"/>
  <c r="T303"/>
  <c r="R303"/>
  <c r="P303"/>
  <c r="BI299"/>
  <c r="BH299"/>
  <c r="BG299"/>
  <c r="BE299"/>
  <c r="T299"/>
  <c r="R299"/>
  <c r="P299"/>
  <c r="BI295"/>
  <c r="BH295"/>
  <c r="BG295"/>
  <c r="BE295"/>
  <c r="T295"/>
  <c r="R295"/>
  <c r="P295"/>
  <c r="BI293"/>
  <c r="BH293"/>
  <c r="BG293"/>
  <c r="BE293"/>
  <c r="T293"/>
  <c r="R293"/>
  <c r="P293"/>
  <c r="BI290"/>
  <c r="BH290"/>
  <c r="BG290"/>
  <c r="BE290"/>
  <c r="T290"/>
  <c r="R290"/>
  <c r="P290"/>
  <c r="BI287"/>
  <c r="BH287"/>
  <c r="BG287"/>
  <c r="BE287"/>
  <c r="T287"/>
  <c r="R287"/>
  <c r="P287"/>
  <c r="BI283"/>
  <c r="BH283"/>
  <c r="BG283"/>
  <c r="BE283"/>
  <c r="T283"/>
  <c r="R283"/>
  <c r="P283"/>
  <c r="BI281"/>
  <c r="BH281"/>
  <c r="BG281"/>
  <c r="BE281"/>
  <c r="T281"/>
  <c r="R281"/>
  <c r="P281"/>
  <c r="BI277"/>
  <c r="BH277"/>
  <c r="BG277"/>
  <c r="BE277"/>
  <c r="T277"/>
  <c r="R277"/>
  <c r="P277"/>
  <c r="BI274"/>
  <c r="BH274"/>
  <c r="BG274"/>
  <c r="BE274"/>
  <c r="T274"/>
  <c r="R274"/>
  <c r="P274"/>
  <c r="BI271"/>
  <c r="BH271"/>
  <c r="BG271"/>
  <c r="BE271"/>
  <c r="T271"/>
  <c r="R271"/>
  <c r="P271"/>
  <c r="BI267"/>
  <c r="BH267"/>
  <c r="BG267"/>
  <c r="BE267"/>
  <c r="T267"/>
  <c r="R267"/>
  <c r="P267"/>
  <c r="BI263"/>
  <c r="BH263"/>
  <c r="BG263"/>
  <c r="BE263"/>
  <c r="T263"/>
  <c r="R263"/>
  <c r="P263"/>
  <c r="BI261"/>
  <c r="BH261"/>
  <c r="BG261"/>
  <c r="BE261"/>
  <c r="T261"/>
  <c r="R261"/>
  <c r="P261"/>
  <c r="BI258"/>
  <c r="BH258"/>
  <c r="BG258"/>
  <c r="BE258"/>
  <c r="T258"/>
  <c r="R258"/>
  <c r="P258"/>
  <c r="BI255"/>
  <c r="BH255"/>
  <c r="BG255"/>
  <c r="BE255"/>
  <c r="T255"/>
  <c r="R255"/>
  <c r="P255"/>
  <c r="BI251"/>
  <c r="BH251"/>
  <c r="BG251"/>
  <c r="BE251"/>
  <c r="T251"/>
  <c r="R251"/>
  <c r="P251"/>
  <c r="BI246"/>
  <c r="BH246"/>
  <c r="BG246"/>
  <c r="BE246"/>
  <c r="T246"/>
  <c r="R246"/>
  <c r="P246"/>
  <c r="BI244"/>
  <c r="BH244"/>
  <c r="BG244"/>
  <c r="BE244"/>
  <c r="T244"/>
  <c r="R244"/>
  <c r="P244"/>
  <c r="BI241"/>
  <c r="BH241"/>
  <c r="BG241"/>
  <c r="BE241"/>
  <c r="T241"/>
  <c r="R241"/>
  <c r="P241"/>
  <c r="BI238"/>
  <c r="BH238"/>
  <c r="BG238"/>
  <c r="BE238"/>
  <c r="T238"/>
  <c r="R238"/>
  <c r="P238"/>
  <c r="BI235"/>
  <c r="BH235"/>
  <c r="BG235"/>
  <c r="BE235"/>
  <c r="T235"/>
  <c r="R235"/>
  <c r="P235"/>
  <c r="BI232"/>
  <c r="BH232"/>
  <c r="BG232"/>
  <c r="BE232"/>
  <c r="T232"/>
  <c r="R232"/>
  <c r="P232"/>
  <c r="BI228"/>
  <c r="BH228"/>
  <c r="BG228"/>
  <c r="BE228"/>
  <c r="T228"/>
  <c r="R228"/>
  <c r="P228"/>
  <c r="BI224"/>
  <c r="BH224"/>
  <c r="BG224"/>
  <c r="BE224"/>
  <c r="T224"/>
  <c r="R224"/>
  <c r="P224"/>
  <c r="BI221"/>
  <c r="BH221"/>
  <c r="BG221"/>
  <c r="BE221"/>
  <c r="T221"/>
  <c r="R221"/>
  <c r="P221"/>
  <c r="BI219"/>
  <c r="BH219"/>
  <c r="BG219"/>
  <c r="BE219"/>
  <c r="T219"/>
  <c r="R219"/>
  <c r="P219"/>
  <c r="BI217"/>
  <c r="BH217"/>
  <c r="BG217"/>
  <c r="BE217"/>
  <c r="T217"/>
  <c r="R217"/>
  <c r="P217"/>
  <c r="BI215"/>
  <c r="BH215"/>
  <c r="BG215"/>
  <c r="BE215"/>
  <c r="T215"/>
  <c r="R215"/>
  <c r="P215"/>
  <c r="BI210"/>
  <c r="BH210"/>
  <c r="BG210"/>
  <c r="BE210"/>
  <c r="T210"/>
  <c r="R210"/>
  <c r="P210"/>
  <c r="BI207"/>
  <c r="BH207"/>
  <c r="BG207"/>
  <c r="BE207"/>
  <c r="T207"/>
  <c r="R207"/>
  <c r="P207"/>
  <c r="BI205"/>
  <c r="BH205"/>
  <c r="BG205"/>
  <c r="BE205"/>
  <c r="T205"/>
  <c r="R205"/>
  <c r="P205"/>
  <c r="BI202"/>
  <c r="BH202"/>
  <c r="BG202"/>
  <c r="BE202"/>
  <c r="T202"/>
  <c r="R202"/>
  <c r="P202"/>
  <c r="BI198"/>
  <c r="BH198"/>
  <c r="BG198"/>
  <c r="BE198"/>
  <c r="T198"/>
  <c r="R198"/>
  <c r="P198"/>
  <c r="BI195"/>
  <c r="BH195"/>
  <c r="BG195"/>
  <c r="BE195"/>
  <c r="T195"/>
  <c r="R195"/>
  <c r="P195"/>
  <c r="BI192"/>
  <c r="BH192"/>
  <c r="BG192"/>
  <c r="BE192"/>
  <c r="T192"/>
  <c r="R192"/>
  <c r="P192"/>
  <c r="BI190"/>
  <c r="BH190"/>
  <c r="BG190"/>
  <c r="BE190"/>
  <c r="T190"/>
  <c r="R190"/>
  <c r="P190"/>
  <c r="BI187"/>
  <c r="BH187"/>
  <c r="BG187"/>
  <c r="BE187"/>
  <c r="T187"/>
  <c r="R187"/>
  <c r="P187"/>
  <c r="BI184"/>
  <c r="BH184"/>
  <c r="BG184"/>
  <c r="BE184"/>
  <c r="T184"/>
  <c r="R184"/>
  <c r="P184"/>
  <c r="BI181"/>
  <c r="BH181"/>
  <c r="BG181"/>
  <c r="BE181"/>
  <c r="T181"/>
  <c r="R181"/>
  <c r="P181"/>
  <c r="BI178"/>
  <c r="BH178"/>
  <c r="BG178"/>
  <c r="BE178"/>
  <c r="T178"/>
  <c r="R178"/>
  <c r="P178"/>
  <c r="BI175"/>
  <c r="BH175"/>
  <c r="BG175"/>
  <c r="BE175"/>
  <c r="T175"/>
  <c r="R175"/>
  <c r="P175"/>
  <c r="BI172"/>
  <c r="BH172"/>
  <c r="BG172"/>
  <c r="BE172"/>
  <c r="T172"/>
  <c r="R172"/>
  <c r="P172"/>
  <c r="BI169"/>
  <c r="BH169"/>
  <c r="BG169"/>
  <c r="BE169"/>
  <c r="T169"/>
  <c r="R169"/>
  <c r="P169"/>
  <c r="BI166"/>
  <c r="BH166"/>
  <c r="BG166"/>
  <c r="BE166"/>
  <c r="T166"/>
  <c r="R166"/>
  <c r="P166"/>
  <c r="BI163"/>
  <c r="BH163"/>
  <c r="BG163"/>
  <c r="BE163"/>
  <c r="T163"/>
  <c r="R163"/>
  <c r="P163"/>
  <c r="BI159"/>
  <c r="BH159"/>
  <c r="BG159"/>
  <c r="BE159"/>
  <c r="T159"/>
  <c r="T158"/>
  <c r="R159"/>
  <c r="R158"/>
  <c r="P159"/>
  <c r="P158"/>
  <c r="BI154"/>
  <c r="BH154"/>
  <c r="BG154"/>
  <c r="BE154"/>
  <c r="T154"/>
  <c r="T153"/>
  <c r="R154"/>
  <c r="R153"/>
  <c r="P154"/>
  <c r="P153"/>
  <c r="BI150"/>
  <c r="BH150"/>
  <c r="BG150"/>
  <c r="BE150"/>
  <c r="T150"/>
  <c r="R150"/>
  <c r="P150"/>
  <c r="BI147"/>
  <c r="BH147"/>
  <c r="BG147"/>
  <c r="BE147"/>
  <c r="T147"/>
  <c r="R147"/>
  <c r="P147"/>
  <c r="BI145"/>
  <c r="BH145"/>
  <c r="BG145"/>
  <c r="BE145"/>
  <c r="T145"/>
  <c r="R145"/>
  <c r="P145"/>
  <c r="BI142"/>
  <c r="BH142"/>
  <c r="BG142"/>
  <c r="BE142"/>
  <c r="T142"/>
  <c r="R142"/>
  <c r="P142"/>
  <c r="BI137"/>
  <c r="BH137"/>
  <c r="BG137"/>
  <c r="BE137"/>
  <c r="T137"/>
  <c r="R137"/>
  <c r="P137"/>
  <c r="BI133"/>
  <c r="BH133"/>
  <c r="BG133"/>
  <c r="BE133"/>
  <c r="T133"/>
  <c r="R133"/>
  <c r="P133"/>
  <c r="BI130"/>
  <c r="BH130"/>
  <c r="BG130"/>
  <c r="BE130"/>
  <c r="T130"/>
  <c r="R130"/>
  <c r="P130"/>
  <c r="BI126"/>
  <c r="BH126"/>
  <c r="BG126"/>
  <c r="BE126"/>
  <c r="T126"/>
  <c r="R126"/>
  <c r="P126"/>
  <c r="BI123"/>
  <c r="BH123"/>
  <c r="BG123"/>
  <c r="BE123"/>
  <c r="T123"/>
  <c r="R123"/>
  <c r="P123"/>
  <c r="BI120"/>
  <c r="BH120"/>
  <c r="BG120"/>
  <c r="BE120"/>
  <c r="T120"/>
  <c r="R120"/>
  <c r="P120"/>
  <c r="BI117"/>
  <c r="BH117"/>
  <c r="BG117"/>
  <c r="BE117"/>
  <c r="T117"/>
  <c r="R117"/>
  <c r="P117"/>
  <c r="BI113"/>
  <c r="BH113"/>
  <c r="BG113"/>
  <c r="BE113"/>
  <c r="T113"/>
  <c r="R113"/>
  <c r="P113"/>
  <c r="BI110"/>
  <c r="BH110"/>
  <c r="BG110"/>
  <c r="BE110"/>
  <c r="T110"/>
  <c r="R110"/>
  <c r="P110"/>
  <c r="BI107"/>
  <c r="BH107"/>
  <c r="BG107"/>
  <c r="BE107"/>
  <c r="T107"/>
  <c r="R107"/>
  <c r="P107"/>
  <c r="BI103"/>
  <c r="BH103"/>
  <c r="BG103"/>
  <c r="BE103"/>
  <c r="T103"/>
  <c r="R103"/>
  <c r="P103"/>
  <c r="J97"/>
  <c r="F96"/>
  <c r="F94"/>
  <c r="E92"/>
  <c r="J55"/>
  <c r="F54"/>
  <c r="F52"/>
  <c r="E50"/>
  <c r="J21"/>
  <c r="E21"/>
  <c r="J96"/>
  <c r="J20"/>
  <c r="J18"/>
  <c r="E18"/>
  <c r="F97"/>
  <c r="J17"/>
  <c r="J12"/>
  <c r="J94"/>
  <c r="E7"/>
  <c r="E90"/>
  <c i="1" r="L50"/>
  <c r="AM50"/>
  <c r="AM49"/>
  <c r="L49"/>
  <c r="AM47"/>
  <c r="L47"/>
  <c r="L45"/>
  <c r="L44"/>
  <c i="2" r="J394"/>
  <c r="J283"/>
  <c r="J178"/>
  <c r="J103"/>
  <c i="3" r="BK154"/>
  <c r="BK112"/>
  <c i="2" r="BK402"/>
  <c r="J358"/>
  <c r="BK267"/>
  <c r="J120"/>
  <c r="J355"/>
  <c r="BK290"/>
  <c r="BK228"/>
  <c r="BK137"/>
  <c r="J384"/>
  <c r="J338"/>
  <c r="J238"/>
  <c r="J159"/>
  <c i="3" r="BK181"/>
  <c r="J125"/>
  <c r="J152"/>
  <c r="J112"/>
  <c i="2" r="J299"/>
  <c r="BK244"/>
  <c r="BK187"/>
  <c r="J107"/>
  <c r="BK373"/>
  <c r="J312"/>
  <c r="BK251"/>
  <c r="BK192"/>
  <c r="BK147"/>
  <c r="F33"/>
  <c r="BK378"/>
  <c r="J321"/>
  <c r="BK217"/>
  <c i="3" r="BK170"/>
  <c r="J181"/>
  <c r="J160"/>
  <c i="2" r="BK375"/>
  <c r="BK281"/>
  <c r="BK215"/>
  <c r="BK398"/>
  <c r="BK341"/>
  <c r="J281"/>
  <c r="BK178"/>
  <c r="J406"/>
  <c r="J290"/>
  <c r="J215"/>
  <c r="BK130"/>
  <c i="3" r="J168"/>
  <c r="J110"/>
  <c r="J146"/>
  <c r="J118"/>
  <c i="2" r="BK323"/>
  <c r="J221"/>
  <c r="BK159"/>
  <c r="J398"/>
  <c r="J345"/>
  <c r="BK287"/>
  <c r="BK238"/>
  <c r="BK181"/>
  <c r="BK123"/>
  <c r="J258"/>
  <c r="BK219"/>
  <c r="J181"/>
  <c r="J130"/>
  <c i="3" r="BK176"/>
  <c r="BK138"/>
  <c r="J97"/>
  <c r="J156"/>
  <c r="BK97"/>
  <c r="BK108"/>
  <c i="2" r="J381"/>
  <c r="J352"/>
  <c r="J308"/>
  <c r="BK246"/>
  <c r="J184"/>
  <c r="BK113"/>
  <c r="BK345"/>
  <c r="BK258"/>
  <c r="BK166"/>
  <c i="3" r="J164"/>
  <c r="BK105"/>
  <c r="J108"/>
  <c r="BK148"/>
  <c i="2" r="BK303"/>
  <c r="J190"/>
  <c r="F37"/>
  <c i="3" r="J114"/>
  <c r="J135"/>
  <c r="BK110"/>
  <c r="BK116"/>
  <c i="2" r="BK329"/>
  <c r="J244"/>
  <c r="J154"/>
  <c i="3" r="J170"/>
  <c r="J148"/>
  <c r="BK120"/>
  <c i="2" r="J315"/>
  <c r="J202"/>
  <c r="BK107"/>
  <c r="J362"/>
  <c r="BK299"/>
  <c r="BK190"/>
  <c r="F36"/>
  <c r="J318"/>
  <c r="BK235"/>
  <c r="J150"/>
  <c r="F35"/>
  <c r="J341"/>
  <c r="J228"/>
  <c r="BK142"/>
  <c i="3" r="BK162"/>
  <c r="J120"/>
  <c r="BK114"/>
  <c i="2" r="J349"/>
  <c r="J163"/>
  <c r="BK384"/>
  <c r="J329"/>
  <c r="J255"/>
  <c r="J166"/>
  <c r="J375"/>
  <c r="BK277"/>
  <c r="BK198"/>
  <c r="BK117"/>
  <c i="3" r="J158"/>
  <c r="BK125"/>
  <c r="J142"/>
  <c i="2" r="BK315"/>
  <c r="J235"/>
  <c r="J175"/>
  <c r="J391"/>
  <c r="J332"/>
  <c r="J277"/>
  <c r="J217"/>
  <c r="BK133"/>
  <c r="J271"/>
  <c r="BK210"/>
  <c r="J169"/>
  <c i="1" r="AS54"/>
  <c i="3" r="BK146"/>
  <c r="J154"/>
  <c r="BK133"/>
  <c i="2" r="BK406"/>
  <c r="BK338"/>
  <c r="BK274"/>
  <c r="J210"/>
  <c r="BK126"/>
  <c r="BK355"/>
  <c r="J295"/>
  <c r="J187"/>
  <c i="3" r="J176"/>
  <c r="J133"/>
  <c r="BK91"/>
  <c r="J105"/>
  <c i="2" r="J326"/>
  <c r="J241"/>
  <c r="J133"/>
  <c r="J378"/>
  <c r="BK312"/>
  <c r="J219"/>
  <c r="J110"/>
  <c r="J366"/>
  <c r="J303"/>
  <c r="BK221"/>
  <c r="J145"/>
  <c i="3" r="BK173"/>
  <c r="BK164"/>
  <c r="BK158"/>
  <c r="BK93"/>
  <c i="2" r="J261"/>
  <c r="J137"/>
  <c r="BK381"/>
  <c r="BK321"/>
  <c r="BK261"/>
  <c r="BK205"/>
  <c r="BK163"/>
  <c r="BK283"/>
  <c r="J246"/>
  <c r="BK202"/>
  <c r="BK154"/>
  <c r="J117"/>
  <c i="3" r="BK160"/>
  <c r="J129"/>
  <c r="BK102"/>
  <c r="BK144"/>
  <c r="J150"/>
  <c i="2" r="BK387"/>
  <c r="BK358"/>
  <c r="BK293"/>
  <c r="BK224"/>
  <c r="BK169"/>
  <c r="J402"/>
  <c r="BK271"/>
  <c r="BK195"/>
  <c r="J126"/>
  <c i="3" r="J140"/>
  <c r="J162"/>
  <c r="BK152"/>
  <c i="2" r="BK366"/>
  <c r="J293"/>
  <c r="J224"/>
  <c r="J147"/>
  <c r="J370"/>
  <c r="J323"/>
  <c r="BK241"/>
  <c r="BK150"/>
  <c r="BK394"/>
  <c r="BK318"/>
  <c r="J251"/>
  <c r="BK184"/>
  <c r="BK103"/>
  <c i="3" r="BK142"/>
  <c r="J93"/>
  <c r="BK129"/>
  <c i="2" r="BK352"/>
  <c r="J287"/>
  <c r="BK207"/>
  <c r="BK120"/>
  <c r="BK362"/>
  <c r="BK295"/>
  <c r="J232"/>
  <c r="BK172"/>
  <c r="BK110"/>
  <c r="BK232"/>
  <c r="J192"/>
  <c r="BK145"/>
  <c i="3" r="BK118"/>
  <c r="J144"/>
  <c r="BK168"/>
  <c r="BK150"/>
  <c r="BK156"/>
  <c r="J91"/>
  <c i="2" r="J373"/>
  <c r="BK326"/>
  <c r="J267"/>
  <c r="J195"/>
  <c r="J142"/>
  <c r="BK370"/>
  <c r="BK308"/>
  <c r="J207"/>
  <c r="J113"/>
  <c i="3" r="J116"/>
  <c r="BK140"/>
  <c i="2" r="J387"/>
  <c r="J336"/>
  <c r="BK255"/>
  <c r="BK175"/>
  <c r="BK391"/>
  <c r="BK336"/>
  <c r="J263"/>
  <c r="J205"/>
  <c r="J123"/>
  <c r="BK349"/>
  <c r="BK263"/>
  <c r="J172"/>
  <c i="3" r="J173"/>
  <c r="BK135"/>
  <c r="J138"/>
  <c r="J102"/>
  <c i="2" r="BK332"/>
  <c r="J274"/>
  <c r="J198"/>
  <c r="J33"/>
  <c l="1" r="P125"/>
  <c r="R201"/>
  <c r="T231"/>
  <c r="R266"/>
  <c r="R307"/>
  <c r="P344"/>
  <c r="R365"/>
  <c r="P390"/>
  <c i="3" r="BK90"/>
  <c r="BK89"/>
  <c r="J89"/>
  <c r="J60"/>
  <c r="P90"/>
  <c r="P89"/>
  <c r="T90"/>
  <c r="T89"/>
  <c i="2" r="BK102"/>
  <c r="J102"/>
  <c r="J61"/>
  <c r="R125"/>
  <c r="P162"/>
  <c r="BK231"/>
  <c r="J231"/>
  <c r="J69"/>
  <c r="R250"/>
  <c r="T298"/>
  <c r="T125"/>
  <c r="R162"/>
  <c r="P250"/>
  <c r="BK298"/>
  <c r="J298"/>
  <c r="J72"/>
  <c r="T344"/>
  <c r="BK390"/>
  <c r="J390"/>
  <c r="J76"/>
  <c i="3" r="BK96"/>
  <c r="J96"/>
  <c r="J63"/>
  <c i="2" r="R102"/>
  <c r="P141"/>
  <c r="P201"/>
  <c r="T250"/>
  <c r="R298"/>
  <c r="BK365"/>
  <c r="J365"/>
  <c r="J75"/>
  <c i="3" r="R90"/>
  <c r="R89"/>
  <c i="2" r="P102"/>
  <c r="P101"/>
  <c r="BK141"/>
  <c r="J141"/>
  <c r="J63"/>
  <c r="BK162"/>
  <c r="T201"/>
  <c r="BK250"/>
  <c r="J250"/>
  <c r="J70"/>
  <c r="T266"/>
  <c r="T307"/>
  <c i="3" r="P96"/>
  <c r="P95"/>
  <c r="BK167"/>
  <c r="BK166"/>
  <c r="J166"/>
  <c r="J64"/>
  <c r="R167"/>
  <c r="R166"/>
  <c i="2" r="T102"/>
  <c r="R141"/>
  <c r="T162"/>
  <c r="P231"/>
  <c r="BK266"/>
  <c r="J266"/>
  <c r="J71"/>
  <c r="BK307"/>
  <c r="J307"/>
  <c r="J73"/>
  <c r="R344"/>
  <c r="P365"/>
  <c r="R390"/>
  <c i="3" r="T96"/>
  <c r="T95"/>
  <c r="T167"/>
  <c r="T166"/>
  <c i="2" r="BK125"/>
  <c r="J125"/>
  <c r="J62"/>
  <c r="T141"/>
  <c r="BK201"/>
  <c r="J201"/>
  <c r="J68"/>
  <c r="R231"/>
  <c r="P266"/>
  <c r="P298"/>
  <c r="P307"/>
  <c r="BK344"/>
  <c r="J344"/>
  <c r="J74"/>
  <c r="T365"/>
  <c r="T390"/>
  <c i="3" r="R96"/>
  <c r="R95"/>
  <c r="P167"/>
  <c r="P166"/>
  <c i="2" r="BK153"/>
  <c r="J153"/>
  <c r="J64"/>
  <c r="BK158"/>
  <c r="J158"/>
  <c r="J66"/>
  <c r="BK397"/>
  <c r="J397"/>
  <c r="J78"/>
  <c r="BK401"/>
  <c r="J401"/>
  <c r="J79"/>
  <c r="BK405"/>
  <c r="J405"/>
  <c r="J80"/>
  <c i="3" r="BK180"/>
  <c r="J180"/>
  <c r="J68"/>
  <c r="BK175"/>
  <c r="J175"/>
  <c r="J66"/>
  <c i="2" r="BK101"/>
  <c r="J101"/>
  <c r="J60"/>
  <c r="J162"/>
  <c r="J67"/>
  <c i="3" r="BF97"/>
  <c r="BF102"/>
  <c r="BF110"/>
  <c r="BF112"/>
  <c r="BF118"/>
  <c r="BF125"/>
  <c r="BF138"/>
  <c r="BF140"/>
  <c r="BF156"/>
  <c r="BF158"/>
  <c r="J52"/>
  <c r="E78"/>
  <c r="F85"/>
  <c r="BF93"/>
  <c r="BF135"/>
  <c r="BF144"/>
  <c r="BF146"/>
  <c r="BF148"/>
  <c r="J54"/>
  <c r="BF114"/>
  <c r="BF160"/>
  <c r="BF105"/>
  <c r="BF129"/>
  <c r="BF133"/>
  <c r="BF162"/>
  <c r="BF91"/>
  <c r="BF108"/>
  <c r="BF116"/>
  <c r="BF120"/>
  <c r="BF142"/>
  <c r="BF150"/>
  <c r="BF152"/>
  <c r="BF154"/>
  <c r="BF164"/>
  <c r="BF168"/>
  <c r="BF173"/>
  <c r="BF176"/>
  <c r="BF181"/>
  <c r="BF170"/>
  <c i="1" r="AV55"/>
  <c r="BC55"/>
  <c r="BB55"/>
  <c r="AZ55"/>
  <c i="2" r="E48"/>
  <c r="J52"/>
  <c r="J54"/>
  <c r="F55"/>
  <c r="BF103"/>
  <c r="BF107"/>
  <c r="BF110"/>
  <c r="BF113"/>
  <c r="BF117"/>
  <c r="BF120"/>
  <c r="BF123"/>
  <c r="BF126"/>
  <c r="BF130"/>
  <c r="BF133"/>
  <c r="BF137"/>
  <c r="BF142"/>
  <c r="BF145"/>
  <c r="BF147"/>
  <c r="BF150"/>
  <c r="BF154"/>
  <c r="BF159"/>
  <c r="BF163"/>
  <c r="BF166"/>
  <c r="BF169"/>
  <c r="BF172"/>
  <c r="BF175"/>
  <c r="BF178"/>
  <c r="BF181"/>
  <c r="BF184"/>
  <c r="BF187"/>
  <c r="BF190"/>
  <c r="BF192"/>
  <c r="BF195"/>
  <c r="BF198"/>
  <c r="BF202"/>
  <c r="BF205"/>
  <c r="BF207"/>
  <c r="BF210"/>
  <c r="BF215"/>
  <c r="BF217"/>
  <c r="BF219"/>
  <c r="BF221"/>
  <c r="BF224"/>
  <c r="BF228"/>
  <c r="BF232"/>
  <c r="BF235"/>
  <c r="BF238"/>
  <c r="BF241"/>
  <c r="BF244"/>
  <c r="BF246"/>
  <c r="BF251"/>
  <c r="BF255"/>
  <c r="BF258"/>
  <c r="BF261"/>
  <c r="BF263"/>
  <c r="BF267"/>
  <c r="BF271"/>
  <c r="BF274"/>
  <c r="BF277"/>
  <c r="BF281"/>
  <c r="BF283"/>
  <c r="BF287"/>
  <c r="BF290"/>
  <c r="BF293"/>
  <c r="BF295"/>
  <c r="BF299"/>
  <c r="BF303"/>
  <c r="BF308"/>
  <c r="BF312"/>
  <c r="BF315"/>
  <c r="BF318"/>
  <c r="BF321"/>
  <c r="BF323"/>
  <c r="BF326"/>
  <c r="BF329"/>
  <c r="BF332"/>
  <c r="BF336"/>
  <c r="BF338"/>
  <c r="BF341"/>
  <c r="BF345"/>
  <c r="BF349"/>
  <c r="BF352"/>
  <c r="BF355"/>
  <c r="BF358"/>
  <c r="BF362"/>
  <c r="BF366"/>
  <c r="BF370"/>
  <c r="BF373"/>
  <c r="BF375"/>
  <c r="BF378"/>
  <c r="BF381"/>
  <c r="BF384"/>
  <c r="BF387"/>
  <c r="BF391"/>
  <c r="BF394"/>
  <c r="BF398"/>
  <c r="BF402"/>
  <c r="BF406"/>
  <c i="1" r="BD55"/>
  <c i="3" r="F37"/>
  <c i="1" r="BD56"/>
  <c r="BD54"/>
  <c r="W33"/>
  <c i="3" r="F36"/>
  <c i="1" r="BC56"/>
  <c r="BC54"/>
  <c r="W32"/>
  <c i="3" r="J33"/>
  <c i="1" r="AV56"/>
  <c i="3" r="F33"/>
  <c i="1" r="AZ56"/>
  <c r="AZ54"/>
  <c r="W29"/>
  <c i="3" r="F35"/>
  <c i="1" r="BB56"/>
  <c r="BB54"/>
  <c r="AX54"/>
  <c i="2" l="1" r="T157"/>
  <c r="R157"/>
  <c r="R101"/>
  <c r="R100"/>
  <c r="T101"/>
  <c r="T100"/>
  <c r="P157"/>
  <c r="P100"/>
  <c i="1" r="AU55"/>
  <c i="3" r="R88"/>
  <c r="P88"/>
  <c i="1" r="AU56"/>
  <c i="2" r="BK157"/>
  <c r="J157"/>
  <c r="J65"/>
  <c i="3" r="T88"/>
  <c r="J90"/>
  <c r="J61"/>
  <c r="BK95"/>
  <c r="J95"/>
  <c r="J62"/>
  <c r="J167"/>
  <c r="J65"/>
  <c i="2" r="BK396"/>
  <c r="J396"/>
  <c r="J77"/>
  <c i="3" r="BK179"/>
  <c r="J179"/>
  <c r="J67"/>
  <c i="2" r="BK100"/>
  <c r="J100"/>
  <c i="1" r="AY54"/>
  <c i="2" r="J30"/>
  <c i="1" r="AG55"/>
  <c r="AV54"/>
  <c r="AK29"/>
  <c r="W31"/>
  <c i="2" r="F34"/>
  <c i="1" r="BA55"/>
  <c i="3" r="J34"/>
  <c i="1" r="AW56"/>
  <c r="AT56"/>
  <c i="3" r="F34"/>
  <c i="1" r="BA56"/>
  <c i="2" r="J34"/>
  <c i="1" r="AW55"/>
  <c r="AT55"/>
  <c i="3" l="1" r="BK88"/>
  <c r="J88"/>
  <c r="J59"/>
  <c i="1" r="AN55"/>
  <c i="2" r="J59"/>
  <c r="J39"/>
  <c i="1" r="AU54"/>
  <c r="BA54"/>
  <c r="AW54"/>
  <c r="AK30"/>
  <c i="3" l="1" r="J30"/>
  <c i="1" r="AG56"/>
  <c r="AT54"/>
  <c r="W30"/>
  <c i="3" l="1" r="J39"/>
  <c i="1" r="AN56"/>
  <c r="AG54"/>
  <c l="1" r="AN54"/>
  <c r="AK26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<sst xmlns="http://schemas.openxmlformats.org/spreadsheetml/2006/main">
  <si>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</si>
  <si>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</si>
  <si>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</si>
  <si>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</si>
  <si>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</si>
  <si>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{071d87ed-041c-4636-81a7-bd64c18682ca}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</si>
  <si>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</si>
  <si>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</si>
  <si>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</si>
  <si>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</si>
  <si>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</si>
  <si>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</si>
  <si>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</si>
  <si>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</si>
  <si>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25_04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</si>
  <si>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</si>
  <si>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</si>
  <si>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Rekonstrukce bytu č.21, ul. M. Pujmanové 3, Havířov - Šumbark</t>
  </si>
  <si>
    <t>KSO:</t>
  </si>
  <si>
    <t/>
  </si>
  <si>
    <t>CC-CZ:</t>
  </si>
  <si>
    <t>Místo:</t>
  </si>
  <si>
    <t>ul. M. Pujmanové 3</t>
  </si>
  <si>
    <t>Datum:</t>
  </si>
  <si>
    <t>29. 4. 2025</t>
  </si>
  <si>
    <t>Zadavatel:</t>
  </si>
  <si>
    <t>IČ:</t>
  </si>
  <si>
    <t>00415227</t>
  </si>
  <si>
    <t>SBD Havířov</t>
  </si>
  <si>
    <t>DIČ:</t>
  </si>
  <si>
    <t>Účastník:</t>
  </si>
  <si>
    <t>Vyplň údaj</t>
  </si>
  <si>
    <t>Projektant:</t>
  </si>
  <si>
    <t xml:space="preserve"> </t>
  </si>
  <si>
    <t>True</t>
  </si>
  <si>
    <t>Zpracovatel:</t>
  </si>
  <si>
    <t>87589192</t>
  </si>
  <si>
    <t>Ing. Michal Klimša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</si>
  <si>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</si>
  <si>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</si>
  <si>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</si>
  <si>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</si>
  <si>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</si>
  <si>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</si>
  <si>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</si>
  <si>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</si>
  <si>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</si>
  <si>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</si>
  <si>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</si>
  <si>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</si>
  <si>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</si>
  <si>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</si>
  <si>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</si>
  <si>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</si>
  <si>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</si>
  <si>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</si>
  <si>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</si>
  <si>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</si>
  <si>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</si>
  <si>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</si>
  <si>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</si>
  <si>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</si>
  <si>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</si>
  <si>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</si>
  <si>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</si>
  <si>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</si>
  <si>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</si>
  <si>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</si>
  <si>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</si>
  <si>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</si>
  <si>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</si>
  <si>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</si>
  <si>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</si>
  <si>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</si>
  <si>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</si>
  <si>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</si>
  <si>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</si>
  <si>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</si>
  <si>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</si>
  <si>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</si>
  <si>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Stavba</t>
  </si>
  <si>
    <t>STA</t>
  </si>
  <si>
    <t>1</t>
  </si>
  <si>
    <t>{2085dc59-0b40-4319-acd5-8b268f3cd788}</t>
  </si>
  <si>
    <t>02</t>
  </si>
  <si>
    <t>Elektro</t>
  </si>
  <si>
    <t>{4882304f-5da1-4506-8c1f-7593e378db1e}</t>
  </si>
  <si>
    <t>KRYCÍ LIST SOUPISU PRACÍ</t>
  </si>
  <si>
    <t>Objekt:</t>
  </si>
  <si>
    <t>01 - Stavba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</si>
  <si>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</si>
  <si>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</si>
  <si>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</si>
  <si>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</si>
  <si>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</si>
  <si>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</si>
  <si>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</si>
  <si>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</si>
  <si>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</si>
  <si>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</si>
  <si>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</si>
  <si>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 xml:space="preserve">    725 - Zdravotechnika - zařizovací předměty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</si>
  <si>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</si>
  <si>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</si>
  <si>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</si>
  <si>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775 - Podlahy skládané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</si>
  <si>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</si>
  <si>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</si>
  <si>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</si>
  <si>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</si>
  <si>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 xml:space="preserve">    786 - Dokončovací práce - čalounické úpravy</t>
  </si>
  <si>
    <t>M - Práce a dodávky M</t>
  </si>
  <si>
    <t xml:space="preserve">    46-M - Zemní práce při extr.mont.pracích</t>
  </si>
  <si>
    <t xml:space="preserve">    58-M - Revize vyhrazených technických zařízení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</si>
  <si>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</si>
  <si>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</si>
  <si>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</si>
  <si>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</si>
  <si>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</si>
  <si>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</si>
  <si>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</si>
  <si>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</si>
  <si>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</si>
  <si>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</si>
  <si>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</si>
  <si>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</si>
  <si>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</si>
  <si>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</si>
  <si>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</si>
  <si>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</si>
  <si>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</si>
  <si>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</si>
  <si>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</si>
  <si>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</si>
  <si>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612131121</t>
  </si>
  <si>
    <t>Penetrační disperzní nátěr vnitřních stěn nanášený ručně</t>
  </si>
  <si>
    <t>m2</t>
  </si>
  <si>
    <t>CS ÚRS 2025 01</t>
  </si>
  <si>
    <t>4</t>
  </si>
  <si>
    <t>2</t>
  </si>
  <si>
    <t>-1191530189</t>
  </si>
  <si>
    <t>PP</t>
  </si>
  <si>
    <t>Podkladní a spojovací vrstva vnitřních omítaných ploch penetrace disperzní nanášená ručně stěn</t>
  </si>
  <si>
    <t>Online PSC</t>
  </si>
  <si>
    <t>https://podminky.urs.cz/item/CS_URS_2025_01/612131121</t>
  </si>
  <si>
    <t>VV</t>
  </si>
  <si>
    <t>2,8*(6,9+3,8+11,5/2)</t>
  </si>
  <si>
    <t>612142001</t>
  </si>
  <si>
    <t>Potažení vnitřních stěn sklovláknitým pletivem vtlačeným do tenkovrstvé hmoty</t>
  </si>
  <si>
    <t>-570401128</t>
  </si>
  <si>
    <t>Potažení vnitřních ploch pletivem v ploše nebo pruzích, na plném podkladu sklovláknitým vtlačením do tmelu stěn</t>
  </si>
  <si>
    <t>https://podminky.urs.cz/item/CS_URS_2025_01/612142001</t>
  </si>
  <si>
    <t>3</t>
  </si>
  <si>
    <t>612311131</t>
  </si>
  <si>
    <t>Potažení vnitřních stěn vápenným štukem tloušťky do 3 mm</t>
  </si>
  <si>
    <t>-730036835</t>
  </si>
  <si>
    <t>Potažení vnitřních ploch vápenným štukem tloušťky do 3 mm svislých konstrukcí stěn</t>
  </si>
  <si>
    <t>https://podminky.urs.cz/item/CS_URS_2025_01/612311131</t>
  </si>
  <si>
    <t>612315121</t>
  </si>
  <si>
    <t>Vápenná štuková omítka rýh ve stěnách š do 150 mm</t>
  </si>
  <si>
    <t>-503744447</t>
  </si>
  <si>
    <t>Vápenná omítka rýh štuková dvouvrstvá ve stěnách, šířky rýhy do 150 mm</t>
  </si>
  <si>
    <t>https://podminky.urs.cz/item/CS_URS_2025_01/612315121</t>
  </si>
  <si>
    <t>25*0,15</t>
  </si>
  <si>
    <t>5</t>
  </si>
  <si>
    <t>619995001</t>
  </si>
  <si>
    <t>Začištění omítek kolem oken, dveří, podlah nebo obkladů</t>
  </si>
  <si>
    <t>m</t>
  </si>
  <si>
    <t>-1095521223</t>
  </si>
  <si>
    <t>Začištění omítek (s dodáním hmot) kolem oken, dveří, podlah, obkladů apod.</t>
  </si>
  <si>
    <t>https://podminky.urs.cz/item/CS_URS_2025_01/619995001</t>
  </si>
  <si>
    <t>642944121</t>
  </si>
  <si>
    <t>Osazování ocelových zárubní dodatečné pl do 2,5 m2</t>
  </si>
  <si>
    <t>kus</t>
  </si>
  <si>
    <t>1737268916</t>
  </si>
  <si>
    <t>Osazení ocelových dveřních zárubní lisovaných nebo z úhelníků dodatečně s vybetonováním prahu, plochy do 2,5 m2</t>
  </si>
  <si>
    <t>https://podminky.urs.cz/item/CS_URS_2025_01/642944121</t>
  </si>
  <si>
    <t>7</t>
  </si>
  <si>
    <t>M</t>
  </si>
  <si>
    <t>55331430</t>
  </si>
  <si>
    <t>zárubeň jednokřídlá ocelová pro dodatečnou montáž tl stěny 75-100mm rozměru 600/1970, 2100mm</t>
  </si>
  <si>
    <t>8</t>
  </si>
  <si>
    <t>1060497223</t>
  </si>
  <si>
    <t>9</t>
  </si>
  <si>
    <t>Ostatní konstrukce a práce, bourání</t>
  </si>
  <si>
    <t>949101111</t>
  </si>
  <si>
    <t>Lešení pomocné pro objekty pozemních staveb s lešeňovou podlahou v do 1,9 m zatížení do 150 kg/m2</t>
  </si>
  <si>
    <t>513274422</t>
  </si>
  <si>
    <t>Lešení pomocné pracovní pro objekty pozemních staveb pro zatížení do 150 kg/m2, o výšce lešeňové podlahy do 1,9 m</t>
  </si>
  <si>
    <t>https://podminky.urs.cz/item/CS_URS_2025_01/949101111</t>
  </si>
  <si>
    <t>4,2+1,9+17,4+6,9+3+0,9+8,3+11,9+8</t>
  </si>
  <si>
    <t>965046111</t>
  </si>
  <si>
    <t>Broušení stávajících betonových podlah úběr do 3 mm</t>
  </si>
  <si>
    <t>1241216181</t>
  </si>
  <si>
    <t>https://podminky.urs.cz/item/CS_URS_2025_01/965046111</t>
  </si>
  <si>
    <t>10</t>
  </si>
  <si>
    <t>965046119</t>
  </si>
  <si>
    <t>Příplatek k broušení stávajících betonových podlah za každý další 1 mm úběru</t>
  </si>
  <si>
    <t>1339213206</t>
  </si>
  <si>
    <t>Broušení stávajících betonových podlah Příplatek k ceně za každý další 1 mm úběru</t>
  </si>
  <si>
    <t>https://podminky.urs.cz/item/CS_URS_2025_01/965046119</t>
  </si>
  <si>
    <t>62,5*7</t>
  </si>
  <si>
    <t>11</t>
  </si>
  <si>
    <t>968072455</t>
  </si>
  <si>
    <t>Vybourání kovových dveřních zárubní pl do 2 m2</t>
  </si>
  <si>
    <t>-889237734</t>
  </si>
  <si>
    <t>Vybourání kovových rámů oken s křídly, dveřních zárubní, vrat, stěn, ostění nebo obkladů dveřních zárubní, plochy do 2 m2</t>
  </si>
  <si>
    <t>https://podminky.urs.cz/item/CS_URS_2025_01/968072455</t>
  </si>
  <si>
    <t>0,6*2*2</t>
  </si>
  <si>
    <t>997</t>
  </si>
  <si>
    <t>Přesun sutě</t>
  </si>
  <si>
    <t>997013214</t>
  </si>
  <si>
    <t>Vnitrostaveništní doprava suti a vybouraných hmot pro budovy v přes 12 do 15 m ručně</t>
  </si>
  <si>
    <t>t</t>
  </si>
  <si>
    <t>-616949838</t>
  </si>
  <si>
    <t>Vnitrostaveništní doprava suti a vybouraných hmot vodorovně do 50 m s naložením ručně pro budovy a haly výšky přes 12 do 15 m</t>
  </si>
  <si>
    <t>https://podminky.urs.cz/item/CS_URS_2025_01/997013214</t>
  </si>
  <si>
    <t>13</t>
  </si>
  <si>
    <t>997013501</t>
  </si>
  <si>
    <t>Odvoz suti a vybouraných hmot na skládku nebo meziskládku do 1 km se složením</t>
  </si>
  <si>
    <t>-1761292410</t>
  </si>
  <si>
    <t>14</t>
  </si>
  <si>
    <t>997013509</t>
  </si>
  <si>
    <t>Příplatek k odvozu suti a vybouraných hmot na skládku ZKD 1 km přes 1 km</t>
  </si>
  <si>
    <t>-1855302594</t>
  </si>
  <si>
    <t>0,9*15</t>
  </si>
  <si>
    <t>15</t>
  </si>
  <si>
    <t>997013631</t>
  </si>
  <si>
    <t>Poplatek za uložení na skládce (skládkovné) stavebního odpadu směsného kód odpadu 17 09 04</t>
  </si>
  <si>
    <t>-633923660</t>
  </si>
  <si>
    <t>Poplatek za uložení stavebního odpadu na skládce (skládkovné) směsného stavebního a demoličního zatříděného do Katalogu odpadů pod kódem 17 09 04</t>
  </si>
  <si>
    <t>https://podminky.urs.cz/item/CS_URS_2025_01/997013631</t>
  </si>
  <si>
    <t>998</t>
  </si>
  <si>
    <t>Přesun hmot</t>
  </si>
  <si>
    <t>16</t>
  </si>
  <si>
    <t>998018003</t>
  </si>
  <si>
    <t>Přesun hmot pro budovy ruční pro budovy v přes 12 do 24 m</t>
  </si>
  <si>
    <t>720649262</t>
  </si>
  <si>
    <t>Přesun hmot pro budovy občanské výstavby, bydlení, výrobu a služby ruční (bez užití mechanizace) vodorovná dopravní vzdálenost do 100 m pro budovy s jakoukoliv nosnou konstrukcí výšky přes 12 do 24 m</t>
  </si>
  <si>
    <t>https://podminky.urs.cz/item/CS_URS_2025_01/998018003</t>
  </si>
  <si>
    <t>PSV</t>
  </si>
  <si>
    <t>Práce a dodávky PSV</t>
  </si>
  <si>
    <t>721</t>
  </si>
  <si>
    <t>Zdravotechnika - vnitřní kanalizace</t>
  </si>
  <si>
    <t>17</t>
  </si>
  <si>
    <t>721174043</t>
  </si>
  <si>
    <t>Potrubí kanalizační z PP připojovací DN 50</t>
  </si>
  <si>
    <t>870282357</t>
  </si>
  <si>
    <t>Potrubí z trub polypropylenových připojovací DN 50</t>
  </si>
  <si>
    <t>https://podminky.urs.cz/item/CS_URS_2025_01/721174043</t>
  </si>
  <si>
    <t>725</t>
  </si>
  <si>
    <t>Zdravotechnika - zařizovací předměty</t>
  </si>
  <si>
    <t>18</t>
  </si>
  <si>
    <t>725110811</t>
  </si>
  <si>
    <t>Demontáž klozetů splachovacích s nádrží</t>
  </si>
  <si>
    <t>soubor</t>
  </si>
  <si>
    <t>1658828390</t>
  </si>
  <si>
    <t>Demontáž klozetů splachovacíchch s nádrží nebo tlakovým splachovačem</t>
  </si>
  <si>
    <t>https://podminky.urs.cz/item/CS_URS_2025_01/725110811</t>
  </si>
  <si>
    <t>19</t>
  </si>
  <si>
    <t>725112001</t>
  </si>
  <si>
    <t>Klozet keramický standardní samostatně stojící s hlubokým splachováním odpad vodorovný</t>
  </si>
  <si>
    <t>-1991412839</t>
  </si>
  <si>
    <t>Zařízení záchodů klozety keramické standardní samostatně stojící s hlubokým splachováním odpad vodorovný</t>
  </si>
  <si>
    <t>https://podminky.urs.cz/item/CS_URS_2025_01/725112001</t>
  </si>
  <si>
    <t>20</t>
  </si>
  <si>
    <t>725210821</t>
  </si>
  <si>
    <t>Demontáž umyvadel bez výtokových armatur</t>
  </si>
  <si>
    <t>903347877</t>
  </si>
  <si>
    <t>Demontáž umyvadel bez výtokových armatur umyvadel</t>
  </si>
  <si>
    <t>https://podminky.urs.cz/item/CS_URS_2025_01/725210821</t>
  </si>
  <si>
    <t>725211616</t>
  </si>
  <si>
    <t>Umyvadlo keramické bílé šířky 550 mm s krytem na sifon připevněné na stěnu šrouby</t>
  </si>
  <si>
    <t>-1150968139</t>
  </si>
  <si>
    <t>Umyvadla keramická bílá bez výtokových armatur připevněná na stěnu šrouby s krytem na sifon (polosloupem), šířka umyvadla 550 mm</t>
  </si>
  <si>
    <t>https://podminky.urs.cz/item/CS_URS_2025_01/725211616</t>
  </si>
  <si>
    <t>22</t>
  </si>
  <si>
    <t>725220842</t>
  </si>
  <si>
    <t>Demontáž van ocelových volně stojících</t>
  </si>
  <si>
    <t>197498434</t>
  </si>
  <si>
    <t>https://podminky.urs.cz/item/CS_URS_2025_01/725220842</t>
  </si>
  <si>
    <t>23</t>
  </si>
  <si>
    <t>725222113</t>
  </si>
  <si>
    <t>Vana bez armatur výtokových akrylátová se zápachovou uzávěrkou 1500x700 mm</t>
  </si>
  <si>
    <t>-1000929889</t>
  </si>
  <si>
    <t>Vany bez výtokových armatur akrylátové se zápachovou uzávěrkou klasické 1500x700 mm</t>
  </si>
  <si>
    <t>https://podminky.urs.cz/item/CS_URS_2025_01/725222113</t>
  </si>
  <si>
    <t>24</t>
  </si>
  <si>
    <t>725226131</t>
  </si>
  <si>
    <t>Zástěna vanová skleněná t. 6 mm jednodílná otvíravá v do 1500 mm a š od 670 do 700 mm</t>
  </si>
  <si>
    <t>258787956</t>
  </si>
  <si>
    <t>Vanové zástěny na částečnou délku vany skleněné tl. 6 mm, výšky do 1520 mm jednodílné otvíravé, šířky od 670 do 700 mm</t>
  </si>
  <si>
    <t>https://podminky.urs.cz/item/CS_URS_2025_01/725226131</t>
  </si>
  <si>
    <t>25</t>
  </si>
  <si>
    <t>725822613</t>
  </si>
  <si>
    <t>Baterie umyvadlová stojánková páková s výpustí</t>
  </si>
  <si>
    <t>-821068535</t>
  </si>
  <si>
    <t>Baterie umyvadlové stojánkové pákové s výpustí</t>
  </si>
  <si>
    <t>https://podminky.urs.cz/item/CS_URS_2025_01/725822613</t>
  </si>
  <si>
    <t>26</t>
  </si>
  <si>
    <t>725849411</t>
  </si>
  <si>
    <t>Montáž baterie sprchové nástěnná s nastavitelnou výškou sprchy</t>
  </si>
  <si>
    <t>-222288158</t>
  </si>
  <si>
    <t>Baterie sprchové montáž nástěnných baterií s nastavitelnou výškou sprchy</t>
  </si>
  <si>
    <t>https://podminky.urs.cz/item/CS_URS_2025_01/725849411</t>
  </si>
  <si>
    <t>27</t>
  </si>
  <si>
    <t>55145537</t>
  </si>
  <si>
    <t>baterie sprchová nástěnná prostá</t>
  </si>
  <si>
    <t>32</t>
  </si>
  <si>
    <t>-97120785</t>
  </si>
  <si>
    <t>28</t>
  </si>
  <si>
    <t>725861102</t>
  </si>
  <si>
    <t>Zápachová uzávěrka pro umyvadla DN 40</t>
  </si>
  <si>
    <t>-2091581412</t>
  </si>
  <si>
    <t>Zápachové uzávěrky zařizovacích předmětů pro umyvadla DN 40</t>
  </si>
  <si>
    <t>https://podminky.urs.cz/item/CS_URS_2025_01/725861102</t>
  </si>
  <si>
    <t>29</t>
  </si>
  <si>
    <t>725862113</t>
  </si>
  <si>
    <t>Zápachová uzávěrka pro dřezy s přípojkou pro pračku nebo myčku DN 40/50</t>
  </si>
  <si>
    <t>-943537891</t>
  </si>
  <si>
    <t>Zápachové uzávěrky zařizovacích předmětů pro dřezy s přípojkou pro pračku nebo myčku DN 40/50</t>
  </si>
  <si>
    <t>https://podminky.urs.cz/item/CS_URS_2025_01/725862113</t>
  </si>
  <si>
    <t>30</t>
  </si>
  <si>
    <t>725864311</t>
  </si>
  <si>
    <t>Zápachová uzávěrka van DN 40/50 s kulovým kloubem na odtoku</t>
  </si>
  <si>
    <t>-1134863573</t>
  </si>
  <si>
    <t>Zápachové uzávěrky zařizovacích předmětů pro koupací vany s kulovým kloubem na odtoku DN 40/50</t>
  </si>
  <si>
    <t>https://podminky.urs.cz/item/CS_URS_2025_01/725864311</t>
  </si>
  <si>
    <t>766</t>
  </si>
  <si>
    <t>Konstrukce truhlářské</t>
  </si>
  <si>
    <t>31</t>
  </si>
  <si>
    <t>766660001</t>
  </si>
  <si>
    <t>Montáž dveřních křídel otvíravých jednokřídlových š do 0,8 m do ocelové zárubně</t>
  </si>
  <si>
    <t>175671314</t>
  </si>
  <si>
    <t>Montáž dveřních křídel dřevěných nebo plastových otevíravých do ocelové zárubně povrchově upravených jednokřídlových, šířky do 800 mm</t>
  </si>
  <si>
    <t>https://podminky.urs.cz/item/CS_URS_2025_01/766660001</t>
  </si>
  <si>
    <t>61162000</t>
  </si>
  <si>
    <t>dveře jednokřídlé dřevotřískové povrch dýhovaný plné 600x1970-2100mm</t>
  </si>
  <si>
    <t>850075547</t>
  </si>
  <si>
    <t>33</t>
  </si>
  <si>
    <t>766691914</t>
  </si>
  <si>
    <t>Vyvěšení nebo zavěšení dřevěných křídel dveří pl do 2 m2</t>
  </si>
  <si>
    <t>1922891681</t>
  </si>
  <si>
    <t>Ostatní práce vyvěšení nebo zavěšení křídel dřevěných dveřních, plochy do 2 m2</t>
  </si>
  <si>
    <t>https://podminky.urs.cz/item/CS_URS_2025_01/766691914</t>
  </si>
  <si>
    <t>34</t>
  </si>
  <si>
    <t>766811111</t>
  </si>
  <si>
    <t>Dodávka a Montáž kuchyňské linky vč. sanity a dopojení</t>
  </si>
  <si>
    <t>-1926759634</t>
  </si>
  <si>
    <t>https://podminky.urs.cz/item/CS_URS_2025_01/766811111</t>
  </si>
  <si>
    <t>P</t>
  </si>
  <si>
    <t>Poznámka k položce:_x000d_
Dolní skříňky 600mm, horní skříňky 400mm, dvířka plná, skříňky vč. polic a úchytek_x000d_
dopojení sanity pomocí pancéřových hadic, doplnění a úprava stávajícího připojovacího místa</t>
  </si>
  <si>
    <t>2,9+1,35</t>
  </si>
  <si>
    <t>35</t>
  </si>
  <si>
    <t>55143183</t>
  </si>
  <si>
    <t>baterie dřezová páková stojánková do 1 otvoru se sprchou</t>
  </si>
  <si>
    <t>-393639299</t>
  </si>
  <si>
    <t>36</t>
  </si>
  <si>
    <t>55231360</t>
  </si>
  <si>
    <t>dřez nerez vestavný s odkapní deskou 860x500mm</t>
  </si>
  <si>
    <t>616647983</t>
  </si>
  <si>
    <t>37</t>
  </si>
  <si>
    <t>54111001</t>
  </si>
  <si>
    <t>sporák kombinovaný 4 plynové hořáky horkovzdušná trouba do 70l š 50cm</t>
  </si>
  <si>
    <t>-1948480074</t>
  </si>
  <si>
    <t>38</t>
  </si>
  <si>
    <t>42958001</t>
  </si>
  <si>
    <t>odsavač par vestavěný výsuvný (digestoř) nerez, max. výkon 640 m3/hod</t>
  </si>
  <si>
    <t>-142563274</t>
  </si>
  <si>
    <t>Poznámka k položce:_x000d_
D+M včetně napojení na stávající odtah pro digestoř</t>
  </si>
  <si>
    <t>39</t>
  </si>
  <si>
    <t>766812840</t>
  </si>
  <si>
    <t>Demontáž kuchyňských linek dřevěných nebo kovových dl přes 1,8 do 2,1 m</t>
  </si>
  <si>
    <t>1807189848</t>
  </si>
  <si>
    <t>Demontáž kuchyňských linek dřevěných nebo kovových včetně skříněk uchycených na stěně, délky přes 1800 do 2100 mm</t>
  </si>
  <si>
    <t>https://podminky.urs.cz/item/CS_URS_2025_01/766812840</t>
  </si>
  <si>
    <t>Poznámka k položce:_x000d_
Dle studie interiéru</t>
  </si>
  <si>
    <t>40</t>
  </si>
  <si>
    <t>998766103</t>
  </si>
  <si>
    <t>Přesun hmot tonážní pro kce truhlářské v objektech v přes 12 do 24 m</t>
  </si>
  <si>
    <t>-1993681376</t>
  </si>
  <si>
    <t>Přesun hmot pro konstrukce truhlářské stanovený z hmotnosti přesunovaného materiálu vodorovná dopravní vzdálenost do 50 m základní v objektech výšky přes 12 do 24 m</t>
  </si>
  <si>
    <t>https://podminky.urs.cz/item/CS_URS_2025_01/998766103</t>
  </si>
  <si>
    <t>767</t>
  </si>
  <si>
    <t>Konstrukce zámečnické</t>
  </si>
  <si>
    <t>41</t>
  </si>
  <si>
    <t>767640111</t>
  </si>
  <si>
    <t>Montáž dveří ocelových nebo hliníkových vchodových jednokřídlových bez nadsvětlíku</t>
  </si>
  <si>
    <t>129824063</t>
  </si>
  <si>
    <t>https://podminky.urs.cz/item/CS_URS_2025_01/767640111</t>
  </si>
  <si>
    <t>42</t>
  </si>
  <si>
    <t>61173202</t>
  </si>
  <si>
    <t>dveře jednokřídlé dřevěné plné max rozměru otvoru 2,42m2 bezpečnostní třídy RC2</t>
  </si>
  <si>
    <t>230462898</t>
  </si>
  <si>
    <t>Poznámka k položce:_x000d_
Požární odolnost EI30 DP3_x000d_
5-ti bodový zámek (kování)</t>
  </si>
  <si>
    <t>43</t>
  </si>
  <si>
    <t>767641800</t>
  </si>
  <si>
    <t>Demontáž zárubní dveří odřezáním plochy do 2,5 m2</t>
  </si>
  <si>
    <t>1218710164</t>
  </si>
  <si>
    <t>Demontáž dveřních zárubní odřezáním od upevnění, plochy dveří do 2,5 m2</t>
  </si>
  <si>
    <t>https://podminky.urs.cz/item/CS_URS_2025_01/767641800</t>
  </si>
  <si>
    <t>44</t>
  </si>
  <si>
    <t>767646411</t>
  </si>
  <si>
    <t>Montáž revizních dveří a dvířek jednokřídlových s rámem plochy do 0,5 m2</t>
  </si>
  <si>
    <t>-1233527753</t>
  </si>
  <si>
    <t>Montáž revizních dveří a dvířek hliníkových, ocelových nebo plastových s rámem jednokřídlových, plochy do 0,5 m2</t>
  </si>
  <si>
    <t>https://podminky.urs.cz/item/CS_URS_2025_01/767646411</t>
  </si>
  <si>
    <t>45</t>
  </si>
  <si>
    <t>59030753</t>
  </si>
  <si>
    <t>dvířka revizní jednokřídlá s automatickým zámkem 400x600mm</t>
  </si>
  <si>
    <t>746699501</t>
  </si>
  <si>
    <t>46</t>
  </si>
  <si>
    <t>767996701</t>
  </si>
  <si>
    <t>Demontáž atypických zámečnických konstrukcí řezáním hm jednotlivých dílů do 50 kg</t>
  </si>
  <si>
    <t>kg</t>
  </si>
  <si>
    <t>-1185071663</t>
  </si>
  <si>
    <t>Demontáž ostatních zámečnických konstrukcí řezáním o hmotnosti jednotlivých dílů do 50 kg</t>
  </si>
  <si>
    <t>https://podminky.urs.cz/item/CS_URS_2025_01/767996701</t>
  </si>
  <si>
    <t>Poznámka k položce:_x000d_
specifikace dle PD: BP_7</t>
  </si>
  <si>
    <t>771</t>
  </si>
  <si>
    <t>Podlahy z dlaždic</t>
  </si>
  <si>
    <t>47</t>
  </si>
  <si>
    <t>771121011</t>
  </si>
  <si>
    <t>Nátěr penetrační na podlahu</t>
  </si>
  <si>
    <t>-198557755</t>
  </si>
  <si>
    <t>Příprava podkladu před provedením dlažby nátěr penetrační na podlahu</t>
  </si>
  <si>
    <t>https://podminky.urs.cz/item/CS_URS_2025_01/771121011</t>
  </si>
  <si>
    <t>3+0,9</t>
  </si>
  <si>
    <t>48</t>
  </si>
  <si>
    <t>771151012</t>
  </si>
  <si>
    <t>Samonivelační stěrka podlah pevnosti 20 MPa tl přes 3 do 5 mm</t>
  </si>
  <si>
    <t>-1261960489</t>
  </si>
  <si>
    <t>Příprava podkladu před provedením dlažby samonivelační stěrka min. pevnosti 20 MPa, tloušťky přes 3 do 5 mm</t>
  </si>
  <si>
    <t>https://podminky.urs.cz/item/CS_URS_2025_01/771151012</t>
  </si>
  <si>
    <t>49</t>
  </si>
  <si>
    <t>771574616</t>
  </si>
  <si>
    <t>Montáž podlah keramických hladkých lepených cementovým standardním lepidlem přes 9 do 12 ks/m2</t>
  </si>
  <si>
    <t>-1862488812</t>
  </si>
  <si>
    <t>Montáž podlah z dlaždic keramických lepených cementovým standardním lepidlem hladkých, tloušťky do 10 mm přes 9 do 12 ks/m2</t>
  </si>
  <si>
    <t>https://podminky.urs.cz/item/CS_URS_2025_01/771574616</t>
  </si>
  <si>
    <t>50</t>
  </si>
  <si>
    <t>59761160</t>
  </si>
  <si>
    <t>dlažba keramická slinutá mrazuvzdorná povrch hladký/matný tl do 10mm přes 9 do 12ks/m2</t>
  </si>
  <si>
    <t>898391959</t>
  </si>
  <si>
    <t>51</t>
  </si>
  <si>
    <t>998771102</t>
  </si>
  <si>
    <t>Přesun hmot tonážní pro podlahy z dlaždic v objektech v přes 6 do 12 m</t>
  </si>
  <si>
    <t>1111312989</t>
  </si>
  <si>
    <t>Přesun hmot pro podlahy z dlaždic stanovený z hmotnosti přesunovaného materiálu vodorovná dopravní vzdálenost do 50 m základní v objektech výšky přes 6 do 12 m</t>
  </si>
  <si>
    <t>https://podminky.urs.cz/item/CS_URS_2025_01/998771102</t>
  </si>
  <si>
    <t>775</t>
  </si>
  <si>
    <t>Podlahy skládané</t>
  </si>
  <si>
    <t>52</t>
  </si>
  <si>
    <t>775111311</t>
  </si>
  <si>
    <t>Vysátí podkladu skládaných podlah</t>
  </si>
  <si>
    <t>-2024161152</t>
  </si>
  <si>
    <t>Příprava podkladu skládaných podlah a stěn vysátí podlah</t>
  </si>
  <si>
    <t>https://podminky.urs.cz/item/CS_URS_2025_01/775111311</t>
  </si>
  <si>
    <t>4,2+1,9+17,4+6,9+8,3+11,9+8</t>
  </si>
  <si>
    <t>53</t>
  </si>
  <si>
    <t>775121111</t>
  </si>
  <si>
    <t>Vodou ředitelná penetrace savého podkladu skládaných podlah</t>
  </si>
  <si>
    <t>-766163551</t>
  </si>
  <si>
    <t>Příprava podkladu skládaných podlah a stěn penetrace vodou ředitelná na savý podklad (válečkováním) podlah</t>
  </si>
  <si>
    <t>https://podminky.urs.cz/item/CS_URS_2025_01/775121111</t>
  </si>
  <si>
    <t>54</t>
  </si>
  <si>
    <t>775141113</t>
  </si>
  <si>
    <t>Stěrka podlahová nivelační pro vyrovnání podkladu skládaných podlah pevnosti 20 MPa tl přes 5 do 8 mm</t>
  </si>
  <si>
    <t>-1539938232</t>
  </si>
  <si>
    <t>Příprava podkladu skládaných podlah a stěn vyrovnání samonivelační stěrkou podlah min.pevnosti 20 MPa, tloušťky přes 5 do 8 mm</t>
  </si>
  <si>
    <t>https://podminky.urs.cz/item/CS_URS_2025_01/775141113</t>
  </si>
  <si>
    <t>55</t>
  </si>
  <si>
    <t>775413115</t>
  </si>
  <si>
    <t>Montáž podlahové lišty ze dřeva tvrdého nebo měkkého lepené</t>
  </si>
  <si>
    <t>-1679411314</t>
  </si>
  <si>
    <t>Montáž podlahového soklíku nebo lišty obvodové (soklové) dřevěné bez základního nátěru lišty ze dřeva tvrdého nebo měkkého, v přírodní barvě lepené</t>
  </si>
  <si>
    <t>https://podminky.urs.cz/item/CS_URS_2025_01/775413115</t>
  </si>
  <si>
    <t>8,5+5,6+16,6+14+11,5+14+11,3</t>
  </si>
  <si>
    <t>56</t>
  </si>
  <si>
    <t>61418113</t>
  </si>
  <si>
    <t>lišta podlahová dřevěná dub 7x43mm</t>
  </si>
  <si>
    <t>-1857459174</t>
  </si>
  <si>
    <t>57</t>
  </si>
  <si>
    <t>775429121</t>
  </si>
  <si>
    <t>Montáž podlahové lišty přechodové připevněné vruty</t>
  </si>
  <si>
    <t>-304577183</t>
  </si>
  <si>
    <t>Montáž lišty přechodové (vyrovnávací) připevněné vruty</t>
  </si>
  <si>
    <t>https://podminky.urs.cz/item/CS_URS_2025_01/775429121</t>
  </si>
  <si>
    <t>Poznámka k položce:_x000d_
Specifikace obsahu položky dle PD: AL14</t>
  </si>
  <si>
    <t>58</t>
  </si>
  <si>
    <t>55343120</t>
  </si>
  <si>
    <t>profil přechodový Al vrtaný 30mm stříbro</t>
  </si>
  <si>
    <t>278129004</t>
  </si>
  <si>
    <t>59</t>
  </si>
  <si>
    <t>775541161</t>
  </si>
  <si>
    <t>Montáž podlah plovoucích ze zaklapávacích vinylových lamel</t>
  </si>
  <si>
    <t>-1652928950</t>
  </si>
  <si>
    <t>Montáž podlah plovoucích z velkoplošných lamel vinylových na dřevovláknité nebo kompozitní desce, spojovaných zaklapnutím na zámek</t>
  </si>
  <si>
    <t>https://podminky.urs.cz/item/CS_URS_2025_01/775541161</t>
  </si>
  <si>
    <t>60</t>
  </si>
  <si>
    <t>28411064</t>
  </si>
  <si>
    <t>dílec vinylový heterogenní plovoucí na P+D úprava PUR kompozitní podložka, třída zátěže 23/31, hořlavost Cfl-s1, nášlapná vrstva 0,30mm tl 4,5mm</t>
  </si>
  <si>
    <t>-71716858</t>
  </si>
  <si>
    <t>61</t>
  </si>
  <si>
    <t>998775102</t>
  </si>
  <si>
    <t>Přesun hmot tonážní pro podlahy skládané v objektech v přes 6 do 12 m</t>
  </si>
  <si>
    <t>-1252991164</t>
  </si>
  <si>
    <t>Přesun hmot pro podlahy skládané stanovený z hmotnosti přesunovaného materiálu vodorovná dopravní vzdálenost do 50 m základní v objektech výšky přes 6 do 12 m</t>
  </si>
  <si>
    <t>https://podminky.urs.cz/item/CS_URS_2025_01/998775102</t>
  </si>
  <si>
    <t>776</t>
  </si>
  <si>
    <t>Podlahy povlakové</t>
  </si>
  <si>
    <t>62</t>
  </si>
  <si>
    <t>776201812</t>
  </si>
  <si>
    <t>Demontáž lepených povlakových podlah s podložkou ručně</t>
  </si>
  <si>
    <t>-1546400373</t>
  </si>
  <si>
    <t>Demontáž povlakových podlahovin lepených ručně s podložkou</t>
  </si>
  <si>
    <t>https://podminky.urs.cz/item/CS_URS_2025_01/776201812</t>
  </si>
  <si>
    <t>58,6+3+0,9</t>
  </si>
  <si>
    <t>63</t>
  </si>
  <si>
    <t>776410811</t>
  </si>
  <si>
    <t>Odstranění soklíků a lišt pryžových nebo plastových</t>
  </si>
  <si>
    <t>1413039671</t>
  </si>
  <si>
    <t>Demontáž soklíků nebo lišt pryžových nebo plastových</t>
  </si>
  <si>
    <t>https://podminky.urs.cz/item/CS_URS_2025_01/776410811</t>
  </si>
  <si>
    <t>8,5+5,6+16,6+14+6,9+3,8+11,5+14+11,3</t>
  </si>
  <si>
    <t>781</t>
  </si>
  <si>
    <t>Dokončovací práce - obklady</t>
  </si>
  <si>
    <t>64</t>
  </si>
  <si>
    <t>781121011</t>
  </si>
  <si>
    <t>Nátěr penetrační na stěnu</t>
  </si>
  <si>
    <t>-1544245469</t>
  </si>
  <si>
    <t>Příprava podkladu před provedením obkladu nátěr penetrační na stěnu</t>
  </si>
  <si>
    <t>https://podminky.urs.cz/item/CS_URS_2025_01/781121011</t>
  </si>
  <si>
    <t>2*(6,9+3,8)+4,5*0,6</t>
  </si>
  <si>
    <t>65</t>
  </si>
  <si>
    <t>781151031</t>
  </si>
  <si>
    <t>Celoplošné vyrovnání podkladu stěrkou tl 3 mm</t>
  </si>
  <si>
    <t>1484588148</t>
  </si>
  <si>
    <t>Příprava podkladu před provedením obkladu celoplošné vyrovnání podkladu stěrkou, tloušťky 3 mm</t>
  </si>
  <si>
    <t>https://podminky.urs.cz/item/CS_URS_2025_01/781151031</t>
  </si>
  <si>
    <t>66</t>
  </si>
  <si>
    <t>781151041</t>
  </si>
  <si>
    <t>Příplatek k cenám celoplošné vyrovnání stěrkou za každý další 1 mm přes tl 3 mm</t>
  </si>
  <si>
    <t>-1596312031</t>
  </si>
  <si>
    <t>Příprava podkladu před provedením obkladu celoplošné vyrovnání podkladu příplatek za každý další 1 mm tloušťky přes 3 mm</t>
  </si>
  <si>
    <t>https://podminky.urs.cz/item/CS_URS_2025_01/781151041</t>
  </si>
  <si>
    <t>67</t>
  </si>
  <si>
    <t>781472217</t>
  </si>
  <si>
    <t>Montáž obkladů keramických hladkých lepených cementovým flexibilním lepidlem přes 12 do 19 ks/m2</t>
  </si>
  <si>
    <t>-1819410581</t>
  </si>
  <si>
    <t>Montáž keramických obkladů stěn lepených cementovým flexibilním lepidlem hladkých přes 12 do 19 ks/m2</t>
  </si>
  <si>
    <t>https://podminky.urs.cz/item/CS_URS_2025_01/781472217</t>
  </si>
  <si>
    <t>68</t>
  </si>
  <si>
    <t>59761701</t>
  </si>
  <si>
    <t>obklad keramický nemrazuvzdorný povrch hladký/lesklý tl do 10mm přes 12 do 19ks/m2</t>
  </si>
  <si>
    <t>816994601</t>
  </si>
  <si>
    <t>69</t>
  </si>
  <si>
    <t>781472291</t>
  </si>
  <si>
    <t>Příplatek k montáži obkladů keramických lepených cementovým flexibilním lepidlem za plochu do 10 m2</t>
  </si>
  <si>
    <t>-1795894458</t>
  </si>
  <si>
    <t>Montáž keramických obkladů stěn lepených cementovým flexibilním lepidlem Příplatek k cenám za plochu do 10 m2 jednotlivě</t>
  </si>
  <si>
    <t>https://podminky.urs.cz/item/CS_URS_2025_01/781472291</t>
  </si>
  <si>
    <t>70</t>
  </si>
  <si>
    <t>781477114</t>
  </si>
  <si>
    <t>Příplatek k montáži obkladů vnitřních keramických hladkých za spárování tmelem dvousložkovým</t>
  </si>
  <si>
    <t>-599708111</t>
  </si>
  <si>
    <t>Montáž obkladů vnitřních stěn z dlaždic keramických Příplatek k cenám za dvousložkový spárovací tmel</t>
  </si>
  <si>
    <t>https://podminky.urs.cz/item/CS_URS_2025_01/781477114</t>
  </si>
  <si>
    <t>71</t>
  </si>
  <si>
    <t>1945485017</t>
  </si>
  <si>
    <t>72</t>
  </si>
  <si>
    <t>781492451</t>
  </si>
  <si>
    <t>Montáž profilů ukončovacích lepených standardním cementovým lepidlem</t>
  </si>
  <si>
    <t>631147912</t>
  </si>
  <si>
    <t>Obklad - dokončující práce montáž profilu lepeného standardním cementovým lepidlem ukončovacího</t>
  </si>
  <si>
    <t>https://podminky.urs.cz/item/CS_URS_2025_01/781492451</t>
  </si>
  <si>
    <t>(6,9+3,8)+4,5+0,6+0,6+2,5</t>
  </si>
  <si>
    <t>73</t>
  </si>
  <si>
    <t>19416012</t>
  </si>
  <si>
    <t>lišta ukončovací nerezová 10mm</t>
  </si>
  <si>
    <t>1985028356</t>
  </si>
  <si>
    <t>74</t>
  </si>
  <si>
    <t>781495115</t>
  </si>
  <si>
    <t>Spárování vnitřních obkladů silikonem</t>
  </si>
  <si>
    <t>1016737948</t>
  </si>
  <si>
    <t>Obklad - dokončující práce ostatní práce spárování silikonem</t>
  </si>
  <si>
    <t>https://podminky.urs.cz/item/CS_URS_2025_01/781495115</t>
  </si>
  <si>
    <t>75</t>
  </si>
  <si>
    <t>998781103</t>
  </si>
  <si>
    <t>Přesun hmot tonážní pro obklady keramické v objektech v přes 12 do 24 m</t>
  </si>
  <si>
    <t>-1460806860</t>
  </si>
  <si>
    <t>Přesun hmot pro obklady keramické stanovený z hmotnosti přesunovaného materiálu vodorovná dopravní vzdálenost do 50 m základní v objektech výšky přes 12 do 24 m</t>
  </si>
  <si>
    <t>https://podminky.urs.cz/item/CS_URS_2025_01/998781103</t>
  </si>
  <si>
    <t>783</t>
  </si>
  <si>
    <t>Dokončovací práce - nátěry</t>
  </si>
  <si>
    <t>76</t>
  </si>
  <si>
    <t>783301303</t>
  </si>
  <si>
    <t>Bezoplachové odrezivění rozvodů ÚT, zámečnických konstrukcí</t>
  </si>
  <si>
    <t>-305762743</t>
  </si>
  <si>
    <t>https://podminky.urs.cz/item/CS_URS_2025_01/783301303</t>
  </si>
  <si>
    <t>2*(9+4)</t>
  </si>
  <si>
    <t>77</t>
  </si>
  <si>
    <t>783301401</t>
  </si>
  <si>
    <t>Příprava podkladu rozvodů ÚT, zámečnických konstrukcí, zárubní, před provedením nátěru ometení</t>
  </si>
  <si>
    <t>-1337076438</t>
  </si>
  <si>
    <t>https://podminky.urs.cz/item/CS_URS_2025_01/783301401</t>
  </si>
  <si>
    <t>78</t>
  </si>
  <si>
    <t>783314101</t>
  </si>
  <si>
    <t>Základní jednonásobný syntetický nátěr rozvodů ÚT, zámečnických konstrukcí, zárubní</t>
  </si>
  <si>
    <t>1654062153</t>
  </si>
  <si>
    <t>Základní nátěr rozvodů ÚT, zámečnických konstrukcí, zárubní, jednonásobný syntetický</t>
  </si>
  <si>
    <t>https://podminky.urs.cz/item/CS_URS_2025_01/783314101</t>
  </si>
  <si>
    <t>79</t>
  </si>
  <si>
    <t>783315101</t>
  </si>
  <si>
    <t>Mezinátěr jednonásobný syntetický standardní rozvodů ÚT, zámečnických konstrukcí, zárubní</t>
  </si>
  <si>
    <t>1240435258</t>
  </si>
  <si>
    <t>Mezinátěr rozvodů ÚT, zámečnických konstrukcí, zárubní, jednonásobný syntetický standardní</t>
  </si>
  <si>
    <t>https://podminky.urs.cz/item/CS_URS_2025_01/783315101</t>
  </si>
  <si>
    <t>80</t>
  </si>
  <si>
    <t>783317101</t>
  </si>
  <si>
    <t>Krycí jednonásobný syntetický standardní nátěr rozvodů ÚT, zámečnických konstrukcí, zárubní</t>
  </si>
  <si>
    <t>1488471972</t>
  </si>
  <si>
    <t>Krycí nátěr (email) rozvodů ÚT, zámečnických konstrukcí, zárubní, jednonásobný syntetický standardní</t>
  </si>
  <si>
    <t>https://podminky.urs.cz/item/CS_URS_2025_01/783317101</t>
  </si>
  <si>
    <t>Poznámka k položce:_x000d_
2 vrstvy</t>
  </si>
  <si>
    <t>81</t>
  </si>
  <si>
    <t>783343101</t>
  </si>
  <si>
    <t>Základní impregnační nátěr rozvodů ÚT, zámečnických konstrukcíí, aktivátorem rzi na zkorodovaný povrch jednonásobný polyuretanový</t>
  </si>
  <si>
    <t>638059909</t>
  </si>
  <si>
    <t>https://podminky.urs.cz/item/CS_URS_2025_01/783343101</t>
  </si>
  <si>
    <t>784</t>
  </si>
  <si>
    <t>Dokončovací práce - malby a tapety</t>
  </si>
  <si>
    <t>82</t>
  </si>
  <si>
    <t>784121001</t>
  </si>
  <si>
    <t>Oškrabání malby v místnostech v do 3,80 m</t>
  </si>
  <si>
    <t>-1964437085</t>
  </si>
  <si>
    <t>Oškrabání malby v místnostech výšky do 3,80 m</t>
  </si>
  <si>
    <t>https://podminky.urs.cz/item/CS_URS_2025_01/784121001</t>
  </si>
  <si>
    <t>(4,2+1,9+17,4+6,9+3+0,9+8,3+11,9+8)+2,8*(8,5+5,6+16,6+14+11,5+14+11,3)+0,8*(6,9+3,8)</t>
  </si>
  <si>
    <t>83</t>
  </si>
  <si>
    <t>784171101</t>
  </si>
  <si>
    <t>Zakrytí vnitřních podlah včetně pozdějšího odkrytí</t>
  </si>
  <si>
    <t>2036600564</t>
  </si>
  <si>
    <t>Zakrytí nemalovaných ploch (materiál ve specifikaci) včetně pozdějšího odkrytí podlah</t>
  </si>
  <si>
    <t>https://podminky.urs.cz/item/CS_URS_2025_01/784171101</t>
  </si>
  <si>
    <t>84</t>
  </si>
  <si>
    <t>58124842</t>
  </si>
  <si>
    <t>fólie pro malířské potřeby zakrývací tl 7µ 4x5m</t>
  </si>
  <si>
    <t>1742719641</t>
  </si>
  <si>
    <t>85</t>
  </si>
  <si>
    <t>784171111</t>
  </si>
  <si>
    <t>Zakrytí vnitřních ploch stěn v místnostech v do 3,80 m</t>
  </si>
  <si>
    <t>1733997252</t>
  </si>
  <si>
    <t>Zakrytí nemalovaných ploch (materiál ve specifikaci) včetně pozdějšího odkrytí svislých ploch např. stěn, oken, dveří v místnostech výšky do 3,80</t>
  </si>
  <si>
    <t>https://podminky.urs.cz/item/CS_URS_2025_01/784171111</t>
  </si>
  <si>
    <t>86</t>
  </si>
  <si>
    <t>784171121</t>
  </si>
  <si>
    <t>Zakrytí vnitřních ploch konstrukcí nebo prvků v místnostech v do 3,80 m</t>
  </si>
  <si>
    <t>1117528202</t>
  </si>
  <si>
    <t>Zakrytí nemalovaných ploch (materiál ve specifikaci) včetně pozdějšího odkrytí konstrukcí nebo samostatných prvků např. schodišť, nábytku, radiátorů, zábradlí v místnostech výšky do 3,80</t>
  </si>
  <si>
    <t>https://podminky.urs.cz/item/CS_URS_2025_01/784171121</t>
  </si>
  <si>
    <t>87</t>
  </si>
  <si>
    <t>784181101</t>
  </si>
  <si>
    <t>Základní akrylátová jednonásobná penetrace podkladu v místnostech výšky do 3,80m</t>
  </si>
  <si>
    <t>1037937294</t>
  </si>
  <si>
    <t>Penetrace podkladu jednonásobná základní akrylátová v místnostech výšky do 3,80 m</t>
  </si>
  <si>
    <t>https://podminky.urs.cz/item/CS_URS_2025_01/784181101</t>
  </si>
  <si>
    <t>88</t>
  </si>
  <si>
    <t>784221101</t>
  </si>
  <si>
    <t>Dvojnásobné bílé malby ze směsí za sucha dobře otěruvzdorných v místnostech do 3,80 m</t>
  </si>
  <si>
    <t>1799000088</t>
  </si>
  <si>
    <t>Malby z malířských směsí otěruvzdorných za sucha dvojnásobné, bílé za sucha otěruvzdorné dobře v místnostech výšky do 3,80 m</t>
  </si>
  <si>
    <t>https://podminky.urs.cz/item/CS_URS_2025_01/784221101</t>
  </si>
  <si>
    <t>89</t>
  </si>
  <si>
    <t>784221131</t>
  </si>
  <si>
    <t>Příplatek k cenám 2x maleb za sucha otěruvzdorných za provádění pl do 5 m2</t>
  </si>
  <si>
    <t>1746496381</t>
  </si>
  <si>
    <t>Malby z malířských směsí otěruvzdorných za sucha Příplatek k cenám dvojnásobných maleb za zvýšenou pracnost při provádění malého rozsahu plochy do 5 m2</t>
  </si>
  <si>
    <t>https://podminky.urs.cz/item/CS_URS_2025_01/784221131</t>
  </si>
  <si>
    <t>786</t>
  </si>
  <si>
    <t>Dokončovací práce - čalounické úpravy</t>
  </si>
  <si>
    <t>90</t>
  </si>
  <si>
    <t>786623111</t>
  </si>
  <si>
    <t>Montáž lamelové žaluzie vnitřní manuálně ovládané do oken střešních</t>
  </si>
  <si>
    <t>614090346</t>
  </si>
  <si>
    <t>Montáž zastiňujících žaluzií lamelových vnitřních manuálně ovládaných, do oken střešních</t>
  </si>
  <si>
    <t>https://podminky.urs.cz/item/CS_URS_2025_01/786623111</t>
  </si>
  <si>
    <t>91</t>
  </si>
  <si>
    <t>55346200</t>
  </si>
  <si>
    <t>žaluzie horizontální interiérové</t>
  </si>
  <si>
    <t>1101745328</t>
  </si>
  <si>
    <t>Práce a dodávky M</t>
  </si>
  <si>
    <t>46-M</t>
  </si>
  <si>
    <t>Zemní práce při extr.mont.pracích</t>
  </si>
  <si>
    <t>92</t>
  </si>
  <si>
    <t>468101112</t>
  </si>
  <si>
    <t>Vysekání rýh pro montáž trubek a kabelů ve zdivu betonovém hl do 3 cm a š přes 3 do 5 cm</t>
  </si>
  <si>
    <t>-273577910</t>
  </si>
  <si>
    <t>Vysekání rýh pro montáž trubek a kabelů v kamenných nebo betonových zdech hloubky do 3 cm a šířky přes 3 do 5 cm</t>
  </si>
  <si>
    <t>https://podminky.urs.cz/item/CS_URS_2025_01/468101112</t>
  </si>
  <si>
    <t>58-M</t>
  </si>
  <si>
    <t>Revize vyhrazených technických zařízení</t>
  </si>
  <si>
    <t>93</t>
  </si>
  <si>
    <t>580506007</t>
  </si>
  <si>
    <t xml:space="preserve">Revize domovní části plynovodu délky do 20m včetně tlakové zkoušky </t>
  </si>
  <si>
    <t>-156902440</t>
  </si>
  <si>
    <t>https://podminky.urs.cz/item/CS_URS_2025_01/580506007</t>
  </si>
  <si>
    <t>HZS</t>
  </si>
  <si>
    <t>Hodinové zúčtovací sazby</t>
  </si>
  <si>
    <t>94</t>
  </si>
  <si>
    <t>HZS1301</t>
  </si>
  <si>
    <t>Hodinová zúčtovací sazba zedník</t>
  </si>
  <si>
    <t>hod</t>
  </si>
  <si>
    <t>512</t>
  </si>
  <si>
    <t>1198604713</t>
  </si>
  <si>
    <t>Hodinové zúčtovací sazby profesí HSV provádění konstrukcí zedník</t>
  </si>
  <si>
    <t>https://podminky.urs.cz/item/CS_URS_2025_01/HZS1301</t>
  </si>
  <si>
    <t xml:space="preserve">Poznámka k položce:_x000d_
Příprava drážek, rýh, kapes včetně zapravení a materiálů_x000d_
</t>
  </si>
  <si>
    <t>02 - Elektro</t>
  </si>
  <si>
    <t xml:space="preserve">    741 - Elektroinstalace - silnoproud</t>
  </si>
  <si>
    <t>VRN - Vedlejší rozpočtové náklady</t>
  </si>
  <si>
    <t xml:space="preserve">    VRN1 - Průzkumné, zeměměřičské a projektové práce</t>
  </si>
  <si>
    <t>977131119</t>
  </si>
  <si>
    <t>Vrty příklepovými vrtáky D přes 28 do 32 mm do cihelného zdiva nebo prostého betonu</t>
  </si>
  <si>
    <t>-475130032</t>
  </si>
  <si>
    <t>977131291</t>
  </si>
  <si>
    <t>Příplatek k vrtům příklepovými vrtáky za práci ve stísněném prostoru</t>
  </si>
  <si>
    <t>-867110583</t>
  </si>
  <si>
    <t>741</t>
  </si>
  <si>
    <t>Elektroinstalace - silnoproud</t>
  </si>
  <si>
    <t>741110511</t>
  </si>
  <si>
    <t>Montáž lišta a kanálek vkládací šířky do 60 mm s víčkem</t>
  </si>
  <si>
    <t>240173009</t>
  </si>
  <si>
    <t>L20_20</t>
  </si>
  <si>
    <t>0,5+2,8+1,5+1,5+1,7+1,2</t>
  </si>
  <si>
    <t>L40_40</t>
  </si>
  <si>
    <t>1,2+1,6+3+2</t>
  </si>
  <si>
    <t>Součet</t>
  </si>
  <si>
    <t>34571014</t>
  </si>
  <si>
    <t>lišta elektroinstalační hranatá bezhalogenová 20x20mm</t>
  </si>
  <si>
    <t>-478096210</t>
  </si>
  <si>
    <t>9,2*1,15 "Přepočtené koeficientem množství</t>
  </si>
  <si>
    <t>34571016</t>
  </si>
  <si>
    <t>lišta elektroinstalační hranatá bezhalogenová 40x40mm</t>
  </si>
  <si>
    <t>-496648817</t>
  </si>
  <si>
    <t>7,8*1,15 "Přepočtené koeficientem množství</t>
  </si>
  <si>
    <t>741112001</t>
  </si>
  <si>
    <t>Montáž krabice zapuštěná plastová kruhová</t>
  </si>
  <si>
    <t>-1135477136</t>
  </si>
  <si>
    <t>34571450</t>
  </si>
  <si>
    <t>krabice pod omítku PVC přístrojová kruhová D 70mm</t>
  </si>
  <si>
    <t>1666355495</t>
  </si>
  <si>
    <t>741112071</t>
  </si>
  <si>
    <t>Montáž krabice přístrojová lištová plast jednoduchá</t>
  </si>
  <si>
    <t>-1237012257</t>
  </si>
  <si>
    <t>34571476</t>
  </si>
  <si>
    <t>krabice lištová PVC přístrojová čtvercová 80x80mm hluboká</t>
  </si>
  <si>
    <t>2052238142</t>
  </si>
  <si>
    <t>741112072</t>
  </si>
  <si>
    <t>Montáž krabice přístrojová lištová plastová dvojitá</t>
  </si>
  <si>
    <t>1748593231</t>
  </si>
  <si>
    <t>RMAT0002</t>
  </si>
  <si>
    <t>krabice elektroinstalační plastová lištová pro zásuvku dvojnásobnou</t>
  </si>
  <si>
    <t>982125603</t>
  </si>
  <si>
    <t>741122211</t>
  </si>
  <si>
    <t>Montáž kabel Cu plný kulatý žíla 3x1,5 až 6 mm2 uložený volně (např. CYKY)</t>
  </si>
  <si>
    <t>423191830</t>
  </si>
  <si>
    <t>CYKY1_5</t>
  </si>
  <si>
    <t>1,7+3,5+1,8+1,6+1,8+1,6+1,5+1,3+1,6+1,8+1,6+2</t>
  </si>
  <si>
    <t>CYKY2_5</t>
  </si>
  <si>
    <t>1,6*5+4,3*4+3,8+1,9+2+1,6+1,6+0,5+2,9+2,9+2,4+1,9+1+1+1+2,5+0,4+3+2,5+1,2+1,7+2,5</t>
  </si>
  <si>
    <t>34111030</t>
  </si>
  <si>
    <t>kabel instalační jádro Cu plné izolace PVC plášť PVC 450/750V (CYKY) 3x1,5mm2</t>
  </si>
  <si>
    <t>423725739</t>
  </si>
  <si>
    <t>Poznámka k položce:_x000d_
CYKY, průměr kabelu 8,6mm</t>
  </si>
  <si>
    <t>21,8*1,15 "Přepočtené koeficientem množství</t>
  </si>
  <si>
    <t>34111036</t>
  </si>
  <si>
    <t>kabel instalační jádro Cu plné izolace PVC plášť PVC 450/750V (CYKY) 3x2,5mm2</t>
  </si>
  <si>
    <t>223942636</t>
  </si>
  <si>
    <t>Poznámka k položce:_x000d_
CYKY, průměr kabelu 9,5mm</t>
  </si>
  <si>
    <t>63,5*1,15 "Přepočtené koeficientem množství</t>
  </si>
  <si>
    <t>741210001</t>
  </si>
  <si>
    <t>Montáž rozvodnice oceloplechová nebo plastová běžná do 20 kg</t>
  </si>
  <si>
    <t>1759041954</t>
  </si>
  <si>
    <t>RMAT0001</t>
  </si>
  <si>
    <t>rozvaděč BR21,hotový výrobek dle PD</t>
  </si>
  <si>
    <t>226304845</t>
  </si>
  <si>
    <t>Poznámka k položce:_x000d_
1	Kus	Rozvodnice nástěnná, IP40, 1-řadá, 18 mod., plná dvířka	_x000d_
1	Kus	Proud.chr. s nadpr.ochr. char. B; 1+N; 6 kA; 0,03 A; In=10 A, A_x000d_
2	Kus	Proud.chr. s nadpr.ochr. char. B; 1+N; 6 kA; 0,03 A; In=16 A, A_x000d_
1	Kus	Proudový chránič 2 pól. 25 / 0,03 A, A	_x000d_
1	Kus	Jistič 1 pól. 10A, char.B, 6 kA	_x000d_
4	Kus	Jistič 1 pól. 16A, char.B, 6 kA	_x000d_
1	Kus	Svodič přepětí T2, In 20 kA (8/20), 1 pól._x000d_
1	Kus	Vypínač 1 pol. 25A_x000d_
_x000d_
Včetně spojovacího materiálu,můstků,svorkovnic,štítků, ověření a dokumentace rozvaděče</t>
  </si>
  <si>
    <t>741210833</t>
  </si>
  <si>
    <t>Demontáž rozvodnic plastových na povrchu s krytím do IPx4 plochou přes 0,2 m2</t>
  </si>
  <si>
    <t>1546398119</t>
  </si>
  <si>
    <t>741213841</t>
  </si>
  <si>
    <t>Demontáž kabelu silového z rozvodnice průřezu žil do 4 mm2 se zachováním funkčnosti</t>
  </si>
  <si>
    <t>756950424</t>
  </si>
  <si>
    <t>741213843</t>
  </si>
  <si>
    <t>Demontáž kabelu silového z rozvodnice průřezu žil přes 4 do 10 mm2 se zachováním funkčnosti</t>
  </si>
  <si>
    <t>1198005179</t>
  </si>
  <si>
    <t>741310101</t>
  </si>
  <si>
    <t>Montáž spínač (polo)zapuštěný bezšroubové připojení 1-jednopólový se zapojením vodičů</t>
  </si>
  <si>
    <t>-423781124</t>
  </si>
  <si>
    <t>34539010</t>
  </si>
  <si>
    <t>přístroj spínače jednopólového, řazení 1, 1So bezšroubové svorky</t>
  </si>
  <si>
    <t>453843768</t>
  </si>
  <si>
    <t>34539049</t>
  </si>
  <si>
    <t>kryt spínače jednoduchý</t>
  </si>
  <si>
    <t>-1385510521</t>
  </si>
  <si>
    <t>34539059</t>
  </si>
  <si>
    <t>rámeček jednonásobný</t>
  </si>
  <si>
    <t>-1456122196</t>
  </si>
  <si>
    <t>741313001</t>
  </si>
  <si>
    <t>Montáž zásuvka (polo)zapuštěná bezšroubové připojení 2P+PE se zapojením vodičů</t>
  </si>
  <si>
    <t>-447798167</t>
  </si>
  <si>
    <t>34555241</t>
  </si>
  <si>
    <t>přístroj zásuvky zapuštěné jednonásobné, krytka s clonkami, bezšroubové svorky</t>
  </si>
  <si>
    <t>-1593420480</t>
  </si>
  <si>
    <t>681364247</t>
  </si>
  <si>
    <t>34555242</t>
  </si>
  <si>
    <t>zásuvka zapuštěná dvojnásobná, šikmá, s clonkami, bezšroubové svorky</t>
  </si>
  <si>
    <t>1692405891</t>
  </si>
  <si>
    <t>741313002</t>
  </si>
  <si>
    <t>Montáž zásuvka (polo)zapuštěná bezšroubové připojení 2P+PE dvojí zapojení - průběžná se zapojením vodičů</t>
  </si>
  <si>
    <t>1189374173</t>
  </si>
  <si>
    <t>741315825</t>
  </si>
  <si>
    <t>Demontáž zásuvek domovních normální prostředí do 16A zapuštěných šroubových bez zachování funkčnosti 2P+PE pro průběžnou montáž</t>
  </si>
  <si>
    <t>1534009204</t>
  </si>
  <si>
    <t>741810001</t>
  </si>
  <si>
    <t>Celková prohlídka elektrického rozvodu a zařízení do 100 000,- Kč</t>
  </si>
  <si>
    <t>-744446666</t>
  </si>
  <si>
    <t>468094142</t>
  </si>
  <si>
    <t>Vyvrtání otvorů pro elektroinstalační krabice ve stěnách z betonu hloubky přes 6 do 9 cm</t>
  </si>
  <si>
    <t>1960667545</t>
  </si>
  <si>
    <t>468111311</t>
  </si>
  <si>
    <t>Frézování drážek pro vodiče ve stěnách z betonu do 3x3 cm</t>
  </si>
  <si>
    <t>-1396448728</t>
  </si>
  <si>
    <t>1,4+1,6+1,4+1,4</t>
  </si>
  <si>
    <t>468111312</t>
  </si>
  <si>
    <t>Frézování drážek pro vodiče ve stěnách z betonu do 5x5 cm</t>
  </si>
  <si>
    <t>-507308760</t>
  </si>
  <si>
    <t>HZS2232</t>
  </si>
  <si>
    <t>Hodinová zúčtovací sazba elektrikář odborný</t>
  </si>
  <si>
    <t>-573920781</t>
  </si>
  <si>
    <t>Poznámka k položce:_x000d_
demontáž a montáž přístupu pro natažení kabelů v bytovém jádru vč.vyvrtání prostupů</t>
  </si>
  <si>
    <t>VRN</t>
  </si>
  <si>
    <t>Vedlejší rozpočtové náklady</t>
  </si>
  <si>
    <t>VRN1</t>
  </si>
  <si>
    <t>Průzkumné, zeměměřičské a projektové práce</t>
  </si>
  <si>
    <t>013254000</t>
  </si>
  <si>
    <t>Dokumentace skutečného provedení stavby</t>
  </si>
  <si>
    <t>…</t>
  </si>
  <si>
    <t>1024</t>
  </si>
  <si>
    <t>1303169484</t>
  </si>
  <si>
    <t>SEZNAM FIGUR</t>
  </si>
  <si>
    <t>Výměra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</si>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</sst>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36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39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0" fillId="0" borderId="17" xfId="0" applyFont="1" applyBorder="1" applyAlignment="1">
      <alignment horizontal="left" vertical="center" wrapText="1"/>
    </xf>
    <xf numFmtId="0" fontId="40" fillId="0" borderId="23" xfId="0" applyFont="1" applyBorder="1" applyAlignment="1">
      <alignment horizontal="left" vertical="center" wrapText="1"/>
    </xf>
    <xf numFmtId="0" fontId="40" fillId="0" borderId="23" xfId="0" applyFont="1" applyBorder="1" applyAlignment="1">
      <alignment horizontal="left" vertical="center"/>
    </xf>
    <xf numFmtId="167" fontId="40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3" fillId="0" borderId="29" xfId="0" applyFont="1" applyBorder="1" applyAlignment="1">
      <alignment horizontal="left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50" fillId="0" borderId="27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vertical="top"/>
    </xf>
    <xf numFmtId="0" fontId="51" fillId="0" borderId="1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horizontal="center" vertical="center"/>
    </xf>
    <xf numFmtId="49" fontId="51" fillId="0" borderId="1" xfId="0" applyNumberFormat="1" applyFont="1" applyBorder="1" applyAlignment="1" applyProtection="1">
      <alignment horizontal="left" vertical="center"/>
    </xf>
    <xf numFmtId="0" fontId="50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612131121" TargetMode="External" /><Relationship Id="rId2" Type="http://schemas.openxmlformats.org/officeDocument/2006/relationships/hyperlink" Target="https://podminky.urs.cz/item/CS_URS_2025_01/612142001" TargetMode="External" /><Relationship Id="rId3" Type="http://schemas.openxmlformats.org/officeDocument/2006/relationships/hyperlink" Target="https://podminky.urs.cz/item/CS_URS_2025_01/612311131" TargetMode="External" /><Relationship Id="rId4" Type="http://schemas.openxmlformats.org/officeDocument/2006/relationships/hyperlink" Target="https://podminky.urs.cz/item/CS_URS_2025_01/612315121" TargetMode="External" /><Relationship Id="rId5" Type="http://schemas.openxmlformats.org/officeDocument/2006/relationships/hyperlink" Target="https://podminky.urs.cz/item/CS_URS_2025_01/619995001" TargetMode="External" /><Relationship Id="rId6" Type="http://schemas.openxmlformats.org/officeDocument/2006/relationships/hyperlink" Target="https://podminky.urs.cz/item/CS_URS_2025_01/642944121" TargetMode="External" /><Relationship Id="rId7" Type="http://schemas.openxmlformats.org/officeDocument/2006/relationships/hyperlink" Target="https://podminky.urs.cz/item/CS_URS_2025_01/949101111" TargetMode="External" /><Relationship Id="rId8" Type="http://schemas.openxmlformats.org/officeDocument/2006/relationships/hyperlink" Target="https://podminky.urs.cz/item/CS_URS_2025_01/965046111" TargetMode="External" /><Relationship Id="rId9" Type="http://schemas.openxmlformats.org/officeDocument/2006/relationships/hyperlink" Target="https://podminky.urs.cz/item/CS_URS_2025_01/965046119" TargetMode="External" /><Relationship Id="rId10" Type="http://schemas.openxmlformats.org/officeDocument/2006/relationships/hyperlink" Target="https://podminky.urs.cz/item/CS_URS_2025_01/968072455" TargetMode="External" /><Relationship Id="rId11" Type="http://schemas.openxmlformats.org/officeDocument/2006/relationships/hyperlink" Target="https://podminky.urs.cz/item/CS_URS_2025_01/997013214" TargetMode="External" /><Relationship Id="rId12" Type="http://schemas.openxmlformats.org/officeDocument/2006/relationships/hyperlink" Target="https://podminky.urs.cz/item/CS_URS_2025_01/997013631" TargetMode="External" /><Relationship Id="rId13" Type="http://schemas.openxmlformats.org/officeDocument/2006/relationships/hyperlink" Target="https://podminky.urs.cz/item/CS_URS_2025_01/998018003" TargetMode="External" /><Relationship Id="rId14" Type="http://schemas.openxmlformats.org/officeDocument/2006/relationships/hyperlink" Target="https://podminky.urs.cz/item/CS_URS_2025_01/721174043" TargetMode="External" /><Relationship Id="rId15" Type="http://schemas.openxmlformats.org/officeDocument/2006/relationships/hyperlink" Target="https://podminky.urs.cz/item/CS_URS_2025_01/725110811" TargetMode="External" /><Relationship Id="rId16" Type="http://schemas.openxmlformats.org/officeDocument/2006/relationships/hyperlink" Target="https://podminky.urs.cz/item/CS_URS_2025_01/725112001" TargetMode="External" /><Relationship Id="rId17" Type="http://schemas.openxmlformats.org/officeDocument/2006/relationships/hyperlink" Target="https://podminky.urs.cz/item/CS_URS_2025_01/725210821" TargetMode="External" /><Relationship Id="rId18" Type="http://schemas.openxmlformats.org/officeDocument/2006/relationships/hyperlink" Target="https://podminky.urs.cz/item/CS_URS_2025_01/725211616" TargetMode="External" /><Relationship Id="rId19" Type="http://schemas.openxmlformats.org/officeDocument/2006/relationships/hyperlink" Target="https://podminky.urs.cz/item/CS_URS_2025_01/725220842" TargetMode="External" /><Relationship Id="rId20" Type="http://schemas.openxmlformats.org/officeDocument/2006/relationships/hyperlink" Target="https://podminky.urs.cz/item/CS_URS_2025_01/725222113" TargetMode="External" /><Relationship Id="rId21" Type="http://schemas.openxmlformats.org/officeDocument/2006/relationships/hyperlink" Target="https://podminky.urs.cz/item/CS_URS_2025_01/725226131" TargetMode="External" /><Relationship Id="rId22" Type="http://schemas.openxmlformats.org/officeDocument/2006/relationships/hyperlink" Target="https://podminky.urs.cz/item/CS_URS_2025_01/725822613" TargetMode="External" /><Relationship Id="rId23" Type="http://schemas.openxmlformats.org/officeDocument/2006/relationships/hyperlink" Target="https://podminky.urs.cz/item/CS_URS_2025_01/725849411" TargetMode="External" /><Relationship Id="rId24" Type="http://schemas.openxmlformats.org/officeDocument/2006/relationships/hyperlink" Target="https://podminky.urs.cz/item/CS_URS_2025_01/725861102" TargetMode="External" /><Relationship Id="rId25" Type="http://schemas.openxmlformats.org/officeDocument/2006/relationships/hyperlink" Target="https://podminky.urs.cz/item/CS_URS_2025_01/725862113" TargetMode="External" /><Relationship Id="rId26" Type="http://schemas.openxmlformats.org/officeDocument/2006/relationships/hyperlink" Target="https://podminky.urs.cz/item/CS_URS_2025_01/725864311" TargetMode="External" /><Relationship Id="rId27" Type="http://schemas.openxmlformats.org/officeDocument/2006/relationships/hyperlink" Target="https://podminky.urs.cz/item/CS_URS_2025_01/766660001" TargetMode="External" /><Relationship Id="rId28" Type="http://schemas.openxmlformats.org/officeDocument/2006/relationships/hyperlink" Target="https://podminky.urs.cz/item/CS_URS_2025_01/766691914" TargetMode="External" /><Relationship Id="rId29" Type="http://schemas.openxmlformats.org/officeDocument/2006/relationships/hyperlink" Target="https://podminky.urs.cz/item/CS_URS_2025_01/766811111" TargetMode="External" /><Relationship Id="rId30" Type="http://schemas.openxmlformats.org/officeDocument/2006/relationships/hyperlink" Target="https://podminky.urs.cz/item/CS_URS_2025_01/766812840" TargetMode="External" /><Relationship Id="rId31" Type="http://schemas.openxmlformats.org/officeDocument/2006/relationships/hyperlink" Target="https://podminky.urs.cz/item/CS_URS_2025_01/998766103" TargetMode="External" /><Relationship Id="rId32" Type="http://schemas.openxmlformats.org/officeDocument/2006/relationships/hyperlink" Target="https://podminky.urs.cz/item/CS_URS_2025_01/767640111" TargetMode="External" /><Relationship Id="rId33" Type="http://schemas.openxmlformats.org/officeDocument/2006/relationships/hyperlink" Target="https://podminky.urs.cz/item/CS_URS_2025_01/767641800" TargetMode="External" /><Relationship Id="rId34" Type="http://schemas.openxmlformats.org/officeDocument/2006/relationships/hyperlink" Target="https://podminky.urs.cz/item/CS_URS_2025_01/767646411" TargetMode="External" /><Relationship Id="rId35" Type="http://schemas.openxmlformats.org/officeDocument/2006/relationships/hyperlink" Target="https://podminky.urs.cz/item/CS_URS_2025_01/767996701" TargetMode="External" /><Relationship Id="rId36" Type="http://schemas.openxmlformats.org/officeDocument/2006/relationships/hyperlink" Target="https://podminky.urs.cz/item/CS_URS_2025_01/771121011" TargetMode="External" /><Relationship Id="rId37" Type="http://schemas.openxmlformats.org/officeDocument/2006/relationships/hyperlink" Target="https://podminky.urs.cz/item/CS_URS_2025_01/771151012" TargetMode="External" /><Relationship Id="rId38" Type="http://schemas.openxmlformats.org/officeDocument/2006/relationships/hyperlink" Target="https://podminky.urs.cz/item/CS_URS_2025_01/771574616" TargetMode="External" /><Relationship Id="rId39" Type="http://schemas.openxmlformats.org/officeDocument/2006/relationships/hyperlink" Target="https://podminky.urs.cz/item/CS_URS_2025_01/998771102" TargetMode="External" /><Relationship Id="rId40" Type="http://schemas.openxmlformats.org/officeDocument/2006/relationships/hyperlink" Target="https://podminky.urs.cz/item/CS_URS_2025_01/775111311" TargetMode="External" /><Relationship Id="rId41" Type="http://schemas.openxmlformats.org/officeDocument/2006/relationships/hyperlink" Target="https://podminky.urs.cz/item/CS_URS_2025_01/775121111" TargetMode="External" /><Relationship Id="rId42" Type="http://schemas.openxmlformats.org/officeDocument/2006/relationships/hyperlink" Target="https://podminky.urs.cz/item/CS_URS_2025_01/775141113" TargetMode="External" /><Relationship Id="rId43" Type="http://schemas.openxmlformats.org/officeDocument/2006/relationships/hyperlink" Target="https://podminky.urs.cz/item/CS_URS_2025_01/775413115" TargetMode="External" /><Relationship Id="rId44" Type="http://schemas.openxmlformats.org/officeDocument/2006/relationships/hyperlink" Target="https://podminky.urs.cz/item/CS_URS_2025_01/775429121" TargetMode="External" /><Relationship Id="rId45" Type="http://schemas.openxmlformats.org/officeDocument/2006/relationships/hyperlink" Target="https://podminky.urs.cz/item/CS_URS_2025_01/775541161" TargetMode="External" /><Relationship Id="rId46" Type="http://schemas.openxmlformats.org/officeDocument/2006/relationships/hyperlink" Target="https://podminky.urs.cz/item/CS_URS_2025_01/998775102" TargetMode="External" /><Relationship Id="rId47" Type="http://schemas.openxmlformats.org/officeDocument/2006/relationships/hyperlink" Target="https://podminky.urs.cz/item/CS_URS_2025_01/776201812" TargetMode="External" /><Relationship Id="rId48" Type="http://schemas.openxmlformats.org/officeDocument/2006/relationships/hyperlink" Target="https://podminky.urs.cz/item/CS_URS_2025_01/776410811" TargetMode="External" /><Relationship Id="rId49" Type="http://schemas.openxmlformats.org/officeDocument/2006/relationships/hyperlink" Target="https://podminky.urs.cz/item/CS_URS_2025_01/781121011" TargetMode="External" /><Relationship Id="rId50" Type="http://schemas.openxmlformats.org/officeDocument/2006/relationships/hyperlink" Target="https://podminky.urs.cz/item/CS_URS_2025_01/781151031" TargetMode="External" /><Relationship Id="rId51" Type="http://schemas.openxmlformats.org/officeDocument/2006/relationships/hyperlink" Target="https://podminky.urs.cz/item/CS_URS_2025_01/781151041" TargetMode="External" /><Relationship Id="rId52" Type="http://schemas.openxmlformats.org/officeDocument/2006/relationships/hyperlink" Target="https://podminky.urs.cz/item/CS_URS_2025_01/781472217" TargetMode="External" /><Relationship Id="rId53" Type="http://schemas.openxmlformats.org/officeDocument/2006/relationships/hyperlink" Target="https://podminky.urs.cz/item/CS_URS_2025_01/781472291" TargetMode="External" /><Relationship Id="rId54" Type="http://schemas.openxmlformats.org/officeDocument/2006/relationships/hyperlink" Target="https://podminky.urs.cz/item/CS_URS_2025_01/781477114" TargetMode="External" /><Relationship Id="rId55" Type="http://schemas.openxmlformats.org/officeDocument/2006/relationships/hyperlink" Target="https://podminky.urs.cz/item/CS_URS_2025_01/781477114" TargetMode="External" /><Relationship Id="rId56" Type="http://schemas.openxmlformats.org/officeDocument/2006/relationships/hyperlink" Target="https://podminky.urs.cz/item/CS_URS_2025_01/781492451" TargetMode="External" /><Relationship Id="rId57" Type="http://schemas.openxmlformats.org/officeDocument/2006/relationships/hyperlink" Target="https://podminky.urs.cz/item/CS_URS_2025_01/781495115" TargetMode="External" /><Relationship Id="rId58" Type="http://schemas.openxmlformats.org/officeDocument/2006/relationships/hyperlink" Target="https://podminky.urs.cz/item/CS_URS_2025_01/998781103" TargetMode="External" /><Relationship Id="rId59" Type="http://schemas.openxmlformats.org/officeDocument/2006/relationships/hyperlink" Target="https://podminky.urs.cz/item/CS_URS_2025_01/783301303" TargetMode="External" /><Relationship Id="rId60" Type="http://schemas.openxmlformats.org/officeDocument/2006/relationships/hyperlink" Target="https://podminky.urs.cz/item/CS_URS_2025_01/783301401" TargetMode="External" /><Relationship Id="rId61" Type="http://schemas.openxmlformats.org/officeDocument/2006/relationships/hyperlink" Target="https://podminky.urs.cz/item/CS_URS_2025_01/783314101" TargetMode="External" /><Relationship Id="rId62" Type="http://schemas.openxmlformats.org/officeDocument/2006/relationships/hyperlink" Target="https://podminky.urs.cz/item/CS_URS_2025_01/783315101" TargetMode="External" /><Relationship Id="rId63" Type="http://schemas.openxmlformats.org/officeDocument/2006/relationships/hyperlink" Target="https://podminky.urs.cz/item/CS_URS_2025_01/783317101" TargetMode="External" /><Relationship Id="rId64" Type="http://schemas.openxmlformats.org/officeDocument/2006/relationships/hyperlink" Target="https://podminky.urs.cz/item/CS_URS_2025_01/783343101" TargetMode="External" /><Relationship Id="rId65" Type="http://schemas.openxmlformats.org/officeDocument/2006/relationships/hyperlink" Target="https://podminky.urs.cz/item/CS_URS_2025_01/784121001" TargetMode="External" /><Relationship Id="rId66" Type="http://schemas.openxmlformats.org/officeDocument/2006/relationships/hyperlink" Target="https://podminky.urs.cz/item/CS_URS_2025_01/784171101" TargetMode="External" /><Relationship Id="rId67" Type="http://schemas.openxmlformats.org/officeDocument/2006/relationships/hyperlink" Target="https://podminky.urs.cz/item/CS_URS_2025_01/784171111" TargetMode="External" /><Relationship Id="rId68" Type="http://schemas.openxmlformats.org/officeDocument/2006/relationships/hyperlink" Target="https://podminky.urs.cz/item/CS_URS_2025_01/784171121" TargetMode="External" /><Relationship Id="rId69" Type="http://schemas.openxmlformats.org/officeDocument/2006/relationships/hyperlink" Target="https://podminky.urs.cz/item/CS_URS_2025_01/784181101" TargetMode="External" /><Relationship Id="rId70" Type="http://schemas.openxmlformats.org/officeDocument/2006/relationships/hyperlink" Target="https://podminky.urs.cz/item/CS_URS_2025_01/784221101" TargetMode="External" /><Relationship Id="rId71" Type="http://schemas.openxmlformats.org/officeDocument/2006/relationships/hyperlink" Target="https://podminky.urs.cz/item/CS_URS_2025_01/784221131" TargetMode="External" /><Relationship Id="rId72" Type="http://schemas.openxmlformats.org/officeDocument/2006/relationships/hyperlink" Target="https://podminky.urs.cz/item/CS_URS_2025_01/786623111" TargetMode="External" /><Relationship Id="rId73" Type="http://schemas.openxmlformats.org/officeDocument/2006/relationships/hyperlink" Target="https://podminky.urs.cz/item/CS_URS_2025_01/468101112" TargetMode="External" /><Relationship Id="rId74" Type="http://schemas.openxmlformats.org/officeDocument/2006/relationships/hyperlink" Target="https://podminky.urs.cz/item/CS_URS_2025_01/580506007" TargetMode="External" /><Relationship Id="rId75" Type="http://schemas.openxmlformats.org/officeDocument/2006/relationships/hyperlink" Target="https://podminky.urs.cz/item/CS_URS_2025_01/HZS1301" TargetMode="External" /><Relationship Id="rId76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27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29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30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31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31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29</v>
      </c>
      <c r="AL14" s="23"/>
      <c r="AM14" s="23"/>
      <c r="AN14" s="35" t="s">
        <v>31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32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33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29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34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35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36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29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34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38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39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40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41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42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43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44</v>
      </c>
      <c r="E29" s="48"/>
      <c r="F29" s="33" t="s">
        <v>45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46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47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48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49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50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51</v>
      </c>
      <c r="U35" s="55"/>
      <c r="V35" s="55"/>
      <c r="W35" s="55"/>
      <c r="X35" s="57" t="s">
        <v>52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53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25_04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Rekonstrukce bytu č.21, ul. M. Pujmanové 3, Havířov - Šumbark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ul. M. Pujmanové 3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29. 4. 2025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SBD Havířov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32</v>
      </c>
      <c r="AJ49" s="41"/>
      <c r="AK49" s="41"/>
      <c r="AL49" s="41"/>
      <c r="AM49" s="74" t="str">
        <f>IF(E17="","",E17)</f>
        <v xml:space="preserve"> </v>
      </c>
      <c r="AN49" s="65"/>
      <c r="AO49" s="65"/>
      <c r="AP49" s="65"/>
      <c r="AQ49" s="41"/>
      <c r="AR49" s="45"/>
      <c r="AS49" s="75" t="s">
        <v>54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30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35</v>
      </c>
      <c r="AJ50" s="41"/>
      <c r="AK50" s="41"/>
      <c r="AL50" s="41"/>
      <c r="AM50" s="74" t="str">
        <f>IF(E20="","",E20)</f>
        <v>Ing. Michal Klimša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55</v>
      </c>
      <c r="D52" s="88"/>
      <c r="E52" s="88"/>
      <c r="F52" s="88"/>
      <c r="G52" s="88"/>
      <c r="H52" s="89"/>
      <c r="I52" s="90" t="s">
        <v>56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57</v>
      </c>
      <c r="AH52" s="88"/>
      <c r="AI52" s="88"/>
      <c r="AJ52" s="88"/>
      <c r="AK52" s="88"/>
      <c r="AL52" s="88"/>
      <c r="AM52" s="88"/>
      <c r="AN52" s="90" t="s">
        <v>58</v>
      </c>
      <c r="AO52" s="88"/>
      <c r="AP52" s="88"/>
      <c r="AQ52" s="92" t="s">
        <v>59</v>
      </c>
      <c r="AR52" s="45"/>
      <c r="AS52" s="93" t="s">
        <v>60</v>
      </c>
      <c r="AT52" s="94" t="s">
        <v>61</v>
      </c>
      <c r="AU52" s="94" t="s">
        <v>62</v>
      </c>
      <c r="AV52" s="94" t="s">
        <v>63</v>
      </c>
      <c r="AW52" s="94" t="s">
        <v>64</v>
      </c>
      <c r="AX52" s="94" t="s">
        <v>65</v>
      </c>
      <c r="AY52" s="94" t="s">
        <v>66</v>
      </c>
      <c r="AZ52" s="94" t="s">
        <v>67</v>
      </c>
      <c r="BA52" s="94" t="s">
        <v>68</v>
      </c>
      <c r="BB52" s="94" t="s">
        <v>69</v>
      </c>
      <c r="BC52" s="94" t="s">
        <v>70</v>
      </c>
      <c r="BD52" s="95" t="s">
        <v>71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72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ROUND(SUM(AG55:AG56),2)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ROUND(SUM(AS55:AS56),2)</f>
        <v>0</v>
      </c>
      <c r="AT54" s="107">
        <f>ROUND(SUM(AV54:AW54),2)</f>
        <v>0</v>
      </c>
      <c r="AU54" s="108">
        <f>ROUND(SUM(AU55:AU56),5)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ROUND(SUM(AZ55:AZ56),2)</f>
        <v>0</v>
      </c>
      <c r="BA54" s="107">
        <f>ROUND(SUM(BA55:BA56),2)</f>
        <v>0</v>
      </c>
      <c r="BB54" s="107">
        <f>ROUND(SUM(BB55:BB56),2)</f>
        <v>0</v>
      </c>
      <c r="BC54" s="107">
        <f>ROUND(SUM(BC55:BC56),2)</f>
        <v>0</v>
      </c>
      <c r="BD54" s="109">
        <f>ROUND(SUM(BD55:BD56),2)</f>
        <v>0</v>
      </c>
      <c r="BE54" s="6"/>
      <c r="BS54" s="110" t="s">
        <v>73</v>
      </c>
      <c r="BT54" s="110" t="s">
        <v>74</v>
      </c>
      <c r="BU54" s="111" t="s">
        <v>75</v>
      </c>
      <c r="BV54" s="110" t="s">
        <v>76</v>
      </c>
      <c r="BW54" s="110" t="s">
        <v>5</v>
      </c>
      <c r="BX54" s="110" t="s">
        <v>77</v>
      </c>
      <c r="CL54" s="110" t="s">
        <v>19</v>
      </c>
    </row>
    <row r="55" s="7" customFormat="1" ht="16.5" customHeight="1">
      <c r="A55" s="112" t="s">
        <v>78</v>
      </c>
      <c r="B55" s="113"/>
      <c r="C55" s="114"/>
      <c r="D55" s="115" t="s">
        <v>79</v>
      </c>
      <c r="E55" s="115"/>
      <c r="F55" s="115"/>
      <c r="G55" s="115"/>
      <c r="H55" s="115"/>
      <c r="I55" s="116"/>
      <c r="J55" s="115" t="s">
        <v>80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'01 - Stavba'!J30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81</v>
      </c>
      <c r="AR55" s="119"/>
      <c r="AS55" s="120">
        <v>0</v>
      </c>
      <c r="AT55" s="121">
        <f>ROUND(SUM(AV55:AW55),2)</f>
        <v>0</v>
      </c>
      <c r="AU55" s="122">
        <f>'01 - Stavba'!P100</f>
        <v>0</v>
      </c>
      <c r="AV55" s="121">
        <f>'01 - Stavba'!J33</f>
        <v>0</v>
      </c>
      <c r="AW55" s="121">
        <f>'01 - Stavba'!J34</f>
        <v>0</v>
      </c>
      <c r="AX55" s="121">
        <f>'01 - Stavba'!J35</f>
        <v>0</v>
      </c>
      <c r="AY55" s="121">
        <f>'01 - Stavba'!J36</f>
        <v>0</v>
      </c>
      <c r="AZ55" s="121">
        <f>'01 - Stavba'!F33</f>
        <v>0</v>
      </c>
      <c r="BA55" s="121">
        <f>'01 - Stavba'!F34</f>
        <v>0</v>
      </c>
      <c r="BB55" s="121">
        <f>'01 - Stavba'!F35</f>
        <v>0</v>
      </c>
      <c r="BC55" s="121">
        <f>'01 - Stavba'!F36</f>
        <v>0</v>
      </c>
      <c r="BD55" s="123">
        <f>'01 - Stavba'!F37</f>
        <v>0</v>
      </c>
      <c r="BE55" s="7"/>
      <c r="BT55" s="124" t="s">
        <v>82</v>
      </c>
      <c r="BV55" s="124" t="s">
        <v>76</v>
      </c>
      <c r="BW55" s="124" t="s">
        <v>83</v>
      </c>
      <c r="BX55" s="124" t="s">
        <v>5</v>
      </c>
      <c r="CL55" s="124" t="s">
        <v>19</v>
      </c>
      <c r="CM55" s="124" t="s">
        <v>82</v>
      </c>
    </row>
    <row r="56" s="7" customFormat="1" ht="16.5" customHeight="1">
      <c r="A56" s="112" t="s">
        <v>78</v>
      </c>
      <c r="B56" s="113"/>
      <c r="C56" s="114"/>
      <c r="D56" s="115" t="s">
        <v>84</v>
      </c>
      <c r="E56" s="115"/>
      <c r="F56" s="115"/>
      <c r="G56" s="115"/>
      <c r="H56" s="115"/>
      <c r="I56" s="116"/>
      <c r="J56" s="115" t="s">
        <v>85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'02 - Elektro'!J30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81</v>
      </c>
      <c r="AR56" s="119"/>
      <c r="AS56" s="125">
        <v>0</v>
      </c>
      <c r="AT56" s="126">
        <f>ROUND(SUM(AV56:AW56),2)</f>
        <v>0</v>
      </c>
      <c r="AU56" s="127">
        <f>'02 - Elektro'!P88</f>
        <v>0</v>
      </c>
      <c r="AV56" s="126">
        <f>'02 - Elektro'!J33</f>
        <v>0</v>
      </c>
      <c r="AW56" s="126">
        <f>'02 - Elektro'!J34</f>
        <v>0</v>
      </c>
      <c r="AX56" s="126">
        <f>'02 - Elektro'!J35</f>
        <v>0</v>
      </c>
      <c r="AY56" s="126">
        <f>'02 - Elektro'!J36</f>
        <v>0</v>
      </c>
      <c r="AZ56" s="126">
        <f>'02 - Elektro'!F33</f>
        <v>0</v>
      </c>
      <c r="BA56" s="126">
        <f>'02 - Elektro'!F34</f>
        <v>0</v>
      </c>
      <c r="BB56" s="126">
        <f>'02 - Elektro'!F35</f>
        <v>0</v>
      </c>
      <c r="BC56" s="126">
        <f>'02 - Elektro'!F36</f>
        <v>0</v>
      </c>
      <c r="BD56" s="128">
        <f>'02 - Elektro'!F37</f>
        <v>0</v>
      </c>
      <c r="BE56" s="7"/>
      <c r="BT56" s="124" t="s">
        <v>82</v>
      </c>
      <c r="BV56" s="124" t="s">
        <v>76</v>
      </c>
      <c r="BW56" s="124" t="s">
        <v>86</v>
      </c>
      <c r="BX56" s="124" t="s">
        <v>5</v>
      </c>
      <c r="CL56" s="124" t="s">
        <v>19</v>
      </c>
      <c r="CM56" s="124" t="s">
        <v>82</v>
      </c>
    </row>
    <row r="57" s="2" customFormat="1" ht="30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5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  <row r="58" s="2" customFormat="1" ht="6.96" customHeight="1">
      <c r="A58" s="39"/>
      <c r="B58" s="60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45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</row>
  </sheetData>
  <sheetProtection sheet="1" formatColumns="0" formatRows="0" objects="1" scenarios="1" spinCount="100000" saltValue="OHMKg+OCU70enKtiuVeDaHXOAw00oG9tYO0zeCtxBeYZ/F7kRc73+SKhEngJneoT2uSzH0tJb7fkL4wTXuEnpg==" hashValue="C/pfyrVMoicYWnCvahDvngAWjPAcXnYyTBORLd9XuRtTmIWKgtBASL4cRfx5dx2Msp9GNdesZcvWBSI4FYkbVA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01 - Stavba'!C2" display="/"/>
    <hyperlink ref="A56" location="'02 - Elektro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83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82</v>
      </c>
    </row>
    <row r="4" s="1" customFormat="1" ht="24.96" customHeight="1">
      <c r="B4" s="21"/>
      <c r="D4" s="131" t="s">
        <v>87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Rekonstrukce bytu č.21, ul. M. Pujmanové 3, Havířov - Šumbark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88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89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29. 4. 2025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27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28</v>
      </c>
      <c r="F15" s="39"/>
      <c r="G15" s="39"/>
      <c r="H15" s="39"/>
      <c r="I15" s="133" t="s">
        <v>29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30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32</v>
      </c>
      <c r="E20" s="39"/>
      <c r="F20" s="39"/>
      <c r="G20" s="39"/>
      <c r="H20" s="39"/>
      <c r="I20" s="133" t="s">
        <v>26</v>
      </c>
      <c r="J20" s="137" t="str">
        <f>IF('Rekapitulace stavby'!AN16="","",'Rekapitulace stavby'!AN16)</f>
        <v/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tr">
        <f>IF('Rekapitulace stavby'!E17="","",'Rekapitulace stavby'!E17)</f>
        <v xml:space="preserve"> </v>
      </c>
      <c r="F21" s="39"/>
      <c r="G21" s="39"/>
      <c r="H21" s="39"/>
      <c r="I21" s="133" t="s">
        <v>29</v>
      </c>
      <c r="J21" s="137" t="str">
        <f>IF('Rekapitulace stavby'!AN17="","",'Rekapitulace stavby'!AN17)</f>
        <v/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35</v>
      </c>
      <c r="E23" s="39"/>
      <c r="F23" s="39"/>
      <c r="G23" s="39"/>
      <c r="H23" s="39"/>
      <c r="I23" s="133" t="s">
        <v>26</v>
      </c>
      <c r="J23" s="137" t="s">
        <v>36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37</v>
      </c>
      <c r="F24" s="39"/>
      <c r="G24" s="39"/>
      <c r="H24" s="39"/>
      <c r="I24" s="133" t="s">
        <v>29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38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47.25" customHeight="1">
      <c r="A27" s="139"/>
      <c r="B27" s="140"/>
      <c r="C27" s="139"/>
      <c r="D27" s="139"/>
      <c r="E27" s="141" t="s">
        <v>39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40</v>
      </c>
      <c r="E30" s="39"/>
      <c r="F30" s="39"/>
      <c r="G30" s="39"/>
      <c r="H30" s="39"/>
      <c r="I30" s="39"/>
      <c r="J30" s="145">
        <f>ROUND(J100,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42</v>
      </c>
      <c r="G32" s="39"/>
      <c r="H32" s="39"/>
      <c r="I32" s="146" t="s">
        <v>41</v>
      </c>
      <c r="J32" s="146" t="s">
        <v>43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44</v>
      </c>
      <c r="E33" s="133" t="s">
        <v>45</v>
      </c>
      <c r="F33" s="148">
        <f>ROUND((SUM(BE100:BE409)),  2)</f>
        <v>0</v>
      </c>
      <c r="G33" s="39"/>
      <c r="H33" s="39"/>
      <c r="I33" s="149">
        <v>0.20999999999999999</v>
      </c>
      <c r="J33" s="148">
        <f>ROUND(((SUM(BE100:BE409))*I33),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46</v>
      </c>
      <c r="F34" s="148">
        <f>ROUND((SUM(BF100:BF409)),  2)</f>
        <v>0</v>
      </c>
      <c r="G34" s="39"/>
      <c r="H34" s="39"/>
      <c r="I34" s="149">
        <v>0.12</v>
      </c>
      <c r="J34" s="148">
        <f>ROUND(((SUM(BF100:BF409))*I34),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47</v>
      </c>
      <c r="F35" s="148">
        <f>ROUND((SUM(BG100:BG409)),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48</v>
      </c>
      <c r="F36" s="148">
        <f>ROUND((SUM(BH100:BH409)),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49</v>
      </c>
      <c r="F37" s="148">
        <f>ROUND((SUM(BI100:BI409)),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50</v>
      </c>
      <c r="E39" s="152"/>
      <c r="F39" s="152"/>
      <c r="G39" s="153" t="s">
        <v>51</v>
      </c>
      <c r="H39" s="154" t="s">
        <v>52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90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Rekonstrukce bytu č.21, ul. M. Pujmanové 3, Havířov - Šumbark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88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01 - Stavba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ul. M. Pujmanové 3</v>
      </c>
      <c r="G52" s="41"/>
      <c r="H52" s="41"/>
      <c r="I52" s="33" t="s">
        <v>23</v>
      </c>
      <c r="J52" s="73" t="str">
        <f>IF(J12="","",J12)</f>
        <v>29. 4. 2025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SBD Havířov</v>
      </c>
      <c r="G54" s="41"/>
      <c r="H54" s="41"/>
      <c r="I54" s="33" t="s">
        <v>32</v>
      </c>
      <c r="J54" s="37" t="str">
        <f>E21</f>
        <v xml:space="preserve"> 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30</v>
      </c>
      <c r="D55" s="41"/>
      <c r="E55" s="41"/>
      <c r="F55" s="28" t="str">
        <f>IF(E18="","",E18)</f>
        <v>Vyplň údaj</v>
      </c>
      <c r="G55" s="41"/>
      <c r="H55" s="41"/>
      <c r="I55" s="33" t="s">
        <v>35</v>
      </c>
      <c r="J55" s="37" t="str">
        <f>E24</f>
        <v>Ing. Michal Klimša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91</v>
      </c>
      <c r="D57" s="163"/>
      <c r="E57" s="163"/>
      <c r="F57" s="163"/>
      <c r="G57" s="163"/>
      <c r="H57" s="163"/>
      <c r="I57" s="163"/>
      <c r="J57" s="164" t="s">
        <v>92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72</v>
      </c>
      <c r="D59" s="41"/>
      <c r="E59" s="41"/>
      <c r="F59" s="41"/>
      <c r="G59" s="41"/>
      <c r="H59" s="41"/>
      <c r="I59" s="41"/>
      <c r="J59" s="103">
        <f>J100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93</v>
      </c>
    </row>
    <row r="60" s="9" customFormat="1" ht="24.96" customHeight="1">
      <c r="A60" s="9"/>
      <c r="B60" s="166"/>
      <c r="C60" s="167"/>
      <c r="D60" s="168" t="s">
        <v>94</v>
      </c>
      <c r="E60" s="169"/>
      <c r="F60" s="169"/>
      <c r="G60" s="169"/>
      <c r="H60" s="169"/>
      <c r="I60" s="169"/>
      <c r="J60" s="170">
        <f>J101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95</v>
      </c>
      <c r="E61" s="175"/>
      <c r="F61" s="175"/>
      <c r="G61" s="175"/>
      <c r="H61" s="175"/>
      <c r="I61" s="175"/>
      <c r="J61" s="176">
        <f>J102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96</v>
      </c>
      <c r="E62" s="175"/>
      <c r="F62" s="175"/>
      <c r="G62" s="175"/>
      <c r="H62" s="175"/>
      <c r="I62" s="175"/>
      <c r="J62" s="176">
        <f>J125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97</v>
      </c>
      <c r="E63" s="175"/>
      <c r="F63" s="175"/>
      <c r="G63" s="175"/>
      <c r="H63" s="175"/>
      <c r="I63" s="175"/>
      <c r="J63" s="176">
        <f>J141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98</v>
      </c>
      <c r="E64" s="175"/>
      <c r="F64" s="175"/>
      <c r="G64" s="175"/>
      <c r="H64" s="175"/>
      <c r="I64" s="175"/>
      <c r="J64" s="176">
        <f>J153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6"/>
      <c r="C65" s="167"/>
      <c r="D65" s="168" t="s">
        <v>99</v>
      </c>
      <c r="E65" s="169"/>
      <c r="F65" s="169"/>
      <c r="G65" s="169"/>
      <c r="H65" s="169"/>
      <c r="I65" s="169"/>
      <c r="J65" s="170">
        <f>J157</f>
        <v>0</v>
      </c>
      <c r="K65" s="167"/>
      <c r="L65" s="171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2"/>
      <c r="C66" s="173"/>
      <c r="D66" s="174" t="s">
        <v>100</v>
      </c>
      <c r="E66" s="175"/>
      <c r="F66" s="175"/>
      <c r="G66" s="175"/>
      <c r="H66" s="175"/>
      <c r="I66" s="175"/>
      <c r="J66" s="176">
        <f>J158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2"/>
      <c r="C67" s="173"/>
      <c r="D67" s="174" t="s">
        <v>101</v>
      </c>
      <c r="E67" s="175"/>
      <c r="F67" s="175"/>
      <c r="G67" s="175"/>
      <c r="H67" s="175"/>
      <c r="I67" s="175"/>
      <c r="J67" s="176">
        <f>J162</f>
        <v>0</v>
      </c>
      <c r="K67" s="173"/>
      <c r="L67" s="17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2"/>
      <c r="C68" s="173"/>
      <c r="D68" s="174" t="s">
        <v>102</v>
      </c>
      <c r="E68" s="175"/>
      <c r="F68" s="175"/>
      <c r="G68" s="175"/>
      <c r="H68" s="175"/>
      <c r="I68" s="175"/>
      <c r="J68" s="176">
        <f>J201</f>
        <v>0</v>
      </c>
      <c r="K68" s="173"/>
      <c r="L68" s="17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2"/>
      <c r="C69" s="173"/>
      <c r="D69" s="174" t="s">
        <v>103</v>
      </c>
      <c r="E69" s="175"/>
      <c r="F69" s="175"/>
      <c r="G69" s="175"/>
      <c r="H69" s="175"/>
      <c r="I69" s="175"/>
      <c r="J69" s="176">
        <f>J231</f>
        <v>0</v>
      </c>
      <c r="K69" s="173"/>
      <c r="L69" s="177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2"/>
      <c r="C70" s="173"/>
      <c r="D70" s="174" t="s">
        <v>104</v>
      </c>
      <c r="E70" s="175"/>
      <c r="F70" s="175"/>
      <c r="G70" s="175"/>
      <c r="H70" s="175"/>
      <c r="I70" s="175"/>
      <c r="J70" s="176">
        <f>J250</f>
        <v>0</v>
      </c>
      <c r="K70" s="173"/>
      <c r="L70" s="177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2"/>
      <c r="C71" s="173"/>
      <c r="D71" s="174" t="s">
        <v>105</v>
      </c>
      <c r="E71" s="175"/>
      <c r="F71" s="175"/>
      <c r="G71" s="175"/>
      <c r="H71" s="175"/>
      <c r="I71" s="175"/>
      <c r="J71" s="176">
        <f>J266</f>
        <v>0</v>
      </c>
      <c r="K71" s="173"/>
      <c r="L71" s="177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2"/>
      <c r="C72" s="173"/>
      <c r="D72" s="174" t="s">
        <v>106</v>
      </c>
      <c r="E72" s="175"/>
      <c r="F72" s="175"/>
      <c r="G72" s="175"/>
      <c r="H72" s="175"/>
      <c r="I72" s="175"/>
      <c r="J72" s="176">
        <f>J298</f>
        <v>0</v>
      </c>
      <c r="K72" s="173"/>
      <c r="L72" s="177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2"/>
      <c r="C73" s="173"/>
      <c r="D73" s="174" t="s">
        <v>107</v>
      </c>
      <c r="E73" s="175"/>
      <c r="F73" s="175"/>
      <c r="G73" s="175"/>
      <c r="H73" s="175"/>
      <c r="I73" s="175"/>
      <c r="J73" s="176">
        <f>J307</f>
        <v>0</v>
      </c>
      <c r="K73" s="173"/>
      <c r="L73" s="177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2"/>
      <c r="C74" s="173"/>
      <c r="D74" s="174" t="s">
        <v>108</v>
      </c>
      <c r="E74" s="175"/>
      <c r="F74" s="175"/>
      <c r="G74" s="175"/>
      <c r="H74" s="175"/>
      <c r="I74" s="175"/>
      <c r="J74" s="176">
        <f>J344</f>
        <v>0</v>
      </c>
      <c r="K74" s="173"/>
      <c r="L74" s="177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2"/>
      <c r="C75" s="173"/>
      <c r="D75" s="174" t="s">
        <v>109</v>
      </c>
      <c r="E75" s="175"/>
      <c r="F75" s="175"/>
      <c r="G75" s="175"/>
      <c r="H75" s="175"/>
      <c r="I75" s="175"/>
      <c r="J75" s="176">
        <f>J365</f>
        <v>0</v>
      </c>
      <c r="K75" s="173"/>
      <c r="L75" s="177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72"/>
      <c r="C76" s="173"/>
      <c r="D76" s="174" t="s">
        <v>110</v>
      </c>
      <c r="E76" s="175"/>
      <c r="F76" s="175"/>
      <c r="G76" s="175"/>
      <c r="H76" s="175"/>
      <c r="I76" s="175"/>
      <c r="J76" s="176">
        <f>J390</f>
        <v>0</v>
      </c>
      <c r="K76" s="173"/>
      <c r="L76" s="177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9" customFormat="1" ht="24.96" customHeight="1">
      <c r="A77" s="9"/>
      <c r="B77" s="166"/>
      <c r="C77" s="167"/>
      <c r="D77" s="168" t="s">
        <v>111</v>
      </c>
      <c r="E77" s="169"/>
      <c r="F77" s="169"/>
      <c r="G77" s="169"/>
      <c r="H77" s="169"/>
      <c r="I77" s="169"/>
      <c r="J77" s="170">
        <f>J396</f>
        <v>0</v>
      </c>
      <c r="K77" s="167"/>
      <c r="L77" s="171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="10" customFormat="1" ht="19.92" customHeight="1">
      <c r="A78" s="10"/>
      <c r="B78" s="172"/>
      <c r="C78" s="173"/>
      <c r="D78" s="174" t="s">
        <v>112</v>
      </c>
      <c r="E78" s="175"/>
      <c r="F78" s="175"/>
      <c r="G78" s="175"/>
      <c r="H78" s="175"/>
      <c r="I78" s="175"/>
      <c r="J78" s="176">
        <f>J397</f>
        <v>0</v>
      </c>
      <c r="K78" s="173"/>
      <c r="L78" s="177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72"/>
      <c r="C79" s="173"/>
      <c r="D79" s="174" t="s">
        <v>113</v>
      </c>
      <c r="E79" s="175"/>
      <c r="F79" s="175"/>
      <c r="G79" s="175"/>
      <c r="H79" s="175"/>
      <c r="I79" s="175"/>
      <c r="J79" s="176">
        <f>J401</f>
        <v>0</v>
      </c>
      <c r="K79" s="173"/>
      <c r="L79" s="177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9" customFormat="1" ht="24.96" customHeight="1">
      <c r="A80" s="9"/>
      <c r="B80" s="166"/>
      <c r="C80" s="167"/>
      <c r="D80" s="168" t="s">
        <v>114</v>
      </c>
      <c r="E80" s="169"/>
      <c r="F80" s="169"/>
      <c r="G80" s="169"/>
      <c r="H80" s="169"/>
      <c r="I80" s="169"/>
      <c r="J80" s="170">
        <f>J405</f>
        <v>0</v>
      </c>
      <c r="K80" s="167"/>
      <c r="L80" s="171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</row>
    <row r="81" s="2" customFormat="1" ht="21.84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6.96" customHeight="1">
      <c r="A82" s="39"/>
      <c r="B82" s="60"/>
      <c r="C82" s="61"/>
      <c r="D82" s="61"/>
      <c r="E82" s="61"/>
      <c r="F82" s="61"/>
      <c r="G82" s="61"/>
      <c r="H82" s="61"/>
      <c r="I82" s="61"/>
      <c r="J82" s="61"/>
      <c r="K82" s="6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6" s="2" customFormat="1" ht="6.96" customHeight="1">
      <c r="A86" s="39"/>
      <c r="B86" s="62"/>
      <c r="C86" s="63"/>
      <c r="D86" s="63"/>
      <c r="E86" s="63"/>
      <c r="F86" s="63"/>
      <c r="G86" s="63"/>
      <c r="H86" s="63"/>
      <c r="I86" s="63"/>
      <c r="J86" s="63"/>
      <c r="K86" s="63"/>
      <c r="L86" s="13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24.96" customHeight="1">
      <c r="A87" s="39"/>
      <c r="B87" s="40"/>
      <c r="C87" s="24" t="s">
        <v>115</v>
      </c>
      <c r="D87" s="41"/>
      <c r="E87" s="41"/>
      <c r="F87" s="41"/>
      <c r="G87" s="41"/>
      <c r="H87" s="41"/>
      <c r="I87" s="41"/>
      <c r="J87" s="41"/>
      <c r="K87" s="41"/>
      <c r="L87" s="13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13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16</v>
      </c>
      <c r="D89" s="41"/>
      <c r="E89" s="41"/>
      <c r="F89" s="41"/>
      <c r="G89" s="41"/>
      <c r="H89" s="41"/>
      <c r="I89" s="41"/>
      <c r="J89" s="41"/>
      <c r="K89" s="41"/>
      <c r="L89" s="13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6.5" customHeight="1">
      <c r="A90" s="39"/>
      <c r="B90" s="40"/>
      <c r="C90" s="41"/>
      <c r="D90" s="41"/>
      <c r="E90" s="161" t="str">
        <f>E7</f>
        <v>Rekonstrukce bytu č.21, ul. M. Pujmanové 3, Havířov - Šumbark</v>
      </c>
      <c r="F90" s="33"/>
      <c r="G90" s="33"/>
      <c r="H90" s="33"/>
      <c r="I90" s="41"/>
      <c r="J90" s="41"/>
      <c r="K90" s="41"/>
      <c r="L90" s="13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88</v>
      </c>
      <c r="D91" s="41"/>
      <c r="E91" s="41"/>
      <c r="F91" s="41"/>
      <c r="G91" s="41"/>
      <c r="H91" s="41"/>
      <c r="I91" s="41"/>
      <c r="J91" s="41"/>
      <c r="K91" s="41"/>
      <c r="L91" s="135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6.5" customHeight="1">
      <c r="A92" s="39"/>
      <c r="B92" s="40"/>
      <c r="C92" s="41"/>
      <c r="D92" s="41"/>
      <c r="E92" s="70" t="str">
        <f>E9</f>
        <v>01 - Stavba</v>
      </c>
      <c r="F92" s="41"/>
      <c r="G92" s="41"/>
      <c r="H92" s="41"/>
      <c r="I92" s="41"/>
      <c r="J92" s="41"/>
      <c r="K92" s="41"/>
      <c r="L92" s="135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6.96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135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2" customHeight="1">
      <c r="A94" s="39"/>
      <c r="B94" s="40"/>
      <c r="C94" s="33" t="s">
        <v>21</v>
      </c>
      <c r="D94" s="41"/>
      <c r="E94" s="41"/>
      <c r="F94" s="28" t="str">
        <f>F12</f>
        <v>ul. M. Pujmanové 3</v>
      </c>
      <c r="G94" s="41"/>
      <c r="H94" s="41"/>
      <c r="I94" s="33" t="s">
        <v>23</v>
      </c>
      <c r="J94" s="73" t="str">
        <f>IF(J12="","",J12)</f>
        <v>29. 4. 2025</v>
      </c>
      <c r="K94" s="41"/>
      <c r="L94" s="135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6.96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135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15.15" customHeight="1">
      <c r="A96" s="39"/>
      <c r="B96" s="40"/>
      <c r="C96" s="33" t="s">
        <v>25</v>
      </c>
      <c r="D96" s="41"/>
      <c r="E96" s="41"/>
      <c r="F96" s="28" t="str">
        <f>E15</f>
        <v>SBD Havířov</v>
      </c>
      <c r="G96" s="41"/>
      <c r="H96" s="41"/>
      <c r="I96" s="33" t="s">
        <v>32</v>
      </c>
      <c r="J96" s="37" t="str">
        <f>E21</f>
        <v xml:space="preserve"> </v>
      </c>
      <c r="K96" s="41"/>
      <c r="L96" s="135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5.15" customHeight="1">
      <c r="A97" s="39"/>
      <c r="B97" s="40"/>
      <c r="C97" s="33" t="s">
        <v>30</v>
      </c>
      <c r="D97" s="41"/>
      <c r="E97" s="41"/>
      <c r="F97" s="28" t="str">
        <f>IF(E18="","",E18)</f>
        <v>Vyplň údaj</v>
      </c>
      <c r="G97" s="41"/>
      <c r="H97" s="41"/>
      <c r="I97" s="33" t="s">
        <v>35</v>
      </c>
      <c r="J97" s="37" t="str">
        <f>E24</f>
        <v>Ing. Michal Klimša</v>
      </c>
      <c r="K97" s="41"/>
      <c r="L97" s="135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10.32" customHeight="1">
      <c r="A98" s="39"/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135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11" customFormat="1" ht="29.28" customHeight="1">
      <c r="A99" s="178"/>
      <c r="B99" s="179"/>
      <c r="C99" s="180" t="s">
        <v>116</v>
      </c>
      <c r="D99" s="181" t="s">
        <v>59</v>
      </c>
      <c r="E99" s="181" t="s">
        <v>55</v>
      </c>
      <c r="F99" s="181" t="s">
        <v>56</v>
      </c>
      <c r="G99" s="181" t="s">
        <v>117</v>
      </c>
      <c r="H99" s="181" t="s">
        <v>118</v>
      </c>
      <c r="I99" s="181" t="s">
        <v>119</v>
      </c>
      <c r="J99" s="181" t="s">
        <v>92</v>
      </c>
      <c r="K99" s="182" t="s">
        <v>120</v>
      </c>
      <c r="L99" s="183"/>
      <c r="M99" s="93" t="s">
        <v>19</v>
      </c>
      <c r="N99" s="94" t="s">
        <v>44</v>
      </c>
      <c r="O99" s="94" t="s">
        <v>121</v>
      </c>
      <c r="P99" s="94" t="s">
        <v>122</v>
      </c>
      <c r="Q99" s="94" t="s">
        <v>123</v>
      </c>
      <c r="R99" s="94" t="s">
        <v>124</v>
      </c>
      <c r="S99" s="94" t="s">
        <v>125</v>
      </c>
      <c r="T99" s="95" t="s">
        <v>126</v>
      </c>
      <c r="U99" s="178"/>
      <c r="V99" s="178"/>
      <c r="W99" s="178"/>
      <c r="X99" s="178"/>
      <c r="Y99" s="178"/>
      <c r="Z99" s="178"/>
      <c r="AA99" s="178"/>
      <c r="AB99" s="178"/>
      <c r="AC99" s="178"/>
      <c r="AD99" s="178"/>
      <c r="AE99" s="178"/>
    </row>
    <row r="100" s="2" customFormat="1" ht="22.8" customHeight="1">
      <c r="A100" s="39"/>
      <c r="B100" s="40"/>
      <c r="C100" s="100" t="s">
        <v>127</v>
      </c>
      <c r="D100" s="41"/>
      <c r="E100" s="41"/>
      <c r="F100" s="41"/>
      <c r="G100" s="41"/>
      <c r="H100" s="41"/>
      <c r="I100" s="41"/>
      <c r="J100" s="184">
        <f>BK100</f>
        <v>0</v>
      </c>
      <c r="K100" s="41"/>
      <c r="L100" s="45"/>
      <c r="M100" s="96"/>
      <c r="N100" s="185"/>
      <c r="O100" s="97"/>
      <c r="P100" s="186">
        <f>P101+P157+P396+P405</f>
        <v>0</v>
      </c>
      <c r="Q100" s="97"/>
      <c r="R100" s="186">
        <f>R101+R157+R396+R405</f>
        <v>3.3422275800000003</v>
      </c>
      <c r="S100" s="97"/>
      <c r="T100" s="187">
        <f>T101+T157+T396+T405</f>
        <v>0.96652060000000006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73</v>
      </c>
      <c r="AU100" s="18" t="s">
        <v>93</v>
      </c>
      <c r="BK100" s="188">
        <f>BK101+BK157+BK396+BK405</f>
        <v>0</v>
      </c>
    </row>
    <row r="101" s="12" customFormat="1" ht="25.92" customHeight="1">
      <c r="A101" s="12"/>
      <c r="B101" s="189"/>
      <c r="C101" s="190"/>
      <c r="D101" s="191" t="s">
        <v>73</v>
      </c>
      <c r="E101" s="192" t="s">
        <v>128</v>
      </c>
      <c r="F101" s="192" t="s">
        <v>129</v>
      </c>
      <c r="G101" s="190"/>
      <c r="H101" s="190"/>
      <c r="I101" s="193"/>
      <c r="J101" s="194">
        <f>BK101</f>
        <v>0</v>
      </c>
      <c r="K101" s="190"/>
      <c r="L101" s="195"/>
      <c r="M101" s="196"/>
      <c r="N101" s="197"/>
      <c r="O101" s="197"/>
      <c r="P101" s="198">
        <f>P102+P125+P141+P153</f>
        <v>0</v>
      </c>
      <c r="Q101" s="197"/>
      <c r="R101" s="198">
        <f>R102+R125+R141+R153</f>
        <v>0.70153014000000002</v>
      </c>
      <c r="S101" s="197"/>
      <c r="T101" s="199">
        <f>T102+T125+T141+T153</f>
        <v>0.18239999999999998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00" t="s">
        <v>82</v>
      </c>
      <c r="AT101" s="201" t="s">
        <v>73</v>
      </c>
      <c r="AU101" s="201" t="s">
        <v>74</v>
      </c>
      <c r="AY101" s="200" t="s">
        <v>130</v>
      </c>
      <c r="BK101" s="202">
        <f>BK102+BK125+BK141+BK153</f>
        <v>0</v>
      </c>
    </row>
    <row r="102" s="12" customFormat="1" ht="22.8" customHeight="1">
      <c r="A102" s="12"/>
      <c r="B102" s="189"/>
      <c r="C102" s="190"/>
      <c r="D102" s="191" t="s">
        <v>73</v>
      </c>
      <c r="E102" s="203" t="s">
        <v>131</v>
      </c>
      <c r="F102" s="203" t="s">
        <v>132</v>
      </c>
      <c r="G102" s="190"/>
      <c r="H102" s="190"/>
      <c r="I102" s="193"/>
      <c r="J102" s="204">
        <f>BK102</f>
        <v>0</v>
      </c>
      <c r="K102" s="190"/>
      <c r="L102" s="195"/>
      <c r="M102" s="196"/>
      <c r="N102" s="197"/>
      <c r="O102" s="197"/>
      <c r="P102" s="198">
        <f>SUM(P103:P124)</f>
        <v>0</v>
      </c>
      <c r="Q102" s="197"/>
      <c r="R102" s="198">
        <f>SUM(R103:R124)</f>
        <v>0.69340513999999998</v>
      </c>
      <c r="S102" s="197"/>
      <c r="T102" s="199">
        <f>SUM(T103:T124)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00" t="s">
        <v>82</v>
      </c>
      <c r="AT102" s="201" t="s">
        <v>73</v>
      </c>
      <c r="AU102" s="201" t="s">
        <v>82</v>
      </c>
      <c r="AY102" s="200" t="s">
        <v>130</v>
      </c>
      <c r="BK102" s="202">
        <f>SUM(BK103:BK124)</f>
        <v>0</v>
      </c>
    </row>
    <row r="103" s="2" customFormat="1" ht="16.5" customHeight="1">
      <c r="A103" s="39"/>
      <c r="B103" s="40"/>
      <c r="C103" s="205" t="s">
        <v>82</v>
      </c>
      <c r="D103" s="205" t="s">
        <v>133</v>
      </c>
      <c r="E103" s="206" t="s">
        <v>134</v>
      </c>
      <c r="F103" s="207" t="s">
        <v>135</v>
      </c>
      <c r="G103" s="208" t="s">
        <v>136</v>
      </c>
      <c r="H103" s="209">
        <v>46.060000000000002</v>
      </c>
      <c r="I103" s="210"/>
      <c r="J103" s="211">
        <f>ROUND(I103*H103,2)</f>
        <v>0</v>
      </c>
      <c r="K103" s="207" t="s">
        <v>137</v>
      </c>
      <c r="L103" s="45"/>
      <c r="M103" s="212" t="s">
        <v>19</v>
      </c>
      <c r="N103" s="213" t="s">
        <v>46</v>
      </c>
      <c r="O103" s="85"/>
      <c r="P103" s="214">
        <f>O103*H103</f>
        <v>0</v>
      </c>
      <c r="Q103" s="214">
        <v>0.00025999999999999998</v>
      </c>
      <c r="R103" s="214">
        <f>Q103*H103</f>
        <v>0.011975599999999999</v>
      </c>
      <c r="S103" s="214">
        <v>0</v>
      </c>
      <c r="T103" s="215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6" t="s">
        <v>138</v>
      </c>
      <c r="AT103" s="216" t="s">
        <v>133</v>
      </c>
      <c r="AU103" s="216" t="s">
        <v>139</v>
      </c>
      <c r="AY103" s="18" t="s">
        <v>130</v>
      </c>
      <c r="BE103" s="217">
        <f>IF(N103="základní",J103,0)</f>
        <v>0</v>
      </c>
      <c r="BF103" s="217">
        <f>IF(N103="snížená",J103,0)</f>
        <v>0</v>
      </c>
      <c r="BG103" s="217">
        <f>IF(N103="zákl. přenesená",J103,0)</f>
        <v>0</v>
      </c>
      <c r="BH103" s="217">
        <f>IF(N103="sníž. přenesená",J103,0)</f>
        <v>0</v>
      </c>
      <c r="BI103" s="217">
        <f>IF(N103="nulová",J103,0)</f>
        <v>0</v>
      </c>
      <c r="BJ103" s="18" t="s">
        <v>139</v>
      </c>
      <c r="BK103" s="217">
        <f>ROUND(I103*H103,2)</f>
        <v>0</v>
      </c>
      <c r="BL103" s="18" t="s">
        <v>138</v>
      </c>
      <c r="BM103" s="216" t="s">
        <v>140</v>
      </c>
    </row>
    <row r="104" s="2" customFormat="1">
      <c r="A104" s="39"/>
      <c r="B104" s="40"/>
      <c r="C104" s="41"/>
      <c r="D104" s="218" t="s">
        <v>141</v>
      </c>
      <c r="E104" s="41"/>
      <c r="F104" s="219" t="s">
        <v>142</v>
      </c>
      <c r="G104" s="41"/>
      <c r="H104" s="41"/>
      <c r="I104" s="220"/>
      <c r="J104" s="41"/>
      <c r="K104" s="41"/>
      <c r="L104" s="45"/>
      <c r="M104" s="221"/>
      <c r="N104" s="222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141</v>
      </c>
      <c r="AU104" s="18" t="s">
        <v>139</v>
      </c>
    </row>
    <row r="105" s="2" customFormat="1">
      <c r="A105" s="39"/>
      <c r="B105" s="40"/>
      <c r="C105" s="41"/>
      <c r="D105" s="223" t="s">
        <v>143</v>
      </c>
      <c r="E105" s="41"/>
      <c r="F105" s="224" t="s">
        <v>144</v>
      </c>
      <c r="G105" s="41"/>
      <c r="H105" s="41"/>
      <c r="I105" s="220"/>
      <c r="J105" s="41"/>
      <c r="K105" s="41"/>
      <c r="L105" s="45"/>
      <c r="M105" s="221"/>
      <c r="N105" s="222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143</v>
      </c>
      <c r="AU105" s="18" t="s">
        <v>139</v>
      </c>
    </row>
    <row r="106" s="13" customFormat="1">
      <c r="A106" s="13"/>
      <c r="B106" s="225"/>
      <c r="C106" s="226"/>
      <c r="D106" s="218" t="s">
        <v>145</v>
      </c>
      <c r="E106" s="227" t="s">
        <v>19</v>
      </c>
      <c r="F106" s="228" t="s">
        <v>146</v>
      </c>
      <c r="G106" s="226"/>
      <c r="H106" s="229">
        <v>46.060000000000002</v>
      </c>
      <c r="I106" s="230"/>
      <c r="J106" s="226"/>
      <c r="K106" s="226"/>
      <c r="L106" s="231"/>
      <c r="M106" s="232"/>
      <c r="N106" s="233"/>
      <c r="O106" s="233"/>
      <c r="P106" s="233"/>
      <c r="Q106" s="233"/>
      <c r="R106" s="233"/>
      <c r="S106" s="233"/>
      <c r="T106" s="234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5" t="s">
        <v>145</v>
      </c>
      <c r="AU106" s="235" t="s">
        <v>139</v>
      </c>
      <c r="AV106" s="13" t="s">
        <v>139</v>
      </c>
      <c r="AW106" s="13" t="s">
        <v>34</v>
      </c>
      <c r="AX106" s="13" t="s">
        <v>82</v>
      </c>
      <c r="AY106" s="235" t="s">
        <v>130</v>
      </c>
    </row>
    <row r="107" s="2" customFormat="1" ht="16.5" customHeight="1">
      <c r="A107" s="39"/>
      <c r="B107" s="40"/>
      <c r="C107" s="205" t="s">
        <v>139</v>
      </c>
      <c r="D107" s="205" t="s">
        <v>133</v>
      </c>
      <c r="E107" s="206" t="s">
        <v>147</v>
      </c>
      <c r="F107" s="207" t="s">
        <v>148</v>
      </c>
      <c r="G107" s="208" t="s">
        <v>136</v>
      </c>
      <c r="H107" s="209">
        <v>46.060000000000002</v>
      </c>
      <c r="I107" s="210"/>
      <c r="J107" s="211">
        <f>ROUND(I107*H107,2)</f>
        <v>0</v>
      </c>
      <c r="K107" s="207" t="s">
        <v>137</v>
      </c>
      <c r="L107" s="45"/>
      <c r="M107" s="212" t="s">
        <v>19</v>
      </c>
      <c r="N107" s="213" t="s">
        <v>46</v>
      </c>
      <c r="O107" s="85"/>
      <c r="P107" s="214">
        <f>O107*H107</f>
        <v>0</v>
      </c>
      <c r="Q107" s="214">
        <v>0.0043839999999999999</v>
      </c>
      <c r="R107" s="214">
        <f>Q107*H107</f>
        <v>0.20192704</v>
      </c>
      <c r="S107" s="214">
        <v>0</v>
      </c>
      <c r="T107" s="215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6" t="s">
        <v>138</v>
      </c>
      <c r="AT107" s="216" t="s">
        <v>133</v>
      </c>
      <c r="AU107" s="216" t="s">
        <v>139</v>
      </c>
      <c r="AY107" s="18" t="s">
        <v>130</v>
      </c>
      <c r="BE107" s="217">
        <f>IF(N107="základní",J107,0)</f>
        <v>0</v>
      </c>
      <c r="BF107" s="217">
        <f>IF(N107="snížená",J107,0)</f>
        <v>0</v>
      </c>
      <c r="BG107" s="217">
        <f>IF(N107="zákl. přenesená",J107,0)</f>
        <v>0</v>
      </c>
      <c r="BH107" s="217">
        <f>IF(N107="sníž. přenesená",J107,0)</f>
        <v>0</v>
      </c>
      <c r="BI107" s="217">
        <f>IF(N107="nulová",J107,0)</f>
        <v>0</v>
      </c>
      <c r="BJ107" s="18" t="s">
        <v>139</v>
      </c>
      <c r="BK107" s="217">
        <f>ROUND(I107*H107,2)</f>
        <v>0</v>
      </c>
      <c r="BL107" s="18" t="s">
        <v>138</v>
      </c>
      <c r="BM107" s="216" t="s">
        <v>149</v>
      </c>
    </row>
    <row r="108" s="2" customFormat="1">
      <c r="A108" s="39"/>
      <c r="B108" s="40"/>
      <c r="C108" s="41"/>
      <c r="D108" s="218" t="s">
        <v>141</v>
      </c>
      <c r="E108" s="41"/>
      <c r="F108" s="219" t="s">
        <v>150</v>
      </c>
      <c r="G108" s="41"/>
      <c r="H108" s="41"/>
      <c r="I108" s="220"/>
      <c r="J108" s="41"/>
      <c r="K108" s="41"/>
      <c r="L108" s="45"/>
      <c r="M108" s="221"/>
      <c r="N108" s="222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141</v>
      </c>
      <c r="AU108" s="18" t="s">
        <v>139</v>
      </c>
    </row>
    <row r="109" s="2" customFormat="1">
      <c r="A109" s="39"/>
      <c r="B109" s="40"/>
      <c r="C109" s="41"/>
      <c r="D109" s="223" t="s">
        <v>143</v>
      </c>
      <c r="E109" s="41"/>
      <c r="F109" s="224" t="s">
        <v>151</v>
      </c>
      <c r="G109" s="41"/>
      <c r="H109" s="41"/>
      <c r="I109" s="220"/>
      <c r="J109" s="41"/>
      <c r="K109" s="41"/>
      <c r="L109" s="45"/>
      <c r="M109" s="221"/>
      <c r="N109" s="222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143</v>
      </c>
      <c r="AU109" s="18" t="s">
        <v>139</v>
      </c>
    </row>
    <row r="110" s="2" customFormat="1" ht="16.5" customHeight="1">
      <c r="A110" s="39"/>
      <c r="B110" s="40"/>
      <c r="C110" s="205" t="s">
        <v>152</v>
      </c>
      <c r="D110" s="205" t="s">
        <v>133</v>
      </c>
      <c r="E110" s="206" t="s">
        <v>153</v>
      </c>
      <c r="F110" s="207" t="s">
        <v>154</v>
      </c>
      <c r="G110" s="208" t="s">
        <v>136</v>
      </c>
      <c r="H110" s="209">
        <v>46.060000000000002</v>
      </c>
      <c r="I110" s="210"/>
      <c r="J110" s="211">
        <f>ROUND(I110*H110,2)</f>
        <v>0</v>
      </c>
      <c r="K110" s="207" t="s">
        <v>137</v>
      </c>
      <c r="L110" s="45"/>
      <c r="M110" s="212" t="s">
        <v>19</v>
      </c>
      <c r="N110" s="213" t="s">
        <v>46</v>
      </c>
      <c r="O110" s="85"/>
      <c r="P110" s="214">
        <f>O110*H110</f>
        <v>0</v>
      </c>
      <c r="Q110" s="214">
        <v>0.0040000000000000001</v>
      </c>
      <c r="R110" s="214">
        <f>Q110*H110</f>
        <v>0.18424000000000002</v>
      </c>
      <c r="S110" s="214">
        <v>0</v>
      </c>
      <c r="T110" s="215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6" t="s">
        <v>138</v>
      </c>
      <c r="AT110" s="216" t="s">
        <v>133</v>
      </c>
      <c r="AU110" s="216" t="s">
        <v>139</v>
      </c>
      <c r="AY110" s="18" t="s">
        <v>130</v>
      </c>
      <c r="BE110" s="217">
        <f>IF(N110="základní",J110,0)</f>
        <v>0</v>
      </c>
      <c r="BF110" s="217">
        <f>IF(N110="snížená",J110,0)</f>
        <v>0</v>
      </c>
      <c r="BG110" s="217">
        <f>IF(N110="zákl. přenesená",J110,0)</f>
        <v>0</v>
      </c>
      <c r="BH110" s="217">
        <f>IF(N110="sníž. přenesená",J110,0)</f>
        <v>0</v>
      </c>
      <c r="BI110" s="217">
        <f>IF(N110="nulová",J110,0)</f>
        <v>0</v>
      </c>
      <c r="BJ110" s="18" t="s">
        <v>139</v>
      </c>
      <c r="BK110" s="217">
        <f>ROUND(I110*H110,2)</f>
        <v>0</v>
      </c>
      <c r="BL110" s="18" t="s">
        <v>138</v>
      </c>
      <c r="BM110" s="216" t="s">
        <v>155</v>
      </c>
    </row>
    <row r="111" s="2" customFormat="1">
      <c r="A111" s="39"/>
      <c r="B111" s="40"/>
      <c r="C111" s="41"/>
      <c r="D111" s="218" t="s">
        <v>141</v>
      </c>
      <c r="E111" s="41"/>
      <c r="F111" s="219" t="s">
        <v>156</v>
      </c>
      <c r="G111" s="41"/>
      <c r="H111" s="41"/>
      <c r="I111" s="220"/>
      <c r="J111" s="41"/>
      <c r="K111" s="41"/>
      <c r="L111" s="45"/>
      <c r="M111" s="221"/>
      <c r="N111" s="222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141</v>
      </c>
      <c r="AU111" s="18" t="s">
        <v>139</v>
      </c>
    </row>
    <row r="112" s="2" customFormat="1">
      <c r="A112" s="39"/>
      <c r="B112" s="40"/>
      <c r="C112" s="41"/>
      <c r="D112" s="223" t="s">
        <v>143</v>
      </c>
      <c r="E112" s="41"/>
      <c r="F112" s="224" t="s">
        <v>157</v>
      </c>
      <c r="G112" s="41"/>
      <c r="H112" s="41"/>
      <c r="I112" s="220"/>
      <c r="J112" s="41"/>
      <c r="K112" s="41"/>
      <c r="L112" s="45"/>
      <c r="M112" s="221"/>
      <c r="N112" s="222"/>
      <c r="O112" s="85"/>
      <c r="P112" s="85"/>
      <c r="Q112" s="85"/>
      <c r="R112" s="85"/>
      <c r="S112" s="85"/>
      <c r="T112" s="8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143</v>
      </c>
      <c r="AU112" s="18" t="s">
        <v>139</v>
      </c>
    </row>
    <row r="113" s="2" customFormat="1" ht="16.5" customHeight="1">
      <c r="A113" s="39"/>
      <c r="B113" s="40"/>
      <c r="C113" s="205" t="s">
        <v>138</v>
      </c>
      <c r="D113" s="205" t="s">
        <v>133</v>
      </c>
      <c r="E113" s="206" t="s">
        <v>158</v>
      </c>
      <c r="F113" s="207" t="s">
        <v>159</v>
      </c>
      <c r="G113" s="208" t="s">
        <v>136</v>
      </c>
      <c r="H113" s="209">
        <v>3.75</v>
      </c>
      <c r="I113" s="210"/>
      <c r="J113" s="211">
        <f>ROUND(I113*H113,2)</f>
        <v>0</v>
      </c>
      <c r="K113" s="207" t="s">
        <v>137</v>
      </c>
      <c r="L113" s="45"/>
      <c r="M113" s="212" t="s">
        <v>19</v>
      </c>
      <c r="N113" s="213" t="s">
        <v>46</v>
      </c>
      <c r="O113" s="85"/>
      <c r="P113" s="214">
        <f>O113*H113</f>
        <v>0</v>
      </c>
      <c r="Q113" s="214">
        <v>0.040629999999999999</v>
      </c>
      <c r="R113" s="214">
        <f>Q113*H113</f>
        <v>0.15236250000000001</v>
      </c>
      <c r="S113" s="214">
        <v>0</v>
      </c>
      <c r="T113" s="215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6" t="s">
        <v>138</v>
      </c>
      <c r="AT113" s="216" t="s">
        <v>133</v>
      </c>
      <c r="AU113" s="216" t="s">
        <v>139</v>
      </c>
      <c r="AY113" s="18" t="s">
        <v>130</v>
      </c>
      <c r="BE113" s="217">
        <f>IF(N113="základní",J113,0)</f>
        <v>0</v>
      </c>
      <c r="BF113" s="217">
        <f>IF(N113="snížená",J113,0)</f>
        <v>0</v>
      </c>
      <c r="BG113" s="217">
        <f>IF(N113="zákl. přenesená",J113,0)</f>
        <v>0</v>
      </c>
      <c r="BH113" s="217">
        <f>IF(N113="sníž. přenesená",J113,0)</f>
        <v>0</v>
      </c>
      <c r="BI113" s="217">
        <f>IF(N113="nulová",J113,0)</f>
        <v>0</v>
      </c>
      <c r="BJ113" s="18" t="s">
        <v>139</v>
      </c>
      <c r="BK113" s="217">
        <f>ROUND(I113*H113,2)</f>
        <v>0</v>
      </c>
      <c r="BL113" s="18" t="s">
        <v>138</v>
      </c>
      <c r="BM113" s="216" t="s">
        <v>160</v>
      </c>
    </row>
    <row r="114" s="2" customFormat="1">
      <c r="A114" s="39"/>
      <c r="B114" s="40"/>
      <c r="C114" s="41"/>
      <c r="D114" s="218" t="s">
        <v>141</v>
      </c>
      <c r="E114" s="41"/>
      <c r="F114" s="219" t="s">
        <v>161</v>
      </c>
      <c r="G114" s="41"/>
      <c r="H114" s="41"/>
      <c r="I114" s="220"/>
      <c r="J114" s="41"/>
      <c r="K114" s="41"/>
      <c r="L114" s="45"/>
      <c r="M114" s="221"/>
      <c r="N114" s="222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141</v>
      </c>
      <c r="AU114" s="18" t="s">
        <v>139</v>
      </c>
    </row>
    <row r="115" s="2" customFormat="1">
      <c r="A115" s="39"/>
      <c r="B115" s="40"/>
      <c r="C115" s="41"/>
      <c r="D115" s="223" t="s">
        <v>143</v>
      </c>
      <c r="E115" s="41"/>
      <c r="F115" s="224" t="s">
        <v>162</v>
      </c>
      <c r="G115" s="41"/>
      <c r="H115" s="41"/>
      <c r="I115" s="220"/>
      <c r="J115" s="41"/>
      <c r="K115" s="41"/>
      <c r="L115" s="45"/>
      <c r="M115" s="221"/>
      <c r="N115" s="222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143</v>
      </c>
      <c r="AU115" s="18" t="s">
        <v>139</v>
      </c>
    </row>
    <row r="116" s="13" customFormat="1">
      <c r="A116" s="13"/>
      <c r="B116" s="225"/>
      <c r="C116" s="226"/>
      <c r="D116" s="218" t="s">
        <v>145</v>
      </c>
      <c r="E116" s="227" t="s">
        <v>19</v>
      </c>
      <c r="F116" s="228" t="s">
        <v>163</v>
      </c>
      <c r="G116" s="226"/>
      <c r="H116" s="229">
        <v>3.75</v>
      </c>
      <c r="I116" s="230"/>
      <c r="J116" s="226"/>
      <c r="K116" s="226"/>
      <c r="L116" s="231"/>
      <c r="M116" s="232"/>
      <c r="N116" s="233"/>
      <c r="O116" s="233"/>
      <c r="P116" s="233"/>
      <c r="Q116" s="233"/>
      <c r="R116" s="233"/>
      <c r="S116" s="233"/>
      <c r="T116" s="234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5" t="s">
        <v>145</v>
      </c>
      <c r="AU116" s="235" t="s">
        <v>139</v>
      </c>
      <c r="AV116" s="13" t="s">
        <v>139</v>
      </c>
      <c r="AW116" s="13" t="s">
        <v>34</v>
      </c>
      <c r="AX116" s="13" t="s">
        <v>82</v>
      </c>
      <c r="AY116" s="235" t="s">
        <v>130</v>
      </c>
    </row>
    <row r="117" s="2" customFormat="1" ht="16.5" customHeight="1">
      <c r="A117" s="39"/>
      <c r="B117" s="40"/>
      <c r="C117" s="205" t="s">
        <v>164</v>
      </c>
      <c r="D117" s="205" t="s">
        <v>133</v>
      </c>
      <c r="E117" s="206" t="s">
        <v>165</v>
      </c>
      <c r="F117" s="207" t="s">
        <v>166</v>
      </c>
      <c r="G117" s="208" t="s">
        <v>167</v>
      </c>
      <c r="H117" s="209">
        <v>4</v>
      </c>
      <c r="I117" s="210"/>
      <c r="J117" s="211">
        <f>ROUND(I117*H117,2)</f>
        <v>0</v>
      </c>
      <c r="K117" s="207" t="s">
        <v>137</v>
      </c>
      <c r="L117" s="45"/>
      <c r="M117" s="212" t="s">
        <v>19</v>
      </c>
      <c r="N117" s="213" t="s">
        <v>46</v>
      </c>
      <c r="O117" s="85"/>
      <c r="P117" s="214">
        <f>O117*H117</f>
        <v>0</v>
      </c>
      <c r="Q117" s="214">
        <v>0.0015</v>
      </c>
      <c r="R117" s="214">
        <f>Q117*H117</f>
        <v>0.0060000000000000001</v>
      </c>
      <c r="S117" s="214">
        <v>0</v>
      </c>
      <c r="T117" s="215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16" t="s">
        <v>138</v>
      </c>
      <c r="AT117" s="216" t="s">
        <v>133</v>
      </c>
      <c r="AU117" s="216" t="s">
        <v>139</v>
      </c>
      <c r="AY117" s="18" t="s">
        <v>130</v>
      </c>
      <c r="BE117" s="217">
        <f>IF(N117="základní",J117,0)</f>
        <v>0</v>
      </c>
      <c r="BF117" s="217">
        <f>IF(N117="snížená",J117,0)</f>
        <v>0</v>
      </c>
      <c r="BG117" s="217">
        <f>IF(N117="zákl. přenesená",J117,0)</f>
        <v>0</v>
      </c>
      <c r="BH117" s="217">
        <f>IF(N117="sníž. přenesená",J117,0)</f>
        <v>0</v>
      </c>
      <c r="BI117" s="217">
        <f>IF(N117="nulová",J117,0)</f>
        <v>0</v>
      </c>
      <c r="BJ117" s="18" t="s">
        <v>139</v>
      </c>
      <c r="BK117" s="217">
        <f>ROUND(I117*H117,2)</f>
        <v>0</v>
      </c>
      <c r="BL117" s="18" t="s">
        <v>138</v>
      </c>
      <c r="BM117" s="216" t="s">
        <v>168</v>
      </c>
    </row>
    <row r="118" s="2" customFormat="1">
      <c r="A118" s="39"/>
      <c r="B118" s="40"/>
      <c r="C118" s="41"/>
      <c r="D118" s="218" t="s">
        <v>141</v>
      </c>
      <c r="E118" s="41"/>
      <c r="F118" s="219" t="s">
        <v>169</v>
      </c>
      <c r="G118" s="41"/>
      <c r="H118" s="41"/>
      <c r="I118" s="220"/>
      <c r="J118" s="41"/>
      <c r="K118" s="41"/>
      <c r="L118" s="45"/>
      <c r="M118" s="221"/>
      <c r="N118" s="222"/>
      <c r="O118" s="85"/>
      <c r="P118" s="85"/>
      <c r="Q118" s="85"/>
      <c r="R118" s="85"/>
      <c r="S118" s="85"/>
      <c r="T118" s="86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141</v>
      </c>
      <c r="AU118" s="18" t="s">
        <v>139</v>
      </c>
    </row>
    <row r="119" s="2" customFormat="1">
      <c r="A119" s="39"/>
      <c r="B119" s="40"/>
      <c r="C119" s="41"/>
      <c r="D119" s="223" t="s">
        <v>143</v>
      </c>
      <c r="E119" s="41"/>
      <c r="F119" s="224" t="s">
        <v>170</v>
      </c>
      <c r="G119" s="41"/>
      <c r="H119" s="41"/>
      <c r="I119" s="220"/>
      <c r="J119" s="41"/>
      <c r="K119" s="41"/>
      <c r="L119" s="45"/>
      <c r="M119" s="221"/>
      <c r="N119" s="222"/>
      <c r="O119" s="85"/>
      <c r="P119" s="85"/>
      <c r="Q119" s="85"/>
      <c r="R119" s="85"/>
      <c r="S119" s="85"/>
      <c r="T119" s="86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143</v>
      </c>
      <c r="AU119" s="18" t="s">
        <v>139</v>
      </c>
    </row>
    <row r="120" s="2" customFormat="1" ht="16.5" customHeight="1">
      <c r="A120" s="39"/>
      <c r="B120" s="40"/>
      <c r="C120" s="205" t="s">
        <v>131</v>
      </c>
      <c r="D120" s="205" t="s">
        <v>133</v>
      </c>
      <c r="E120" s="206" t="s">
        <v>171</v>
      </c>
      <c r="F120" s="207" t="s">
        <v>172</v>
      </c>
      <c r="G120" s="208" t="s">
        <v>173</v>
      </c>
      <c r="H120" s="209">
        <v>2</v>
      </c>
      <c r="I120" s="210"/>
      <c r="J120" s="211">
        <f>ROUND(I120*H120,2)</f>
        <v>0</v>
      </c>
      <c r="K120" s="207" t="s">
        <v>137</v>
      </c>
      <c r="L120" s="45"/>
      <c r="M120" s="212" t="s">
        <v>19</v>
      </c>
      <c r="N120" s="213" t="s">
        <v>46</v>
      </c>
      <c r="O120" s="85"/>
      <c r="P120" s="214">
        <f>O120*H120</f>
        <v>0</v>
      </c>
      <c r="Q120" s="214">
        <v>0.056439999999999997</v>
      </c>
      <c r="R120" s="214">
        <f>Q120*H120</f>
        <v>0.11287999999999999</v>
      </c>
      <c r="S120" s="214">
        <v>0</v>
      </c>
      <c r="T120" s="215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16" t="s">
        <v>138</v>
      </c>
      <c r="AT120" s="216" t="s">
        <v>133</v>
      </c>
      <c r="AU120" s="216" t="s">
        <v>139</v>
      </c>
      <c r="AY120" s="18" t="s">
        <v>130</v>
      </c>
      <c r="BE120" s="217">
        <f>IF(N120="základní",J120,0)</f>
        <v>0</v>
      </c>
      <c r="BF120" s="217">
        <f>IF(N120="snížená",J120,0)</f>
        <v>0</v>
      </c>
      <c r="BG120" s="217">
        <f>IF(N120="zákl. přenesená",J120,0)</f>
        <v>0</v>
      </c>
      <c r="BH120" s="217">
        <f>IF(N120="sníž. přenesená",J120,0)</f>
        <v>0</v>
      </c>
      <c r="BI120" s="217">
        <f>IF(N120="nulová",J120,0)</f>
        <v>0</v>
      </c>
      <c r="BJ120" s="18" t="s">
        <v>139</v>
      </c>
      <c r="BK120" s="217">
        <f>ROUND(I120*H120,2)</f>
        <v>0</v>
      </c>
      <c r="BL120" s="18" t="s">
        <v>138</v>
      </c>
      <c r="BM120" s="216" t="s">
        <v>174</v>
      </c>
    </row>
    <row r="121" s="2" customFormat="1">
      <c r="A121" s="39"/>
      <c r="B121" s="40"/>
      <c r="C121" s="41"/>
      <c r="D121" s="218" t="s">
        <v>141</v>
      </c>
      <c r="E121" s="41"/>
      <c r="F121" s="219" t="s">
        <v>175</v>
      </c>
      <c r="G121" s="41"/>
      <c r="H121" s="41"/>
      <c r="I121" s="220"/>
      <c r="J121" s="41"/>
      <c r="K121" s="41"/>
      <c r="L121" s="45"/>
      <c r="M121" s="221"/>
      <c r="N121" s="222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141</v>
      </c>
      <c r="AU121" s="18" t="s">
        <v>139</v>
      </c>
    </row>
    <row r="122" s="2" customFormat="1">
      <c r="A122" s="39"/>
      <c r="B122" s="40"/>
      <c r="C122" s="41"/>
      <c r="D122" s="223" t="s">
        <v>143</v>
      </c>
      <c r="E122" s="41"/>
      <c r="F122" s="224" t="s">
        <v>176</v>
      </c>
      <c r="G122" s="41"/>
      <c r="H122" s="41"/>
      <c r="I122" s="220"/>
      <c r="J122" s="41"/>
      <c r="K122" s="41"/>
      <c r="L122" s="45"/>
      <c r="M122" s="221"/>
      <c r="N122" s="222"/>
      <c r="O122" s="85"/>
      <c r="P122" s="85"/>
      <c r="Q122" s="85"/>
      <c r="R122" s="85"/>
      <c r="S122" s="85"/>
      <c r="T122" s="86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143</v>
      </c>
      <c r="AU122" s="18" t="s">
        <v>139</v>
      </c>
    </row>
    <row r="123" s="2" customFormat="1" ht="21.75" customHeight="1">
      <c r="A123" s="39"/>
      <c r="B123" s="40"/>
      <c r="C123" s="236" t="s">
        <v>177</v>
      </c>
      <c r="D123" s="236" t="s">
        <v>178</v>
      </c>
      <c r="E123" s="237" t="s">
        <v>179</v>
      </c>
      <c r="F123" s="238" t="s">
        <v>180</v>
      </c>
      <c r="G123" s="239" t="s">
        <v>173</v>
      </c>
      <c r="H123" s="240">
        <v>2</v>
      </c>
      <c r="I123" s="241"/>
      <c r="J123" s="242">
        <f>ROUND(I123*H123,2)</f>
        <v>0</v>
      </c>
      <c r="K123" s="238" t="s">
        <v>137</v>
      </c>
      <c r="L123" s="243"/>
      <c r="M123" s="244" t="s">
        <v>19</v>
      </c>
      <c r="N123" s="245" t="s">
        <v>46</v>
      </c>
      <c r="O123" s="85"/>
      <c r="P123" s="214">
        <f>O123*H123</f>
        <v>0</v>
      </c>
      <c r="Q123" s="214">
        <v>0.01201</v>
      </c>
      <c r="R123" s="214">
        <f>Q123*H123</f>
        <v>0.02402</v>
      </c>
      <c r="S123" s="214">
        <v>0</v>
      </c>
      <c r="T123" s="215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16" t="s">
        <v>181</v>
      </c>
      <c r="AT123" s="216" t="s">
        <v>178</v>
      </c>
      <c r="AU123" s="216" t="s">
        <v>139</v>
      </c>
      <c r="AY123" s="18" t="s">
        <v>130</v>
      </c>
      <c r="BE123" s="217">
        <f>IF(N123="základní",J123,0)</f>
        <v>0</v>
      </c>
      <c r="BF123" s="217">
        <f>IF(N123="snížená",J123,0)</f>
        <v>0</v>
      </c>
      <c r="BG123" s="217">
        <f>IF(N123="zákl. přenesená",J123,0)</f>
        <v>0</v>
      </c>
      <c r="BH123" s="217">
        <f>IF(N123="sníž. přenesená",J123,0)</f>
        <v>0</v>
      </c>
      <c r="BI123" s="217">
        <f>IF(N123="nulová",J123,0)</f>
        <v>0</v>
      </c>
      <c r="BJ123" s="18" t="s">
        <v>139</v>
      </c>
      <c r="BK123" s="217">
        <f>ROUND(I123*H123,2)</f>
        <v>0</v>
      </c>
      <c r="BL123" s="18" t="s">
        <v>138</v>
      </c>
      <c r="BM123" s="216" t="s">
        <v>182</v>
      </c>
    </row>
    <row r="124" s="2" customFormat="1">
      <c r="A124" s="39"/>
      <c r="B124" s="40"/>
      <c r="C124" s="41"/>
      <c r="D124" s="218" t="s">
        <v>141</v>
      </c>
      <c r="E124" s="41"/>
      <c r="F124" s="219" t="s">
        <v>180</v>
      </c>
      <c r="G124" s="41"/>
      <c r="H124" s="41"/>
      <c r="I124" s="220"/>
      <c r="J124" s="41"/>
      <c r="K124" s="41"/>
      <c r="L124" s="45"/>
      <c r="M124" s="221"/>
      <c r="N124" s="222"/>
      <c r="O124" s="85"/>
      <c r="P124" s="85"/>
      <c r="Q124" s="85"/>
      <c r="R124" s="85"/>
      <c r="S124" s="85"/>
      <c r="T124" s="86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141</v>
      </c>
      <c r="AU124" s="18" t="s">
        <v>139</v>
      </c>
    </row>
    <row r="125" s="12" customFormat="1" ht="22.8" customHeight="1">
      <c r="A125" s="12"/>
      <c r="B125" s="189"/>
      <c r="C125" s="190"/>
      <c r="D125" s="191" t="s">
        <v>73</v>
      </c>
      <c r="E125" s="203" t="s">
        <v>183</v>
      </c>
      <c r="F125" s="203" t="s">
        <v>184</v>
      </c>
      <c r="G125" s="190"/>
      <c r="H125" s="190"/>
      <c r="I125" s="193"/>
      <c r="J125" s="204">
        <f>BK125</f>
        <v>0</v>
      </c>
      <c r="K125" s="190"/>
      <c r="L125" s="195"/>
      <c r="M125" s="196"/>
      <c r="N125" s="197"/>
      <c r="O125" s="197"/>
      <c r="P125" s="198">
        <f>SUM(P126:P140)</f>
        <v>0</v>
      </c>
      <c r="Q125" s="197"/>
      <c r="R125" s="198">
        <f>SUM(R126:R140)</f>
        <v>0.0081249999999999985</v>
      </c>
      <c r="S125" s="197"/>
      <c r="T125" s="199">
        <f>SUM(T126:T140)</f>
        <v>0.18239999999999998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00" t="s">
        <v>82</v>
      </c>
      <c r="AT125" s="201" t="s">
        <v>73</v>
      </c>
      <c r="AU125" s="201" t="s">
        <v>82</v>
      </c>
      <c r="AY125" s="200" t="s">
        <v>130</v>
      </c>
      <c r="BK125" s="202">
        <f>SUM(BK126:BK140)</f>
        <v>0</v>
      </c>
    </row>
    <row r="126" s="2" customFormat="1" ht="21.75" customHeight="1">
      <c r="A126" s="39"/>
      <c r="B126" s="40"/>
      <c r="C126" s="205" t="s">
        <v>181</v>
      </c>
      <c r="D126" s="205" t="s">
        <v>133</v>
      </c>
      <c r="E126" s="206" t="s">
        <v>185</v>
      </c>
      <c r="F126" s="207" t="s">
        <v>186</v>
      </c>
      <c r="G126" s="208" t="s">
        <v>136</v>
      </c>
      <c r="H126" s="209">
        <v>62.5</v>
      </c>
      <c r="I126" s="210"/>
      <c r="J126" s="211">
        <f>ROUND(I126*H126,2)</f>
        <v>0</v>
      </c>
      <c r="K126" s="207" t="s">
        <v>137</v>
      </c>
      <c r="L126" s="45"/>
      <c r="M126" s="212" t="s">
        <v>19</v>
      </c>
      <c r="N126" s="213" t="s">
        <v>46</v>
      </c>
      <c r="O126" s="85"/>
      <c r="P126" s="214">
        <f>O126*H126</f>
        <v>0</v>
      </c>
      <c r="Q126" s="214">
        <v>0.00012999999999999999</v>
      </c>
      <c r="R126" s="214">
        <f>Q126*H126</f>
        <v>0.0081249999999999985</v>
      </c>
      <c r="S126" s="214">
        <v>0</v>
      </c>
      <c r="T126" s="215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16" t="s">
        <v>138</v>
      </c>
      <c r="AT126" s="216" t="s">
        <v>133</v>
      </c>
      <c r="AU126" s="216" t="s">
        <v>139</v>
      </c>
      <c r="AY126" s="18" t="s">
        <v>130</v>
      </c>
      <c r="BE126" s="217">
        <f>IF(N126="základní",J126,0)</f>
        <v>0</v>
      </c>
      <c r="BF126" s="217">
        <f>IF(N126="snížená",J126,0)</f>
        <v>0</v>
      </c>
      <c r="BG126" s="217">
        <f>IF(N126="zákl. přenesená",J126,0)</f>
        <v>0</v>
      </c>
      <c r="BH126" s="217">
        <f>IF(N126="sníž. přenesená",J126,0)</f>
        <v>0</v>
      </c>
      <c r="BI126" s="217">
        <f>IF(N126="nulová",J126,0)</f>
        <v>0</v>
      </c>
      <c r="BJ126" s="18" t="s">
        <v>139</v>
      </c>
      <c r="BK126" s="217">
        <f>ROUND(I126*H126,2)</f>
        <v>0</v>
      </c>
      <c r="BL126" s="18" t="s">
        <v>138</v>
      </c>
      <c r="BM126" s="216" t="s">
        <v>187</v>
      </c>
    </row>
    <row r="127" s="2" customFormat="1">
      <c r="A127" s="39"/>
      <c r="B127" s="40"/>
      <c r="C127" s="41"/>
      <c r="D127" s="218" t="s">
        <v>141</v>
      </c>
      <c r="E127" s="41"/>
      <c r="F127" s="219" t="s">
        <v>188</v>
      </c>
      <c r="G127" s="41"/>
      <c r="H127" s="41"/>
      <c r="I127" s="220"/>
      <c r="J127" s="41"/>
      <c r="K127" s="41"/>
      <c r="L127" s="45"/>
      <c r="M127" s="221"/>
      <c r="N127" s="222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141</v>
      </c>
      <c r="AU127" s="18" t="s">
        <v>139</v>
      </c>
    </row>
    <row r="128" s="2" customFormat="1">
      <c r="A128" s="39"/>
      <c r="B128" s="40"/>
      <c r="C128" s="41"/>
      <c r="D128" s="223" t="s">
        <v>143</v>
      </c>
      <c r="E128" s="41"/>
      <c r="F128" s="224" t="s">
        <v>189</v>
      </c>
      <c r="G128" s="41"/>
      <c r="H128" s="41"/>
      <c r="I128" s="220"/>
      <c r="J128" s="41"/>
      <c r="K128" s="41"/>
      <c r="L128" s="45"/>
      <c r="M128" s="221"/>
      <c r="N128" s="222"/>
      <c r="O128" s="85"/>
      <c r="P128" s="85"/>
      <c r="Q128" s="85"/>
      <c r="R128" s="85"/>
      <c r="S128" s="85"/>
      <c r="T128" s="86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143</v>
      </c>
      <c r="AU128" s="18" t="s">
        <v>139</v>
      </c>
    </row>
    <row r="129" s="13" customFormat="1">
      <c r="A129" s="13"/>
      <c r="B129" s="225"/>
      <c r="C129" s="226"/>
      <c r="D129" s="218" t="s">
        <v>145</v>
      </c>
      <c r="E129" s="227" t="s">
        <v>19</v>
      </c>
      <c r="F129" s="228" t="s">
        <v>190</v>
      </c>
      <c r="G129" s="226"/>
      <c r="H129" s="229">
        <v>62.5</v>
      </c>
      <c r="I129" s="230"/>
      <c r="J129" s="226"/>
      <c r="K129" s="226"/>
      <c r="L129" s="231"/>
      <c r="M129" s="232"/>
      <c r="N129" s="233"/>
      <c r="O129" s="233"/>
      <c r="P129" s="233"/>
      <c r="Q129" s="233"/>
      <c r="R129" s="233"/>
      <c r="S129" s="233"/>
      <c r="T129" s="234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5" t="s">
        <v>145</v>
      </c>
      <c r="AU129" s="235" t="s">
        <v>139</v>
      </c>
      <c r="AV129" s="13" t="s">
        <v>139</v>
      </c>
      <c r="AW129" s="13" t="s">
        <v>34</v>
      </c>
      <c r="AX129" s="13" t="s">
        <v>82</v>
      </c>
      <c r="AY129" s="235" t="s">
        <v>130</v>
      </c>
    </row>
    <row r="130" s="2" customFormat="1" ht="16.5" customHeight="1">
      <c r="A130" s="39"/>
      <c r="B130" s="40"/>
      <c r="C130" s="205" t="s">
        <v>183</v>
      </c>
      <c r="D130" s="205" t="s">
        <v>133</v>
      </c>
      <c r="E130" s="206" t="s">
        <v>191</v>
      </c>
      <c r="F130" s="207" t="s">
        <v>192</v>
      </c>
      <c r="G130" s="208" t="s">
        <v>136</v>
      </c>
      <c r="H130" s="209">
        <v>62.5</v>
      </c>
      <c r="I130" s="210"/>
      <c r="J130" s="211">
        <f>ROUND(I130*H130,2)</f>
        <v>0</v>
      </c>
      <c r="K130" s="207" t="s">
        <v>137</v>
      </c>
      <c r="L130" s="45"/>
      <c r="M130" s="212" t="s">
        <v>19</v>
      </c>
      <c r="N130" s="213" t="s">
        <v>46</v>
      </c>
      <c r="O130" s="85"/>
      <c r="P130" s="214">
        <f>O130*H130</f>
        <v>0</v>
      </c>
      <c r="Q130" s="214">
        <v>0</v>
      </c>
      <c r="R130" s="214">
        <f>Q130*H130</f>
        <v>0</v>
      </c>
      <c r="S130" s="214">
        <v>0</v>
      </c>
      <c r="T130" s="215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16" t="s">
        <v>138</v>
      </c>
      <c r="AT130" s="216" t="s">
        <v>133</v>
      </c>
      <c r="AU130" s="216" t="s">
        <v>139</v>
      </c>
      <c r="AY130" s="18" t="s">
        <v>130</v>
      </c>
      <c r="BE130" s="217">
        <f>IF(N130="základní",J130,0)</f>
        <v>0</v>
      </c>
      <c r="BF130" s="217">
        <f>IF(N130="snížená",J130,0)</f>
        <v>0</v>
      </c>
      <c r="BG130" s="217">
        <f>IF(N130="zákl. přenesená",J130,0)</f>
        <v>0</v>
      </c>
      <c r="BH130" s="217">
        <f>IF(N130="sníž. přenesená",J130,0)</f>
        <v>0</v>
      </c>
      <c r="BI130" s="217">
        <f>IF(N130="nulová",J130,0)</f>
        <v>0</v>
      </c>
      <c r="BJ130" s="18" t="s">
        <v>139</v>
      </c>
      <c r="BK130" s="217">
        <f>ROUND(I130*H130,2)</f>
        <v>0</v>
      </c>
      <c r="BL130" s="18" t="s">
        <v>138</v>
      </c>
      <c r="BM130" s="216" t="s">
        <v>193</v>
      </c>
    </row>
    <row r="131" s="2" customFormat="1">
      <c r="A131" s="39"/>
      <c r="B131" s="40"/>
      <c r="C131" s="41"/>
      <c r="D131" s="218" t="s">
        <v>141</v>
      </c>
      <c r="E131" s="41"/>
      <c r="F131" s="219" t="s">
        <v>192</v>
      </c>
      <c r="G131" s="41"/>
      <c r="H131" s="41"/>
      <c r="I131" s="220"/>
      <c r="J131" s="41"/>
      <c r="K131" s="41"/>
      <c r="L131" s="45"/>
      <c r="M131" s="221"/>
      <c r="N131" s="222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141</v>
      </c>
      <c r="AU131" s="18" t="s">
        <v>139</v>
      </c>
    </row>
    <row r="132" s="2" customFormat="1">
      <c r="A132" s="39"/>
      <c r="B132" s="40"/>
      <c r="C132" s="41"/>
      <c r="D132" s="223" t="s">
        <v>143</v>
      </c>
      <c r="E132" s="41"/>
      <c r="F132" s="224" t="s">
        <v>194</v>
      </c>
      <c r="G132" s="41"/>
      <c r="H132" s="41"/>
      <c r="I132" s="220"/>
      <c r="J132" s="41"/>
      <c r="K132" s="41"/>
      <c r="L132" s="45"/>
      <c r="M132" s="221"/>
      <c r="N132" s="222"/>
      <c r="O132" s="85"/>
      <c r="P132" s="85"/>
      <c r="Q132" s="85"/>
      <c r="R132" s="85"/>
      <c r="S132" s="85"/>
      <c r="T132" s="86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143</v>
      </c>
      <c r="AU132" s="18" t="s">
        <v>139</v>
      </c>
    </row>
    <row r="133" s="2" customFormat="1" ht="16.5" customHeight="1">
      <c r="A133" s="39"/>
      <c r="B133" s="40"/>
      <c r="C133" s="205" t="s">
        <v>195</v>
      </c>
      <c r="D133" s="205" t="s">
        <v>133</v>
      </c>
      <c r="E133" s="206" t="s">
        <v>196</v>
      </c>
      <c r="F133" s="207" t="s">
        <v>197</v>
      </c>
      <c r="G133" s="208" t="s">
        <v>136</v>
      </c>
      <c r="H133" s="209">
        <v>437.5</v>
      </c>
      <c r="I133" s="210"/>
      <c r="J133" s="211">
        <f>ROUND(I133*H133,2)</f>
        <v>0</v>
      </c>
      <c r="K133" s="207" t="s">
        <v>137</v>
      </c>
      <c r="L133" s="45"/>
      <c r="M133" s="212" t="s">
        <v>19</v>
      </c>
      <c r="N133" s="213" t="s">
        <v>46</v>
      </c>
      <c r="O133" s="85"/>
      <c r="P133" s="214">
        <f>O133*H133</f>
        <v>0</v>
      </c>
      <c r="Q133" s="214">
        <v>0</v>
      </c>
      <c r="R133" s="214">
        <f>Q133*H133</f>
        <v>0</v>
      </c>
      <c r="S133" s="214">
        <v>0</v>
      </c>
      <c r="T133" s="215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16" t="s">
        <v>138</v>
      </c>
      <c r="AT133" s="216" t="s">
        <v>133</v>
      </c>
      <c r="AU133" s="216" t="s">
        <v>139</v>
      </c>
      <c r="AY133" s="18" t="s">
        <v>130</v>
      </c>
      <c r="BE133" s="217">
        <f>IF(N133="základní",J133,0)</f>
        <v>0</v>
      </c>
      <c r="BF133" s="217">
        <f>IF(N133="snížená",J133,0)</f>
        <v>0</v>
      </c>
      <c r="BG133" s="217">
        <f>IF(N133="zákl. přenesená",J133,0)</f>
        <v>0</v>
      </c>
      <c r="BH133" s="217">
        <f>IF(N133="sníž. přenesená",J133,0)</f>
        <v>0</v>
      </c>
      <c r="BI133" s="217">
        <f>IF(N133="nulová",J133,0)</f>
        <v>0</v>
      </c>
      <c r="BJ133" s="18" t="s">
        <v>139</v>
      </c>
      <c r="BK133" s="217">
        <f>ROUND(I133*H133,2)</f>
        <v>0</v>
      </c>
      <c r="BL133" s="18" t="s">
        <v>138</v>
      </c>
      <c r="BM133" s="216" t="s">
        <v>198</v>
      </c>
    </row>
    <row r="134" s="2" customFormat="1">
      <c r="A134" s="39"/>
      <c r="B134" s="40"/>
      <c r="C134" s="41"/>
      <c r="D134" s="218" t="s">
        <v>141</v>
      </c>
      <c r="E134" s="41"/>
      <c r="F134" s="219" t="s">
        <v>199</v>
      </c>
      <c r="G134" s="41"/>
      <c r="H134" s="41"/>
      <c r="I134" s="220"/>
      <c r="J134" s="41"/>
      <c r="K134" s="41"/>
      <c r="L134" s="45"/>
      <c r="M134" s="221"/>
      <c r="N134" s="222"/>
      <c r="O134" s="85"/>
      <c r="P134" s="85"/>
      <c r="Q134" s="85"/>
      <c r="R134" s="85"/>
      <c r="S134" s="85"/>
      <c r="T134" s="86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141</v>
      </c>
      <c r="AU134" s="18" t="s">
        <v>139</v>
      </c>
    </row>
    <row r="135" s="2" customFormat="1">
      <c r="A135" s="39"/>
      <c r="B135" s="40"/>
      <c r="C135" s="41"/>
      <c r="D135" s="223" t="s">
        <v>143</v>
      </c>
      <c r="E135" s="41"/>
      <c r="F135" s="224" t="s">
        <v>200</v>
      </c>
      <c r="G135" s="41"/>
      <c r="H135" s="41"/>
      <c r="I135" s="220"/>
      <c r="J135" s="41"/>
      <c r="K135" s="41"/>
      <c r="L135" s="45"/>
      <c r="M135" s="221"/>
      <c r="N135" s="222"/>
      <c r="O135" s="85"/>
      <c r="P135" s="85"/>
      <c r="Q135" s="85"/>
      <c r="R135" s="85"/>
      <c r="S135" s="85"/>
      <c r="T135" s="86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143</v>
      </c>
      <c r="AU135" s="18" t="s">
        <v>139</v>
      </c>
    </row>
    <row r="136" s="13" customFormat="1">
      <c r="A136" s="13"/>
      <c r="B136" s="225"/>
      <c r="C136" s="226"/>
      <c r="D136" s="218" t="s">
        <v>145</v>
      </c>
      <c r="E136" s="227" t="s">
        <v>19</v>
      </c>
      <c r="F136" s="228" t="s">
        <v>201</v>
      </c>
      <c r="G136" s="226"/>
      <c r="H136" s="229">
        <v>437.5</v>
      </c>
      <c r="I136" s="230"/>
      <c r="J136" s="226"/>
      <c r="K136" s="226"/>
      <c r="L136" s="231"/>
      <c r="M136" s="232"/>
      <c r="N136" s="233"/>
      <c r="O136" s="233"/>
      <c r="P136" s="233"/>
      <c r="Q136" s="233"/>
      <c r="R136" s="233"/>
      <c r="S136" s="233"/>
      <c r="T136" s="234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5" t="s">
        <v>145</v>
      </c>
      <c r="AU136" s="235" t="s">
        <v>139</v>
      </c>
      <c r="AV136" s="13" t="s">
        <v>139</v>
      </c>
      <c r="AW136" s="13" t="s">
        <v>34</v>
      </c>
      <c r="AX136" s="13" t="s">
        <v>82</v>
      </c>
      <c r="AY136" s="235" t="s">
        <v>130</v>
      </c>
    </row>
    <row r="137" s="2" customFormat="1" ht="16.5" customHeight="1">
      <c r="A137" s="39"/>
      <c r="B137" s="40"/>
      <c r="C137" s="205" t="s">
        <v>202</v>
      </c>
      <c r="D137" s="205" t="s">
        <v>133</v>
      </c>
      <c r="E137" s="206" t="s">
        <v>203</v>
      </c>
      <c r="F137" s="207" t="s">
        <v>204</v>
      </c>
      <c r="G137" s="208" t="s">
        <v>136</v>
      </c>
      <c r="H137" s="209">
        <v>2.3999999999999999</v>
      </c>
      <c r="I137" s="210"/>
      <c r="J137" s="211">
        <f>ROUND(I137*H137,2)</f>
        <v>0</v>
      </c>
      <c r="K137" s="207" t="s">
        <v>137</v>
      </c>
      <c r="L137" s="45"/>
      <c r="M137" s="212" t="s">
        <v>19</v>
      </c>
      <c r="N137" s="213" t="s">
        <v>46</v>
      </c>
      <c r="O137" s="85"/>
      <c r="P137" s="214">
        <f>O137*H137</f>
        <v>0</v>
      </c>
      <c r="Q137" s="214">
        <v>0</v>
      </c>
      <c r="R137" s="214">
        <f>Q137*H137</f>
        <v>0</v>
      </c>
      <c r="S137" s="214">
        <v>0.075999999999999998</v>
      </c>
      <c r="T137" s="215">
        <f>S137*H137</f>
        <v>0.18239999999999998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16" t="s">
        <v>138</v>
      </c>
      <c r="AT137" s="216" t="s">
        <v>133</v>
      </c>
      <c r="AU137" s="216" t="s">
        <v>139</v>
      </c>
      <c r="AY137" s="18" t="s">
        <v>130</v>
      </c>
      <c r="BE137" s="217">
        <f>IF(N137="základní",J137,0)</f>
        <v>0</v>
      </c>
      <c r="BF137" s="217">
        <f>IF(N137="snížená",J137,0)</f>
        <v>0</v>
      </c>
      <c r="BG137" s="217">
        <f>IF(N137="zákl. přenesená",J137,0)</f>
        <v>0</v>
      </c>
      <c r="BH137" s="217">
        <f>IF(N137="sníž. přenesená",J137,0)</f>
        <v>0</v>
      </c>
      <c r="BI137" s="217">
        <f>IF(N137="nulová",J137,0)</f>
        <v>0</v>
      </c>
      <c r="BJ137" s="18" t="s">
        <v>139</v>
      </c>
      <c r="BK137" s="217">
        <f>ROUND(I137*H137,2)</f>
        <v>0</v>
      </c>
      <c r="BL137" s="18" t="s">
        <v>138</v>
      </c>
      <c r="BM137" s="216" t="s">
        <v>205</v>
      </c>
    </row>
    <row r="138" s="2" customFormat="1">
      <c r="A138" s="39"/>
      <c r="B138" s="40"/>
      <c r="C138" s="41"/>
      <c r="D138" s="218" t="s">
        <v>141</v>
      </c>
      <c r="E138" s="41"/>
      <c r="F138" s="219" t="s">
        <v>206</v>
      </c>
      <c r="G138" s="41"/>
      <c r="H138" s="41"/>
      <c r="I138" s="220"/>
      <c r="J138" s="41"/>
      <c r="K138" s="41"/>
      <c r="L138" s="45"/>
      <c r="M138" s="221"/>
      <c r="N138" s="222"/>
      <c r="O138" s="85"/>
      <c r="P138" s="85"/>
      <c r="Q138" s="85"/>
      <c r="R138" s="85"/>
      <c r="S138" s="85"/>
      <c r="T138" s="86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141</v>
      </c>
      <c r="AU138" s="18" t="s">
        <v>139</v>
      </c>
    </row>
    <row r="139" s="2" customFormat="1">
      <c r="A139" s="39"/>
      <c r="B139" s="40"/>
      <c r="C139" s="41"/>
      <c r="D139" s="223" t="s">
        <v>143</v>
      </c>
      <c r="E139" s="41"/>
      <c r="F139" s="224" t="s">
        <v>207</v>
      </c>
      <c r="G139" s="41"/>
      <c r="H139" s="41"/>
      <c r="I139" s="220"/>
      <c r="J139" s="41"/>
      <c r="K139" s="41"/>
      <c r="L139" s="45"/>
      <c r="M139" s="221"/>
      <c r="N139" s="222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143</v>
      </c>
      <c r="AU139" s="18" t="s">
        <v>139</v>
      </c>
    </row>
    <row r="140" s="13" customFormat="1">
      <c r="A140" s="13"/>
      <c r="B140" s="225"/>
      <c r="C140" s="226"/>
      <c r="D140" s="218" t="s">
        <v>145</v>
      </c>
      <c r="E140" s="227" t="s">
        <v>19</v>
      </c>
      <c r="F140" s="228" t="s">
        <v>208</v>
      </c>
      <c r="G140" s="226"/>
      <c r="H140" s="229">
        <v>2.3999999999999999</v>
      </c>
      <c r="I140" s="230"/>
      <c r="J140" s="226"/>
      <c r="K140" s="226"/>
      <c r="L140" s="231"/>
      <c r="M140" s="232"/>
      <c r="N140" s="233"/>
      <c r="O140" s="233"/>
      <c r="P140" s="233"/>
      <c r="Q140" s="233"/>
      <c r="R140" s="233"/>
      <c r="S140" s="233"/>
      <c r="T140" s="234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5" t="s">
        <v>145</v>
      </c>
      <c r="AU140" s="235" t="s">
        <v>139</v>
      </c>
      <c r="AV140" s="13" t="s">
        <v>139</v>
      </c>
      <c r="AW140" s="13" t="s">
        <v>34</v>
      </c>
      <c r="AX140" s="13" t="s">
        <v>82</v>
      </c>
      <c r="AY140" s="235" t="s">
        <v>130</v>
      </c>
    </row>
    <row r="141" s="12" customFormat="1" ht="22.8" customHeight="1">
      <c r="A141" s="12"/>
      <c r="B141" s="189"/>
      <c r="C141" s="190"/>
      <c r="D141" s="191" t="s">
        <v>73</v>
      </c>
      <c r="E141" s="203" t="s">
        <v>209</v>
      </c>
      <c r="F141" s="203" t="s">
        <v>210</v>
      </c>
      <c r="G141" s="190"/>
      <c r="H141" s="190"/>
      <c r="I141" s="193"/>
      <c r="J141" s="204">
        <f>BK141</f>
        <v>0</v>
      </c>
      <c r="K141" s="190"/>
      <c r="L141" s="195"/>
      <c r="M141" s="196"/>
      <c r="N141" s="197"/>
      <c r="O141" s="197"/>
      <c r="P141" s="198">
        <f>SUM(P142:P152)</f>
        <v>0</v>
      </c>
      <c r="Q141" s="197"/>
      <c r="R141" s="198">
        <f>SUM(R142:R152)</f>
        <v>0</v>
      </c>
      <c r="S141" s="197"/>
      <c r="T141" s="199">
        <f>SUM(T142:T152)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00" t="s">
        <v>82</v>
      </c>
      <c r="AT141" s="201" t="s">
        <v>73</v>
      </c>
      <c r="AU141" s="201" t="s">
        <v>82</v>
      </c>
      <c r="AY141" s="200" t="s">
        <v>130</v>
      </c>
      <c r="BK141" s="202">
        <f>SUM(BK142:BK152)</f>
        <v>0</v>
      </c>
    </row>
    <row r="142" s="2" customFormat="1" ht="16.5" customHeight="1">
      <c r="A142" s="39"/>
      <c r="B142" s="40"/>
      <c r="C142" s="205" t="s">
        <v>8</v>
      </c>
      <c r="D142" s="205" t="s">
        <v>133</v>
      </c>
      <c r="E142" s="206" t="s">
        <v>211</v>
      </c>
      <c r="F142" s="207" t="s">
        <v>212</v>
      </c>
      <c r="G142" s="208" t="s">
        <v>213</v>
      </c>
      <c r="H142" s="209">
        <v>0.90000000000000002</v>
      </c>
      <c r="I142" s="210"/>
      <c r="J142" s="211">
        <f>ROUND(I142*H142,2)</f>
        <v>0</v>
      </c>
      <c r="K142" s="207" t="s">
        <v>137</v>
      </c>
      <c r="L142" s="45"/>
      <c r="M142" s="212" t="s">
        <v>19</v>
      </c>
      <c r="N142" s="213" t="s">
        <v>46</v>
      </c>
      <c r="O142" s="85"/>
      <c r="P142" s="214">
        <f>O142*H142</f>
        <v>0</v>
      </c>
      <c r="Q142" s="214">
        <v>0</v>
      </c>
      <c r="R142" s="214">
        <f>Q142*H142</f>
        <v>0</v>
      </c>
      <c r="S142" s="214">
        <v>0</v>
      </c>
      <c r="T142" s="215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16" t="s">
        <v>138</v>
      </c>
      <c r="AT142" s="216" t="s">
        <v>133</v>
      </c>
      <c r="AU142" s="216" t="s">
        <v>139</v>
      </c>
      <c r="AY142" s="18" t="s">
        <v>130</v>
      </c>
      <c r="BE142" s="217">
        <f>IF(N142="základní",J142,0)</f>
        <v>0</v>
      </c>
      <c r="BF142" s="217">
        <f>IF(N142="snížená",J142,0)</f>
        <v>0</v>
      </c>
      <c r="BG142" s="217">
        <f>IF(N142="zákl. přenesená",J142,0)</f>
        <v>0</v>
      </c>
      <c r="BH142" s="217">
        <f>IF(N142="sníž. přenesená",J142,0)</f>
        <v>0</v>
      </c>
      <c r="BI142" s="217">
        <f>IF(N142="nulová",J142,0)</f>
        <v>0</v>
      </c>
      <c r="BJ142" s="18" t="s">
        <v>139</v>
      </c>
      <c r="BK142" s="217">
        <f>ROUND(I142*H142,2)</f>
        <v>0</v>
      </c>
      <c r="BL142" s="18" t="s">
        <v>138</v>
      </c>
      <c r="BM142" s="216" t="s">
        <v>214</v>
      </c>
    </row>
    <row r="143" s="2" customFormat="1">
      <c r="A143" s="39"/>
      <c r="B143" s="40"/>
      <c r="C143" s="41"/>
      <c r="D143" s="218" t="s">
        <v>141</v>
      </c>
      <c r="E143" s="41"/>
      <c r="F143" s="219" t="s">
        <v>215</v>
      </c>
      <c r="G143" s="41"/>
      <c r="H143" s="41"/>
      <c r="I143" s="220"/>
      <c r="J143" s="41"/>
      <c r="K143" s="41"/>
      <c r="L143" s="45"/>
      <c r="M143" s="221"/>
      <c r="N143" s="222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141</v>
      </c>
      <c r="AU143" s="18" t="s">
        <v>139</v>
      </c>
    </row>
    <row r="144" s="2" customFormat="1">
      <c r="A144" s="39"/>
      <c r="B144" s="40"/>
      <c r="C144" s="41"/>
      <c r="D144" s="223" t="s">
        <v>143</v>
      </c>
      <c r="E144" s="41"/>
      <c r="F144" s="224" t="s">
        <v>216</v>
      </c>
      <c r="G144" s="41"/>
      <c r="H144" s="41"/>
      <c r="I144" s="220"/>
      <c r="J144" s="41"/>
      <c r="K144" s="41"/>
      <c r="L144" s="45"/>
      <c r="M144" s="221"/>
      <c r="N144" s="222"/>
      <c r="O144" s="85"/>
      <c r="P144" s="85"/>
      <c r="Q144" s="85"/>
      <c r="R144" s="85"/>
      <c r="S144" s="85"/>
      <c r="T144" s="86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143</v>
      </c>
      <c r="AU144" s="18" t="s">
        <v>139</v>
      </c>
    </row>
    <row r="145" s="2" customFormat="1" ht="16.5" customHeight="1">
      <c r="A145" s="39"/>
      <c r="B145" s="40"/>
      <c r="C145" s="205" t="s">
        <v>217</v>
      </c>
      <c r="D145" s="205" t="s">
        <v>133</v>
      </c>
      <c r="E145" s="206" t="s">
        <v>218</v>
      </c>
      <c r="F145" s="207" t="s">
        <v>219</v>
      </c>
      <c r="G145" s="208" t="s">
        <v>213</v>
      </c>
      <c r="H145" s="209">
        <v>0.90000000000000002</v>
      </c>
      <c r="I145" s="210"/>
      <c r="J145" s="211">
        <f>ROUND(I145*H145,2)</f>
        <v>0</v>
      </c>
      <c r="K145" s="207" t="s">
        <v>19</v>
      </c>
      <c r="L145" s="45"/>
      <c r="M145" s="212" t="s">
        <v>19</v>
      </c>
      <c r="N145" s="213" t="s">
        <v>46</v>
      </c>
      <c r="O145" s="85"/>
      <c r="P145" s="214">
        <f>O145*H145</f>
        <v>0</v>
      </c>
      <c r="Q145" s="214">
        <v>0</v>
      </c>
      <c r="R145" s="214">
        <f>Q145*H145</f>
        <v>0</v>
      </c>
      <c r="S145" s="214">
        <v>0</v>
      </c>
      <c r="T145" s="215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16" t="s">
        <v>138</v>
      </c>
      <c r="AT145" s="216" t="s">
        <v>133</v>
      </c>
      <c r="AU145" s="216" t="s">
        <v>139</v>
      </c>
      <c r="AY145" s="18" t="s">
        <v>130</v>
      </c>
      <c r="BE145" s="217">
        <f>IF(N145="základní",J145,0)</f>
        <v>0</v>
      </c>
      <c r="BF145" s="217">
        <f>IF(N145="snížená",J145,0)</f>
        <v>0</v>
      </c>
      <c r="BG145" s="217">
        <f>IF(N145="zákl. přenesená",J145,0)</f>
        <v>0</v>
      </c>
      <c r="BH145" s="217">
        <f>IF(N145="sníž. přenesená",J145,0)</f>
        <v>0</v>
      </c>
      <c r="BI145" s="217">
        <f>IF(N145="nulová",J145,0)</f>
        <v>0</v>
      </c>
      <c r="BJ145" s="18" t="s">
        <v>139</v>
      </c>
      <c r="BK145" s="217">
        <f>ROUND(I145*H145,2)</f>
        <v>0</v>
      </c>
      <c r="BL145" s="18" t="s">
        <v>138</v>
      </c>
      <c r="BM145" s="216" t="s">
        <v>220</v>
      </c>
    </row>
    <row r="146" s="2" customFormat="1">
      <c r="A146" s="39"/>
      <c r="B146" s="40"/>
      <c r="C146" s="41"/>
      <c r="D146" s="218" t="s">
        <v>141</v>
      </c>
      <c r="E146" s="41"/>
      <c r="F146" s="219" t="s">
        <v>219</v>
      </c>
      <c r="G146" s="41"/>
      <c r="H146" s="41"/>
      <c r="I146" s="220"/>
      <c r="J146" s="41"/>
      <c r="K146" s="41"/>
      <c r="L146" s="45"/>
      <c r="M146" s="221"/>
      <c r="N146" s="222"/>
      <c r="O146" s="85"/>
      <c r="P146" s="85"/>
      <c r="Q146" s="85"/>
      <c r="R146" s="85"/>
      <c r="S146" s="85"/>
      <c r="T146" s="86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141</v>
      </c>
      <c r="AU146" s="18" t="s">
        <v>139</v>
      </c>
    </row>
    <row r="147" s="2" customFormat="1" ht="16.5" customHeight="1">
      <c r="A147" s="39"/>
      <c r="B147" s="40"/>
      <c r="C147" s="205" t="s">
        <v>221</v>
      </c>
      <c r="D147" s="205" t="s">
        <v>133</v>
      </c>
      <c r="E147" s="206" t="s">
        <v>222</v>
      </c>
      <c r="F147" s="207" t="s">
        <v>223</v>
      </c>
      <c r="G147" s="208" t="s">
        <v>213</v>
      </c>
      <c r="H147" s="209">
        <v>13.5</v>
      </c>
      <c r="I147" s="210"/>
      <c r="J147" s="211">
        <f>ROUND(I147*H147,2)</f>
        <v>0</v>
      </c>
      <c r="K147" s="207" t="s">
        <v>19</v>
      </c>
      <c r="L147" s="45"/>
      <c r="M147" s="212" t="s">
        <v>19</v>
      </c>
      <c r="N147" s="213" t="s">
        <v>46</v>
      </c>
      <c r="O147" s="85"/>
      <c r="P147" s="214">
        <f>O147*H147</f>
        <v>0</v>
      </c>
      <c r="Q147" s="214">
        <v>0</v>
      </c>
      <c r="R147" s="214">
        <f>Q147*H147</f>
        <v>0</v>
      </c>
      <c r="S147" s="214">
        <v>0</v>
      </c>
      <c r="T147" s="215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16" t="s">
        <v>138</v>
      </c>
      <c r="AT147" s="216" t="s">
        <v>133</v>
      </c>
      <c r="AU147" s="216" t="s">
        <v>139</v>
      </c>
      <c r="AY147" s="18" t="s">
        <v>130</v>
      </c>
      <c r="BE147" s="217">
        <f>IF(N147="základní",J147,0)</f>
        <v>0</v>
      </c>
      <c r="BF147" s="217">
        <f>IF(N147="snížená",J147,0)</f>
        <v>0</v>
      </c>
      <c r="BG147" s="217">
        <f>IF(N147="zákl. přenesená",J147,0)</f>
        <v>0</v>
      </c>
      <c r="BH147" s="217">
        <f>IF(N147="sníž. přenesená",J147,0)</f>
        <v>0</v>
      </c>
      <c r="BI147" s="217">
        <f>IF(N147="nulová",J147,0)</f>
        <v>0</v>
      </c>
      <c r="BJ147" s="18" t="s">
        <v>139</v>
      </c>
      <c r="BK147" s="217">
        <f>ROUND(I147*H147,2)</f>
        <v>0</v>
      </c>
      <c r="BL147" s="18" t="s">
        <v>138</v>
      </c>
      <c r="BM147" s="216" t="s">
        <v>224</v>
      </c>
    </row>
    <row r="148" s="2" customFormat="1">
      <c r="A148" s="39"/>
      <c r="B148" s="40"/>
      <c r="C148" s="41"/>
      <c r="D148" s="218" t="s">
        <v>141</v>
      </c>
      <c r="E148" s="41"/>
      <c r="F148" s="219" t="s">
        <v>223</v>
      </c>
      <c r="G148" s="41"/>
      <c r="H148" s="41"/>
      <c r="I148" s="220"/>
      <c r="J148" s="41"/>
      <c r="K148" s="41"/>
      <c r="L148" s="45"/>
      <c r="M148" s="221"/>
      <c r="N148" s="222"/>
      <c r="O148" s="85"/>
      <c r="P148" s="85"/>
      <c r="Q148" s="85"/>
      <c r="R148" s="85"/>
      <c r="S148" s="85"/>
      <c r="T148" s="86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141</v>
      </c>
      <c r="AU148" s="18" t="s">
        <v>139</v>
      </c>
    </row>
    <row r="149" s="13" customFormat="1">
      <c r="A149" s="13"/>
      <c r="B149" s="225"/>
      <c r="C149" s="226"/>
      <c r="D149" s="218" t="s">
        <v>145</v>
      </c>
      <c r="E149" s="227" t="s">
        <v>19</v>
      </c>
      <c r="F149" s="228" t="s">
        <v>225</v>
      </c>
      <c r="G149" s="226"/>
      <c r="H149" s="229">
        <v>13.5</v>
      </c>
      <c r="I149" s="230"/>
      <c r="J149" s="226"/>
      <c r="K149" s="226"/>
      <c r="L149" s="231"/>
      <c r="M149" s="232"/>
      <c r="N149" s="233"/>
      <c r="O149" s="233"/>
      <c r="P149" s="233"/>
      <c r="Q149" s="233"/>
      <c r="R149" s="233"/>
      <c r="S149" s="233"/>
      <c r="T149" s="234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5" t="s">
        <v>145</v>
      </c>
      <c r="AU149" s="235" t="s">
        <v>139</v>
      </c>
      <c r="AV149" s="13" t="s">
        <v>139</v>
      </c>
      <c r="AW149" s="13" t="s">
        <v>34</v>
      </c>
      <c r="AX149" s="13" t="s">
        <v>82</v>
      </c>
      <c r="AY149" s="235" t="s">
        <v>130</v>
      </c>
    </row>
    <row r="150" s="2" customFormat="1" ht="21.75" customHeight="1">
      <c r="A150" s="39"/>
      <c r="B150" s="40"/>
      <c r="C150" s="205" t="s">
        <v>226</v>
      </c>
      <c r="D150" s="205" t="s">
        <v>133</v>
      </c>
      <c r="E150" s="206" t="s">
        <v>227</v>
      </c>
      <c r="F150" s="207" t="s">
        <v>228</v>
      </c>
      <c r="G150" s="208" t="s">
        <v>213</v>
      </c>
      <c r="H150" s="209">
        <v>0.90000000000000002</v>
      </c>
      <c r="I150" s="210"/>
      <c r="J150" s="211">
        <f>ROUND(I150*H150,2)</f>
        <v>0</v>
      </c>
      <c r="K150" s="207" t="s">
        <v>137</v>
      </c>
      <c r="L150" s="45"/>
      <c r="M150" s="212" t="s">
        <v>19</v>
      </c>
      <c r="N150" s="213" t="s">
        <v>46</v>
      </c>
      <c r="O150" s="85"/>
      <c r="P150" s="214">
        <f>O150*H150</f>
        <v>0</v>
      </c>
      <c r="Q150" s="214">
        <v>0</v>
      </c>
      <c r="R150" s="214">
        <f>Q150*H150</f>
        <v>0</v>
      </c>
      <c r="S150" s="214">
        <v>0</v>
      </c>
      <c r="T150" s="215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16" t="s">
        <v>138</v>
      </c>
      <c r="AT150" s="216" t="s">
        <v>133</v>
      </c>
      <c r="AU150" s="216" t="s">
        <v>139</v>
      </c>
      <c r="AY150" s="18" t="s">
        <v>130</v>
      </c>
      <c r="BE150" s="217">
        <f>IF(N150="základní",J150,0)</f>
        <v>0</v>
      </c>
      <c r="BF150" s="217">
        <f>IF(N150="snížená",J150,0)</f>
        <v>0</v>
      </c>
      <c r="BG150" s="217">
        <f>IF(N150="zákl. přenesená",J150,0)</f>
        <v>0</v>
      </c>
      <c r="BH150" s="217">
        <f>IF(N150="sníž. přenesená",J150,0)</f>
        <v>0</v>
      </c>
      <c r="BI150" s="217">
        <f>IF(N150="nulová",J150,0)</f>
        <v>0</v>
      </c>
      <c r="BJ150" s="18" t="s">
        <v>139</v>
      </c>
      <c r="BK150" s="217">
        <f>ROUND(I150*H150,2)</f>
        <v>0</v>
      </c>
      <c r="BL150" s="18" t="s">
        <v>138</v>
      </c>
      <c r="BM150" s="216" t="s">
        <v>229</v>
      </c>
    </row>
    <row r="151" s="2" customFormat="1">
      <c r="A151" s="39"/>
      <c r="B151" s="40"/>
      <c r="C151" s="41"/>
      <c r="D151" s="218" t="s">
        <v>141</v>
      </c>
      <c r="E151" s="41"/>
      <c r="F151" s="219" t="s">
        <v>230</v>
      </c>
      <c r="G151" s="41"/>
      <c r="H151" s="41"/>
      <c r="I151" s="220"/>
      <c r="J151" s="41"/>
      <c r="K151" s="41"/>
      <c r="L151" s="45"/>
      <c r="M151" s="221"/>
      <c r="N151" s="222"/>
      <c r="O151" s="85"/>
      <c r="P151" s="85"/>
      <c r="Q151" s="85"/>
      <c r="R151" s="85"/>
      <c r="S151" s="85"/>
      <c r="T151" s="86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141</v>
      </c>
      <c r="AU151" s="18" t="s">
        <v>139</v>
      </c>
    </row>
    <row r="152" s="2" customFormat="1">
      <c r="A152" s="39"/>
      <c r="B152" s="40"/>
      <c r="C152" s="41"/>
      <c r="D152" s="223" t="s">
        <v>143</v>
      </c>
      <c r="E152" s="41"/>
      <c r="F152" s="224" t="s">
        <v>231</v>
      </c>
      <c r="G152" s="41"/>
      <c r="H152" s="41"/>
      <c r="I152" s="220"/>
      <c r="J152" s="41"/>
      <c r="K152" s="41"/>
      <c r="L152" s="45"/>
      <c r="M152" s="221"/>
      <c r="N152" s="222"/>
      <c r="O152" s="85"/>
      <c r="P152" s="85"/>
      <c r="Q152" s="85"/>
      <c r="R152" s="85"/>
      <c r="S152" s="85"/>
      <c r="T152" s="86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143</v>
      </c>
      <c r="AU152" s="18" t="s">
        <v>139</v>
      </c>
    </row>
    <row r="153" s="12" customFormat="1" ht="22.8" customHeight="1">
      <c r="A153" s="12"/>
      <c r="B153" s="189"/>
      <c r="C153" s="190"/>
      <c r="D153" s="191" t="s">
        <v>73</v>
      </c>
      <c r="E153" s="203" t="s">
        <v>232</v>
      </c>
      <c r="F153" s="203" t="s">
        <v>233</v>
      </c>
      <c r="G153" s="190"/>
      <c r="H153" s="190"/>
      <c r="I153" s="193"/>
      <c r="J153" s="204">
        <f>BK153</f>
        <v>0</v>
      </c>
      <c r="K153" s="190"/>
      <c r="L153" s="195"/>
      <c r="M153" s="196"/>
      <c r="N153" s="197"/>
      <c r="O153" s="197"/>
      <c r="P153" s="198">
        <f>SUM(P154:P156)</f>
        <v>0</v>
      </c>
      <c r="Q153" s="197"/>
      <c r="R153" s="198">
        <f>SUM(R154:R156)</f>
        <v>0</v>
      </c>
      <c r="S153" s="197"/>
      <c r="T153" s="199">
        <f>SUM(T154:T156)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00" t="s">
        <v>82</v>
      </c>
      <c r="AT153" s="201" t="s">
        <v>73</v>
      </c>
      <c r="AU153" s="201" t="s">
        <v>82</v>
      </c>
      <c r="AY153" s="200" t="s">
        <v>130</v>
      </c>
      <c r="BK153" s="202">
        <f>SUM(BK154:BK156)</f>
        <v>0</v>
      </c>
    </row>
    <row r="154" s="2" customFormat="1" ht="16.5" customHeight="1">
      <c r="A154" s="39"/>
      <c r="B154" s="40"/>
      <c r="C154" s="205" t="s">
        <v>234</v>
      </c>
      <c r="D154" s="205" t="s">
        <v>133</v>
      </c>
      <c r="E154" s="206" t="s">
        <v>235</v>
      </c>
      <c r="F154" s="207" t="s">
        <v>236</v>
      </c>
      <c r="G154" s="208" t="s">
        <v>213</v>
      </c>
      <c r="H154" s="209">
        <v>3.2000000000000002</v>
      </c>
      <c r="I154" s="210"/>
      <c r="J154" s="211">
        <f>ROUND(I154*H154,2)</f>
        <v>0</v>
      </c>
      <c r="K154" s="207" t="s">
        <v>137</v>
      </c>
      <c r="L154" s="45"/>
      <c r="M154" s="212" t="s">
        <v>19</v>
      </c>
      <c r="N154" s="213" t="s">
        <v>46</v>
      </c>
      <c r="O154" s="85"/>
      <c r="P154" s="214">
        <f>O154*H154</f>
        <v>0</v>
      </c>
      <c r="Q154" s="214">
        <v>0</v>
      </c>
      <c r="R154" s="214">
        <f>Q154*H154</f>
        <v>0</v>
      </c>
      <c r="S154" s="214">
        <v>0</v>
      </c>
      <c r="T154" s="215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16" t="s">
        <v>138</v>
      </c>
      <c r="AT154" s="216" t="s">
        <v>133</v>
      </c>
      <c r="AU154" s="216" t="s">
        <v>139</v>
      </c>
      <c r="AY154" s="18" t="s">
        <v>130</v>
      </c>
      <c r="BE154" s="217">
        <f>IF(N154="základní",J154,0)</f>
        <v>0</v>
      </c>
      <c r="BF154" s="217">
        <f>IF(N154="snížená",J154,0)</f>
        <v>0</v>
      </c>
      <c r="BG154" s="217">
        <f>IF(N154="zákl. přenesená",J154,0)</f>
        <v>0</v>
      </c>
      <c r="BH154" s="217">
        <f>IF(N154="sníž. přenesená",J154,0)</f>
        <v>0</v>
      </c>
      <c r="BI154" s="217">
        <f>IF(N154="nulová",J154,0)</f>
        <v>0</v>
      </c>
      <c r="BJ154" s="18" t="s">
        <v>139</v>
      </c>
      <c r="BK154" s="217">
        <f>ROUND(I154*H154,2)</f>
        <v>0</v>
      </c>
      <c r="BL154" s="18" t="s">
        <v>138</v>
      </c>
      <c r="BM154" s="216" t="s">
        <v>237</v>
      </c>
    </row>
    <row r="155" s="2" customFormat="1">
      <c r="A155" s="39"/>
      <c r="B155" s="40"/>
      <c r="C155" s="41"/>
      <c r="D155" s="218" t="s">
        <v>141</v>
      </c>
      <c r="E155" s="41"/>
      <c r="F155" s="219" t="s">
        <v>238</v>
      </c>
      <c r="G155" s="41"/>
      <c r="H155" s="41"/>
      <c r="I155" s="220"/>
      <c r="J155" s="41"/>
      <c r="K155" s="41"/>
      <c r="L155" s="45"/>
      <c r="M155" s="221"/>
      <c r="N155" s="222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141</v>
      </c>
      <c r="AU155" s="18" t="s">
        <v>139</v>
      </c>
    </row>
    <row r="156" s="2" customFormat="1">
      <c r="A156" s="39"/>
      <c r="B156" s="40"/>
      <c r="C156" s="41"/>
      <c r="D156" s="223" t="s">
        <v>143</v>
      </c>
      <c r="E156" s="41"/>
      <c r="F156" s="224" t="s">
        <v>239</v>
      </c>
      <c r="G156" s="41"/>
      <c r="H156" s="41"/>
      <c r="I156" s="220"/>
      <c r="J156" s="41"/>
      <c r="K156" s="41"/>
      <c r="L156" s="45"/>
      <c r="M156" s="221"/>
      <c r="N156" s="222"/>
      <c r="O156" s="85"/>
      <c r="P156" s="85"/>
      <c r="Q156" s="85"/>
      <c r="R156" s="85"/>
      <c r="S156" s="85"/>
      <c r="T156" s="86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143</v>
      </c>
      <c r="AU156" s="18" t="s">
        <v>139</v>
      </c>
    </row>
    <row r="157" s="12" customFormat="1" ht="25.92" customHeight="1">
      <c r="A157" s="12"/>
      <c r="B157" s="189"/>
      <c r="C157" s="190"/>
      <c r="D157" s="191" t="s">
        <v>73</v>
      </c>
      <c r="E157" s="192" t="s">
        <v>240</v>
      </c>
      <c r="F157" s="192" t="s">
        <v>241</v>
      </c>
      <c r="G157" s="190"/>
      <c r="H157" s="190"/>
      <c r="I157" s="193"/>
      <c r="J157" s="194">
        <f>BK157</f>
        <v>0</v>
      </c>
      <c r="K157" s="190"/>
      <c r="L157" s="195"/>
      <c r="M157" s="196"/>
      <c r="N157" s="197"/>
      <c r="O157" s="197"/>
      <c r="P157" s="198">
        <f>P158+P162+P201+P231+P250+P266+P298+P307+P344+P365+P390</f>
        <v>0</v>
      </c>
      <c r="Q157" s="197"/>
      <c r="R157" s="198">
        <f>R158+R162+R201+R231+R250+R266+R298+R307+R344+R365+R390</f>
        <v>2.6406974400000003</v>
      </c>
      <c r="S157" s="197"/>
      <c r="T157" s="199">
        <f>T158+T162+T201+T231+T250+T266+T298+T307+T344+T365+T390</f>
        <v>0.69662060000000003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00" t="s">
        <v>139</v>
      </c>
      <c r="AT157" s="201" t="s">
        <v>73</v>
      </c>
      <c r="AU157" s="201" t="s">
        <v>74</v>
      </c>
      <c r="AY157" s="200" t="s">
        <v>130</v>
      </c>
      <c r="BK157" s="202">
        <f>BK158+BK162+BK201+BK231+BK250+BK266+BK298+BK307+BK344+BK365+BK390</f>
        <v>0</v>
      </c>
    </row>
    <row r="158" s="12" customFormat="1" ht="22.8" customHeight="1">
      <c r="A158" s="12"/>
      <c r="B158" s="189"/>
      <c r="C158" s="190"/>
      <c r="D158" s="191" t="s">
        <v>73</v>
      </c>
      <c r="E158" s="203" t="s">
        <v>242</v>
      </c>
      <c r="F158" s="203" t="s">
        <v>243</v>
      </c>
      <c r="G158" s="190"/>
      <c r="H158" s="190"/>
      <c r="I158" s="193"/>
      <c r="J158" s="204">
        <f>BK158</f>
        <v>0</v>
      </c>
      <c r="K158" s="190"/>
      <c r="L158" s="195"/>
      <c r="M158" s="196"/>
      <c r="N158" s="197"/>
      <c r="O158" s="197"/>
      <c r="P158" s="198">
        <f>SUM(P159:P161)</f>
        <v>0</v>
      </c>
      <c r="Q158" s="197"/>
      <c r="R158" s="198">
        <f>SUM(R159:R161)</f>
        <v>0.002</v>
      </c>
      <c r="S158" s="197"/>
      <c r="T158" s="199">
        <f>SUM(T159:T161)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00" t="s">
        <v>139</v>
      </c>
      <c r="AT158" s="201" t="s">
        <v>73</v>
      </c>
      <c r="AU158" s="201" t="s">
        <v>82</v>
      </c>
      <c r="AY158" s="200" t="s">
        <v>130</v>
      </c>
      <c r="BK158" s="202">
        <f>SUM(BK159:BK161)</f>
        <v>0</v>
      </c>
    </row>
    <row r="159" s="2" customFormat="1" ht="16.5" customHeight="1">
      <c r="A159" s="39"/>
      <c r="B159" s="40"/>
      <c r="C159" s="205" t="s">
        <v>244</v>
      </c>
      <c r="D159" s="205" t="s">
        <v>133</v>
      </c>
      <c r="E159" s="206" t="s">
        <v>245</v>
      </c>
      <c r="F159" s="207" t="s">
        <v>246</v>
      </c>
      <c r="G159" s="208" t="s">
        <v>167</v>
      </c>
      <c r="H159" s="209">
        <v>4</v>
      </c>
      <c r="I159" s="210"/>
      <c r="J159" s="211">
        <f>ROUND(I159*H159,2)</f>
        <v>0</v>
      </c>
      <c r="K159" s="207" t="s">
        <v>137</v>
      </c>
      <c r="L159" s="45"/>
      <c r="M159" s="212" t="s">
        <v>19</v>
      </c>
      <c r="N159" s="213" t="s">
        <v>46</v>
      </c>
      <c r="O159" s="85"/>
      <c r="P159" s="214">
        <f>O159*H159</f>
        <v>0</v>
      </c>
      <c r="Q159" s="214">
        <v>0.00050000000000000001</v>
      </c>
      <c r="R159" s="214">
        <f>Q159*H159</f>
        <v>0.002</v>
      </c>
      <c r="S159" s="214">
        <v>0</v>
      </c>
      <c r="T159" s="215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16" t="s">
        <v>234</v>
      </c>
      <c r="AT159" s="216" t="s">
        <v>133</v>
      </c>
      <c r="AU159" s="216" t="s">
        <v>139</v>
      </c>
      <c r="AY159" s="18" t="s">
        <v>130</v>
      </c>
      <c r="BE159" s="217">
        <f>IF(N159="základní",J159,0)</f>
        <v>0</v>
      </c>
      <c r="BF159" s="217">
        <f>IF(N159="snížená",J159,0)</f>
        <v>0</v>
      </c>
      <c r="BG159" s="217">
        <f>IF(N159="zákl. přenesená",J159,0)</f>
        <v>0</v>
      </c>
      <c r="BH159" s="217">
        <f>IF(N159="sníž. přenesená",J159,0)</f>
        <v>0</v>
      </c>
      <c r="BI159" s="217">
        <f>IF(N159="nulová",J159,0)</f>
        <v>0</v>
      </c>
      <c r="BJ159" s="18" t="s">
        <v>139</v>
      </c>
      <c r="BK159" s="217">
        <f>ROUND(I159*H159,2)</f>
        <v>0</v>
      </c>
      <c r="BL159" s="18" t="s">
        <v>234</v>
      </c>
      <c r="BM159" s="216" t="s">
        <v>247</v>
      </c>
    </row>
    <row r="160" s="2" customFormat="1">
      <c r="A160" s="39"/>
      <c r="B160" s="40"/>
      <c r="C160" s="41"/>
      <c r="D160" s="218" t="s">
        <v>141</v>
      </c>
      <c r="E160" s="41"/>
      <c r="F160" s="219" t="s">
        <v>248</v>
      </c>
      <c r="G160" s="41"/>
      <c r="H160" s="41"/>
      <c r="I160" s="220"/>
      <c r="J160" s="41"/>
      <c r="K160" s="41"/>
      <c r="L160" s="45"/>
      <c r="M160" s="221"/>
      <c r="N160" s="222"/>
      <c r="O160" s="85"/>
      <c r="P160" s="85"/>
      <c r="Q160" s="85"/>
      <c r="R160" s="85"/>
      <c r="S160" s="85"/>
      <c r="T160" s="86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141</v>
      </c>
      <c r="AU160" s="18" t="s">
        <v>139</v>
      </c>
    </row>
    <row r="161" s="2" customFormat="1">
      <c r="A161" s="39"/>
      <c r="B161" s="40"/>
      <c r="C161" s="41"/>
      <c r="D161" s="223" t="s">
        <v>143</v>
      </c>
      <c r="E161" s="41"/>
      <c r="F161" s="224" t="s">
        <v>249</v>
      </c>
      <c r="G161" s="41"/>
      <c r="H161" s="41"/>
      <c r="I161" s="220"/>
      <c r="J161" s="41"/>
      <c r="K161" s="41"/>
      <c r="L161" s="45"/>
      <c r="M161" s="221"/>
      <c r="N161" s="222"/>
      <c r="O161" s="85"/>
      <c r="P161" s="85"/>
      <c r="Q161" s="85"/>
      <c r="R161" s="85"/>
      <c r="S161" s="85"/>
      <c r="T161" s="86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143</v>
      </c>
      <c r="AU161" s="18" t="s">
        <v>139</v>
      </c>
    </row>
    <row r="162" s="12" customFormat="1" ht="22.8" customHeight="1">
      <c r="A162" s="12"/>
      <c r="B162" s="189"/>
      <c r="C162" s="190"/>
      <c r="D162" s="191" t="s">
        <v>73</v>
      </c>
      <c r="E162" s="203" t="s">
        <v>250</v>
      </c>
      <c r="F162" s="203" t="s">
        <v>251</v>
      </c>
      <c r="G162" s="190"/>
      <c r="H162" s="190"/>
      <c r="I162" s="193"/>
      <c r="J162" s="204">
        <f>BK162</f>
        <v>0</v>
      </c>
      <c r="K162" s="190"/>
      <c r="L162" s="195"/>
      <c r="M162" s="196"/>
      <c r="N162" s="197"/>
      <c r="O162" s="197"/>
      <c r="P162" s="198">
        <f>SUM(P163:P200)</f>
        <v>0</v>
      </c>
      <c r="Q162" s="197"/>
      <c r="R162" s="198">
        <f>SUM(R163:R200)</f>
        <v>0.079189999999999997</v>
      </c>
      <c r="S162" s="197"/>
      <c r="T162" s="199">
        <f>SUM(T163:T200)</f>
        <v>0.071690000000000004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00" t="s">
        <v>139</v>
      </c>
      <c r="AT162" s="201" t="s">
        <v>73</v>
      </c>
      <c r="AU162" s="201" t="s">
        <v>82</v>
      </c>
      <c r="AY162" s="200" t="s">
        <v>130</v>
      </c>
      <c r="BK162" s="202">
        <f>SUM(BK163:BK200)</f>
        <v>0</v>
      </c>
    </row>
    <row r="163" s="2" customFormat="1" ht="16.5" customHeight="1">
      <c r="A163" s="39"/>
      <c r="B163" s="40"/>
      <c r="C163" s="205" t="s">
        <v>252</v>
      </c>
      <c r="D163" s="205" t="s">
        <v>133</v>
      </c>
      <c r="E163" s="206" t="s">
        <v>253</v>
      </c>
      <c r="F163" s="207" t="s">
        <v>254</v>
      </c>
      <c r="G163" s="208" t="s">
        <v>255</v>
      </c>
      <c r="H163" s="209">
        <v>1</v>
      </c>
      <c r="I163" s="210"/>
      <c r="J163" s="211">
        <f>ROUND(I163*H163,2)</f>
        <v>0</v>
      </c>
      <c r="K163" s="207" t="s">
        <v>137</v>
      </c>
      <c r="L163" s="45"/>
      <c r="M163" s="212" t="s">
        <v>19</v>
      </c>
      <c r="N163" s="213" t="s">
        <v>46</v>
      </c>
      <c r="O163" s="85"/>
      <c r="P163" s="214">
        <f>O163*H163</f>
        <v>0</v>
      </c>
      <c r="Q163" s="214">
        <v>0</v>
      </c>
      <c r="R163" s="214">
        <f>Q163*H163</f>
        <v>0</v>
      </c>
      <c r="S163" s="214">
        <v>0.01933</v>
      </c>
      <c r="T163" s="215">
        <f>S163*H163</f>
        <v>0.01933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16" t="s">
        <v>234</v>
      </c>
      <c r="AT163" s="216" t="s">
        <v>133</v>
      </c>
      <c r="AU163" s="216" t="s">
        <v>139</v>
      </c>
      <c r="AY163" s="18" t="s">
        <v>130</v>
      </c>
      <c r="BE163" s="217">
        <f>IF(N163="základní",J163,0)</f>
        <v>0</v>
      </c>
      <c r="BF163" s="217">
        <f>IF(N163="snížená",J163,0)</f>
        <v>0</v>
      </c>
      <c r="BG163" s="217">
        <f>IF(N163="zákl. přenesená",J163,0)</f>
        <v>0</v>
      </c>
      <c r="BH163" s="217">
        <f>IF(N163="sníž. přenesená",J163,0)</f>
        <v>0</v>
      </c>
      <c r="BI163" s="217">
        <f>IF(N163="nulová",J163,0)</f>
        <v>0</v>
      </c>
      <c r="BJ163" s="18" t="s">
        <v>139</v>
      </c>
      <c r="BK163" s="217">
        <f>ROUND(I163*H163,2)</f>
        <v>0</v>
      </c>
      <c r="BL163" s="18" t="s">
        <v>234</v>
      </c>
      <c r="BM163" s="216" t="s">
        <v>256</v>
      </c>
    </row>
    <row r="164" s="2" customFormat="1">
      <c r="A164" s="39"/>
      <c r="B164" s="40"/>
      <c r="C164" s="41"/>
      <c r="D164" s="218" t="s">
        <v>141</v>
      </c>
      <c r="E164" s="41"/>
      <c r="F164" s="219" t="s">
        <v>257</v>
      </c>
      <c r="G164" s="41"/>
      <c r="H164" s="41"/>
      <c r="I164" s="220"/>
      <c r="J164" s="41"/>
      <c r="K164" s="41"/>
      <c r="L164" s="45"/>
      <c r="M164" s="221"/>
      <c r="N164" s="222"/>
      <c r="O164" s="85"/>
      <c r="P164" s="85"/>
      <c r="Q164" s="85"/>
      <c r="R164" s="85"/>
      <c r="S164" s="85"/>
      <c r="T164" s="86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141</v>
      </c>
      <c r="AU164" s="18" t="s">
        <v>139</v>
      </c>
    </row>
    <row r="165" s="2" customFormat="1">
      <c r="A165" s="39"/>
      <c r="B165" s="40"/>
      <c r="C165" s="41"/>
      <c r="D165" s="223" t="s">
        <v>143</v>
      </c>
      <c r="E165" s="41"/>
      <c r="F165" s="224" t="s">
        <v>258</v>
      </c>
      <c r="G165" s="41"/>
      <c r="H165" s="41"/>
      <c r="I165" s="220"/>
      <c r="J165" s="41"/>
      <c r="K165" s="41"/>
      <c r="L165" s="45"/>
      <c r="M165" s="221"/>
      <c r="N165" s="222"/>
      <c r="O165" s="85"/>
      <c r="P165" s="85"/>
      <c r="Q165" s="85"/>
      <c r="R165" s="85"/>
      <c r="S165" s="85"/>
      <c r="T165" s="86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143</v>
      </c>
      <c r="AU165" s="18" t="s">
        <v>139</v>
      </c>
    </row>
    <row r="166" s="2" customFormat="1" ht="16.5" customHeight="1">
      <c r="A166" s="39"/>
      <c r="B166" s="40"/>
      <c r="C166" s="205" t="s">
        <v>259</v>
      </c>
      <c r="D166" s="205" t="s">
        <v>133</v>
      </c>
      <c r="E166" s="206" t="s">
        <v>260</v>
      </c>
      <c r="F166" s="207" t="s">
        <v>261</v>
      </c>
      <c r="G166" s="208" t="s">
        <v>255</v>
      </c>
      <c r="H166" s="209">
        <v>1</v>
      </c>
      <c r="I166" s="210"/>
      <c r="J166" s="211">
        <f>ROUND(I166*H166,2)</f>
        <v>0</v>
      </c>
      <c r="K166" s="207" t="s">
        <v>137</v>
      </c>
      <c r="L166" s="45"/>
      <c r="M166" s="212" t="s">
        <v>19</v>
      </c>
      <c r="N166" s="213" t="s">
        <v>46</v>
      </c>
      <c r="O166" s="85"/>
      <c r="P166" s="214">
        <f>O166*H166</f>
        <v>0</v>
      </c>
      <c r="Q166" s="214">
        <v>0.017069999999999998</v>
      </c>
      <c r="R166" s="214">
        <f>Q166*H166</f>
        <v>0.017069999999999998</v>
      </c>
      <c r="S166" s="214">
        <v>0</v>
      </c>
      <c r="T166" s="215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16" t="s">
        <v>234</v>
      </c>
      <c r="AT166" s="216" t="s">
        <v>133</v>
      </c>
      <c r="AU166" s="216" t="s">
        <v>139</v>
      </c>
      <c r="AY166" s="18" t="s">
        <v>130</v>
      </c>
      <c r="BE166" s="217">
        <f>IF(N166="základní",J166,0)</f>
        <v>0</v>
      </c>
      <c r="BF166" s="217">
        <f>IF(N166="snížená",J166,0)</f>
        <v>0</v>
      </c>
      <c r="BG166" s="217">
        <f>IF(N166="zákl. přenesená",J166,0)</f>
        <v>0</v>
      </c>
      <c r="BH166" s="217">
        <f>IF(N166="sníž. přenesená",J166,0)</f>
        <v>0</v>
      </c>
      <c r="BI166" s="217">
        <f>IF(N166="nulová",J166,0)</f>
        <v>0</v>
      </c>
      <c r="BJ166" s="18" t="s">
        <v>139</v>
      </c>
      <c r="BK166" s="217">
        <f>ROUND(I166*H166,2)</f>
        <v>0</v>
      </c>
      <c r="BL166" s="18" t="s">
        <v>234</v>
      </c>
      <c r="BM166" s="216" t="s">
        <v>262</v>
      </c>
    </row>
    <row r="167" s="2" customFormat="1">
      <c r="A167" s="39"/>
      <c r="B167" s="40"/>
      <c r="C167" s="41"/>
      <c r="D167" s="218" t="s">
        <v>141</v>
      </c>
      <c r="E167" s="41"/>
      <c r="F167" s="219" t="s">
        <v>263</v>
      </c>
      <c r="G167" s="41"/>
      <c r="H167" s="41"/>
      <c r="I167" s="220"/>
      <c r="J167" s="41"/>
      <c r="K167" s="41"/>
      <c r="L167" s="45"/>
      <c r="M167" s="221"/>
      <c r="N167" s="222"/>
      <c r="O167" s="85"/>
      <c r="P167" s="85"/>
      <c r="Q167" s="85"/>
      <c r="R167" s="85"/>
      <c r="S167" s="85"/>
      <c r="T167" s="86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141</v>
      </c>
      <c r="AU167" s="18" t="s">
        <v>139</v>
      </c>
    </row>
    <row r="168" s="2" customFormat="1">
      <c r="A168" s="39"/>
      <c r="B168" s="40"/>
      <c r="C168" s="41"/>
      <c r="D168" s="223" t="s">
        <v>143</v>
      </c>
      <c r="E168" s="41"/>
      <c r="F168" s="224" t="s">
        <v>264</v>
      </c>
      <c r="G168" s="41"/>
      <c r="H168" s="41"/>
      <c r="I168" s="220"/>
      <c r="J168" s="41"/>
      <c r="K168" s="41"/>
      <c r="L168" s="45"/>
      <c r="M168" s="221"/>
      <c r="N168" s="222"/>
      <c r="O168" s="85"/>
      <c r="P168" s="85"/>
      <c r="Q168" s="85"/>
      <c r="R168" s="85"/>
      <c r="S168" s="85"/>
      <c r="T168" s="86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143</v>
      </c>
      <c r="AU168" s="18" t="s">
        <v>139</v>
      </c>
    </row>
    <row r="169" s="2" customFormat="1" ht="16.5" customHeight="1">
      <c r="A169" s="39"/>
      <c r="B169" s="40"/>
      <c r="C169" s="205" t="s">
        <v>265</v>
      </c>
      <c r="D169" s="205" t="s">
        <v>133</v>
      </c>
      <c r="E169" s="206" t="s">
        <v>266</v>
      </c>
      <c r="F169" s="207" t="s">
        <v>267</v>
      </c>
      <c r="G169" s="208" t="s">
        <v>255</v>
      </c>
      <c r="H169" s="209">
        <v>1</v>
      </c>
      <c r="I169" s="210"/>
      <c r="J169" s="211">
        <f>ROUND(I169*H169,2)</f>
        <v>0</v>
      </c>
      <c r="K169" s="207" t="s">
        <v>137</v>
      </c>
      <c r="L169" s="45"/>
      <c r="M169" s="212" t="s">
        <v>19</v>
      </c>
      <c r="N169" s="213" t="s">
        <v>46</v>
      </c>
      <c r="O169" s="85"/>
      <c r="P169" s="214">
        <f>O169*H169</f>
        <v>0</v>
      </c>
      <c r="Q169" s="214">
        <v>0</v>
      </c>
      <c r="R169" s="214">
        <f>Q169*H169</f>
        <v>0</v>
      </c>
      <c r="S169" s="214">
        <v>0.019460000000000002</v>
      </c>
      <c r="T169" s="215">
        <f>S169*H169</f>
        <v>0.019460000000000002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16" t="s">
        <v>234</v>
      </c>
      <c r="AT169" s="216" t="s">
        <v>133</v>
      </c>
      <c r="AU169" s="216" t="s">
        <v>139</v>
      </c>
      <c r="AY169" s="18" t="s">
        <v>130</v>
      </c>
      <c r="BE169" s="217">
        <f>IF(N169="základní",J169,0)</f>
        <v>0</v>
      </c>
      <c r="BF169" s="217">
        <f>IF(N169="snížená",J169,0)</f>
        <v>0</v>
      </c>
      <c r="BG169" s="217">
        <f>IF(N169="zákl. přenesená",J169,0)</f>
        <v>0</v>
      </c>
      <c r="BH169" s="217">
        <f>IF(N169="sníž. přenesená",J169,0)</f>
        <v>0</v>
      </c>
      <c r="BI169" s="217">
        <f>IF(N169="nulová",J169,0)</f>
        <v>0</v>
      </c>
      <c r="BJ169" s="18" t="s">
        <v>139</v>
      </c>
      <c r="BK169" s="217">
        <f>ROUND(I169*H169,2)</f>
        <v>0</v>
      </c>
      <c r="BL169" s="18" t="s">
        <v>234</v>
      </c>
      <c r="BM169" s="216" t="s">
        <v>268</v>
      </c>
    </row>
    <row r="170" s="2" customFormat="1">
      <c r="A170" s="39"/>
      <c r="B170" s="40"/>
      <c r="C170" s="41"/>
      <c r="D170" s="218" t="s">
        <v>141</v>
      </c>
      <c r="E170" s="41"/>
      <c r="F170" s="219" t="s">
        <v>269</v>
      </c>
      <c r="G170" s="41"/>
      <c r="H170" s="41"/>
      <c r="I170" s="220"/>
      <c r="J170" s="41"/>
      <c r="K170" s="41"/>
      <c r="L170" s="45"/>
      <c r="M170" s="221"/>
      <c r="N170" s="222"/>
      <c r="O170" s="85"/>
      <c r="P170" s="85"/>
      <c r="Q170" s="85"/>
      <c r="R170" s="85"/>
      <c r="S170" s="85"/>
      <c r="T170" s="86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141</v>
      </c>
      <c r="AU170" s="18" t="s">
        <v>139</v>
      </c>
    </row>
    <row r="171" s="2" customFormat="1">
      <c r="A171" s="39"/>
      <c r="B171" s="40"/>
      <c r="C171" s="41"/>
      <c r="D171" s="223" t="s">
        <v>143</v>
      </c>
      <c r="E171" s="41"/>
      <c r="F171" s="224" t="s">
        <v>270</v>
      </c>
      <c r="G171" s="41"/>
      <c r="H171" s="41"/>
      <c r="I171" s="220"/>
      <c r="J171" s="41"/>
      <c r="K171" s="41"/>
      <c r="L171" s="45"/>
      <c r="M171" s="221"/>
      <c r="N171" s="222"/>
      <c r="O171" s="85"/>
      <c r="P171" s="85"/>
      <c r="Q171" s="85"/>
      <c r="R171" s="85"/>
      <c r="S171" s="85"/>
      <c r="T171" s="86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143</v>
      </c>
      <c r="AU171" s="18" t="s">
        <v>139</v>
      </c>
    </row>
    <row r="172" s="2" customFormat="1" ht="16.5" customHeight="1">
      <c r="A172" s="39"/>
      <c r="B172" s="40"/>
      <c r="C172" s="205" t="s">
        <v>7</v>
      </c>
      <c r="D172" s="205" t="s">
        <v>133</v>
      </c>
      <c r="E172" s="206" t="s">
        <v>271</v>
      </c>
      <c r="F172" s="207" t="s">
        <v>272</v>
      </c>
      <c r="G172" s="208" t="s">
        <v>255</v>
      </c>
      <c r="H172" s="209">
        <v>1</v>
      </c>
      <c r="I172" s="210"/>
      <c r="J172" s="211">
        <f>ROUND(I172*H172,2)</f>
        <v>0</v>
      </c>
      <c r="K172" s="207" t="s">
        <v>137</v>
      </c>
      <c r="L172" s="45"/>
      <c r="M172" s="212" t="s">
        <v>19</v>
      </c>
      <c r="N172" s="213" t="s">
        <v>46</v>
      </c>
      <c r="O172" s="85"/>
      <c r="P172" s="214">
        <f>O172*H172</f>
        <v>0</v>
      </c>
      <c r="Q172" s="214">
        <v>0.021229999999999999</v>
      </c>
      <c r="R172" s="214">
        <f>Q172*H172</f>
        <v>0.021229999999999999</v>
      </c>
      <c r="S172" s="214">
        <v>0</v>
      </c>
      <c r="T172" s="215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16" t="s">
        <v>234</v>
      </c>
      <c r="AT172" s="216" t="s">
        <v>133</v>
      </c>
      <c r="AU172" s="216" t="s">
        <v>139</v>
      </c>
      <c r="AY172" s="18" t="s">
        <v>130</v>
      </c>
      <c r="BE172" s="217">
        <f>IF(N172="základní",J172,0)</f>
        <v>0</v>
      </c>
      <c r="BF172" s="217">
        <f>IF(N172="snížená",J172,0)</f>
        <v>0</v>
      </c>
      <c r="BG172" s="217">
        <f>IF(N172="zákl. přenesená",J172,0)</f>
        <v>0</v>
      </c>
      <c r="BH172" s="217">
        <f>IF(N172="sníž. přenesená",J172,0)</f>
        <v>0</v>
      </c>
      <c r="BI172" s="217">
        <f>IF(N172="nulová",J172,0)</f>
        <v>0</v>
      </c>
      <c r="BJ172" s="18" t="s">
        <v>139</v>
      </c>
      <c r="BK172" s="217">
        <f>ROUND(I172*H172,2)</f>
        <v>0</v>
      </c>
      <c r="BL172" s="18" t="s">
        <v>234</v>
      </c>
      <c r="BM172" s="216" t="s">
        <v>273</v>
      </c>
    </row>
    <row r="173" s="2" customFormat="1">
      <c r="A173" s="39"/>
      <c r="B173" s="40"/>
      <c r="C173" s="41"/>
      <c r="D173" s="218" t="s">
        <v>141</v>
      </c>
      <c r="E173" s="41"/>
      <c r="F173" s="219" t="s">
        <v>274</v>
      </c>
      <c r="G173" s="41"/>
      <c r="H173" s="41"/>
      <c r="I173" s="220"/>
      <c r="J173" s="41"/>
      <c r="K173" s="41"/>
      <c r="L173" s="45"/>
      <c r="M173" s="221"/>
      <c r="N173" s="222"/>
      <c r="O173" s="85"/>
      <c r="P173" s="85"/>
      <c r="Q173" s="85"/>
      <c r="R173" s="85"/>
      <c r="S173" s="85"/>
      <c r="T173" s="86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141</v>
      </c>
      <c r="AU173" s="18" t="s">
        <v>139</v>
      </c>
    </row>
    <row r="174" s="2" customFormat="1">
      <c r="A174" s="39"/>
      <c r="B174" s="40"/>
      <c r="C174" s="41"/>
      <c r="D174" s="223" t="s">
        <v>143</v>
      </c>
      <c r="E174" s="41"/>
      <c r="F174" s="224" t="s">
        <v>275</v>
      </c>
      <c r="G174" s="41"/>
      <c r="H174" s="41"/>
      <c r="I174" s="220"/>
      <c r="J174" s="41"/>
      <c r="K174" s="41"/>
      <c r="L174" s="45"/>
      <c r="M174" s="221"/>
      <c r="N174" s="222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143</v>
      </c>
      <c r="AU174" s="18" t="s">
        <v>139</v>
      </c>
    </row>
    <row r="175" s="2" customFormat="1" ht="16.5" customHeight="1">
      <c r="A175" s="39"/>
      <c r="B175" s="40"/>
      <c r="C175" s="205" t="s">
        <v>276</v>
      </c>
      <c r="D175" s="205" t="s">
        <v>133</v>
      </c>
      <c r="E175" s="206" t="s">
        <v>277</v>
      </c>
      <c r="F175" s="207" t="s">
        <v>278</v>
      </c>
      <c r="G175" s="208" t="s">
        <v>255</v>
      </c>
      <c r="H175" s="209">
        <v>1</v>
      </c>
      <c r="I175" s="210"/>
      <c r="J175" s="211">
        <f>ROUND(I175*H175,2)</f>
        <v>0</v>
      </c>
      <c r="K175" s="207" t="s">
        <v>137</v>
      </c>
      <c r="L175" s="45"/>
      <c r="M175" s="212" t="s">
        <v>19</v>
      </c>
      <c r="N175" s="213" t="s">
        <v>46</v>
      </c>
      <c r="O175" s="85"/>
      <c r="P175" s="214">
        <f>O175*H175</f>
        <v>0</v>
      </c>
      <c r="Q175" s="214">
        <v>0</v>
      </c>
      <c r="R175" s="214">
        <f>Q175*H175</f>
        <v>0</v>
      </c>
      <c r="S175" s="214">
        <v>0.032899999999999999</v>
      </c>
      <c r="T175" s="215">
        <f>S175*H175</f>
        <v>0.032899999999999999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16" t="s">
        <v>234</v>
      </c>
      <c r="AT175" s="216" t="s">
        <v>133</v>
      </c>
      <c r="AU175" s="216" t="s">
        <v>139</v>
      </c>
      <c r="AY175" s="18" t="s">
        <v>130</v>
      </c>
      <c r="BE175" s="217">
        <f>IF(N175="základní",J175,0)</f>
        <v>0</v>
      </c>
      <c r="BF175" s="217">
        <f>IF(N175="snížená",J175,0)</f>
        <v>0</v>
      </c>
      <c r="BG175" s="217">
        <f>IF(N175="zákl. přenesená",J175,0)</f>
        <v>0</v>
      </c>
      <c r="BH175" s="217">
        <f>IF(N175="sníž. přenesená",J175,0)</f>
        <v>0</v>
      </c>
      <c r="BI175" s="217">
        <f>IF(N175="nulová",J175,0)</f>
        <v>0</v>
      </c>
      <c r="BJ175" s="18" t="s">
        <v>139</v>
      </c>
      <c r="BK175" s="217">
        <f>ROUND(I175*H175,2)</f>
        <v>0</v>
      </c>
      <c r="BL175" s="18" t="s">
        <v>234</v>
      </c>
      <c r="BM175" s="216" t="s">
        <v>279</v>
      </c>
    </row>
    <row r="176" s="2" customFormat="1">
      <c r="A176" s="39"/>
      <c r="B176" s="40"/>
      <c r="C176" s="41"/>
      <c r="D176" s="218" t="s">
        <v>141</v>
      </c>
      <c r="E176" s="41"/>
      <c r="F176" s="219" t="s">
        <v>278</v>
      </c>
      <c r="G176" s="41"/>
      <c r="H176" s="41"/>
      <c r="I176" s="220"/>
      <c r="J176" s="41"/>
      <c r="K176" s="41"/>
      <c r="L176" s="45"/>
      <c r="M176" s="221"/>
      <c r="N176" s="222"/>
      <c r="O176" s="85"/>
      <c r="P176" s="85"/>
      <c r="Q176" s="85"/>
      <c r="R176" s="85"/>
      <c r="S176" s="85"/>
      <c r="T176" s="86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141</v>
      </c>
      <c r="AU176" s="18" t="s">
        <v>139</v>
      </c>
    </row>
    <row r="177" s="2" customFormat="1">
      <c r="A177" s="39"/>
      <c r="B177" s="40"/>
      <c r="C177" s="41"/>
      <c r="D177" s="223" t="s">
        <v>143</v>
      </c>
      <c r="E177" s="41"/>
      <c r="F177" s="224" t="s">
        <v>280</v>
      </c>
      <c r="G177" s="41"/>
      <c r="H177" s="41"/>
      <c r="I177" s="220"/>
      <c r="J177" s="41"/>
      <c r="K177" s="41"/>
      <c r="L177" s="45"/>
      <c r="M177" s="221"/>
      <c r="N177" s="222"/>
      <c r="O177" s="85"/>
      <c r="P177" s="85"/>
      <c r="Q177" s="85"/>
      <c r="R177" s="85"/>
      <c r="S177" s="85"/>
      <c r="T177" s="86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143</v>
      </c>
      <c r="AU177" s="18" t="s">
        <v>139</v>
      </c>
    </row>
    <row r="178" s="2" customFormat="1" ht="16.5" customHeight="1">
      <c r="A178" s="39"/>
      <c r="B178" s="40"/>
      <c r="C178" s="205" t="s">
        <v>281</v>
      </c>
      <c r="D178" s="205" t="s">
        <v>133</v>
      </c>
      <c r="E178" s="206" t="s">
        <v>282</v>
      </c>
      <c r="F178" s="207" t="s">
        <v>283</v>
      </c>
      <c r="G178" s="208" t="s">
        <v>255</v>
      </c>
      <c r="H178" s="209">
        <v>1</v>
      </c>
      <c r="I178" s="210"/>
      <c r="J178" s="211">
        <f>ROUND(I178*H178,2)</f>
        <v>0</v>
      </c>
      <c r="K178" s="207" t="s">
        <v>137</v>
      </c>
      <c r="L178" s="45"/>
      <c r="M178" s="212" t="s">
        <v>19</v>
      </c>
      <c r="N178" s="213" t="s">
        <v>46</v>
      </c>
      <c r="O178" s="85"/>
      <c r="P178" s="214">
        <f>O178*H178</f>
        <v>0</v>
      </c>
      <c r="Q178" s="214">
        <v>0.018069999999999999</v>
      </c>
      <c r="R178" s="214">
        <f>Q178*H178</f>
        <v>0.018069999999999999</v>
      </c>
      <c r="S178" s="214">
        <v>0</v>
      </c>
      <c r="T178" s="215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16" t="s">
        <v>234</v>
      </c>
      <c r="AT178" s="216" t="s">
        <v>133</v>
      </c>
      <c r="AU178" s="216" t="s">
        <v>139</v>
      </c>
      <c r="AY178" s="18" t="s">
        <v>130</v>
      </c>
      <c r="BE178" s="217">
        <f>IF(N178="základní",J178,0)</f>
        <v>0</v>
      </c>
      <c r="BF178" s="217">
        <f>IF(N178="snížená",J178,0)</f>
        <v>0</v>
      </c>
      <c r="BG178" s="217">
        <f>IF(N178="zákl. přenesená",J178,0)</f>
        <v>0</v>
      </c>
      <c r="BH178" s="217">
        <f>IF(N178="sníž. přenesená",J178,0)</f>
        <v>0</v>
      </c>
      <c r="BI178" s="217">
        <f>IF(N178="nulová",J178,0)</f>
        <v>0</v>
      </c>
      <c r="BJ178" s="18" t="s">
        <v>139</v>
      </c>
      <c r="BK178" s="217">
        <f>ROUND(I178*H178,2)</f>
        <v>0</v>
      </c>
      <c r="BL178" s="18" t="s">
        <v>234</v>
      </c>
      <c r="BM178" s="216" t="s">
        <v>284</v>
      </c>
    </row>
    <row r="179" s="2" customFormat="1">
      <c r="A179" s="39"/>
      <c r="B179" s="40"/>
      <c r="C179" s="41"/>
      <c r="D179" s="218" t="s">
        <v>141</v>
      </c>
      <c r="E179" s="41"/>
      <c r="F179" s="219" t="s">
        <v>285</v>
      </c>
      <c r="G179" s="41"/>
      <c r="H179" s="41"/>
      <c r="I179" s="220"/>
      <c r="J179" s="41"/>
      <c r="K179" s="41"/>
      <c r="L179" s="45"/>
      <c r="M179" s="221"/>
      <c r="N179" s="222"/>
      <c r="O179" s="85"/>
      <c r="P179" s="85"/>
      <c r="Q179" s="85"/>
      <c r="R179" s="85"/>
      <c r="S179" s="85"/>
      <c r="T179" s="86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141</v>
      </c>
      <c r="AU179" s="18" t="s">
        <v>139</v>
      </c>
    </row>
    <row r="180" s="2" customFormat="1">
      <c r="A180" s="39"/>
      <c r="B180" s="40"/>
      <c r="C180" s="41"/>
      <c r="D180" s="223" t="s">
        <v>143</v>
      </c>
      <c r="E180" s="41"/>
      <c r="F180" s="224" t="s">
        <v>286</v>
      </c>
      <c r="G180" s="41"/>
      <c r="H180" s="41"/>
      <c r="I180" s="220"/>
      <c r="J180" s="41"/>
      <c r="K180" s="41"/>
      <c r="L180" s="45"/>
      <c r="M180" s="221"/>
      <c r="N180" s="222"/>
      <c r="O180" s="85"/>
      <c r="P180" s="85"/>
      <c r="Q180" s="85"/>
      <c r="R180" s="85"/>
      <c r="S180" s="85"/>
      <c r="T180" s="86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18" t="s">
        <v>143</v>
      </c>
      <c r="AU180" s="18" t="s">
        <v>139</v>
      </c>
    </row>
    <row r="181" s="2" customFormat="1" ht="21.75" customHeight="1">
      <c r="A181" s="39"/>
      <c r="B181" s="40"/>
      <c r="C181" s="205" t="s">
        <v>287</v>
      </c>
      <c r="D181" s="205" t="s">
        <v>133</v>
      </c>
      <c r="E181" s="206" t="s">
        <v>288</v>
      </c>
      <c r="F181" s="207" t="s">
        <v>289</v>
      </c>
      <c r="G181" s="208" t="s">
        <v>255</v>
      </c>
      <c r="H181" s="209">
        <v>1</v>
      </c>
      <c r="I181" s="210"/>
      <c r="J181" s="211">
        <f>ROUND(I181*H181,2)</f>
        <v>0</v>
      </c>
      <c r="K181" s="207" t="s">
        <v>137</v>
      </c>
      <c r="L181" s="45"/>
      <c r="M181" s="212" t="s">
        <v>19</v>
      </c>
      <c r="N181" s="213" t="s">
        <v>46</v>
      </c>
      <c r="O181" s="85"/>
      <c r="P181" s="214">
        <f>O181*H181</f>
        <v>0</v>
      </c>
      <c r="Q181" s="214">
        <v>0.017319999999999999</v>
      </c>
      <c r="R181" s="214">
        <f>Q181*H181</f>
        <v>0.017319999999999999</v>
      </c>
      <c r="S181" s="214">
        <v>0</v>
      </c>
      <c r="T181" s="215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16" t="s">
        <v>234</v>
      </c>
      <c r="AT181" s="216" t="s">
        <v>133</v>
      </c>
      <c r="AU181" s="216" t="s">
        <v>139</v>
      </c>
      <c r="AY181" s="18" t="s">
        <v>130</v>
      </c>
      <c r="BE181" s="217">
        <f>IF(N181="základní",J181,0)</f>
        <v>0</v>
      </c>
      <c r="BF181" s="217">
        <f>IF(N181="snížená",J181,0)</f>
        <v>0</v>
      </c>
      <c r="BG181" s="217">
        <f>IF(N181="zákl. přenesená",J181,0)</f>
        <v>0</v>
      </c>
      <c r="BH181" s="217">
        <f>IF(N181="sníž. přenesená",J181,0)</f>
        <v>0</v>
      </c>
      <c r="BI181" s="217">
        <f>IF(N181="nulová",J181,0)</f>
        <v>0</v>
      </c>
      <c r="BJ181" s="18" t="s">
        <v>139</v>
      </c>
      <c r="BK181" s="217">
        <f>ROUND(I181*H181,2)</f>
        <v>0</v>
      </c>
      <c r="BL181" s="18" t="s">
        <v>234</v>
      </c>
      <c r="BM181" s="216" t="s">
        <v>290</v>
      </c>
    </row>
    <row r="182" s="2" customFormat="1">
      <c r="A182" s="39"/>
      <c r="B182" s="40"/>
      <c r="C182" s="41"/>
      <c r="D182" s="218" t="s">
        <v>141</v>
      </c>
      <c r="E182" s="41"/>
      <c r="F182" s="219" t="s">
        <v>291</v>
      </c>
      <c r="G182" s="41"/>
      <c r="H182" s="41"/>
      <c r="I182" s="220"/>
      <c r="J182" s="41"/>
      <c r="K182" s="41"/>
      <c r="L182" s="45"/>
      <c r="M182" s="221"/>
      <c r="N182" s="222"/>
      <c r="O182" s="85"/>
      <c r="P182" s="85"/>
      <c r="Q182" s="85"/>
      <c r="R182" s="85"/>
      <c r="S182" s="85"/>
      <c r="T182" s="86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141</v>
      </c>
      <c r="AU182" s="18" t="s">
        <v>139</v>
      </c>
    </row>
    <row r="183" s="2" customFormat="1">
      <c r="A183" s="39"/>
      <c r="B183" s="40"/>
      <c r="C183" s="41"/>
      <c r="D183" s="223" t="s">
        <v>143</v>
      </c>
      <c r="E183" s="41"/>
      <c r="F183" s="224" t="s">
        <v>292</v>
      </c>
      <c r="G183" s="41"/>
      <c r="H183" s="41"/>
      <c r="I183" s="220"/>
      <c r="J183" s="41"/>
      <c r="K183" s="41"/>
      <c r="L183" s="45"/>
      <c r="M183" s="221"/>
      <c r="N183" s="222"/>
      <c r="O183" s="85"/>
      <c r="P183" s="85"/>
      <c r="Q183" s="85"/>
      <c r="R183" s="85"/>
      <c r="S183" s="85"/>
      <c r="T183" s="86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143</v>
      </c>
      <c r="AU183" s="18" t="s">
        <v>139</v>
      </c>
    </row>
    <row r="184" s="2" customFormat="1" ht="16.5" customHeight="1">
      <c r="A184" s="39"/>
      <c r="B184" s="40"/>
      <c r="C184" s="205" t="s">
        <v>293</v>
      </c>
      <c r="D184" s="205" t="s">
        <v>133</v>
      </c>
      <c r="E184" s="206" t="s">
        <v>294</v>
      </c>
      <c r="F184" s="207" t="s">
        <v>295</v>
      </c>
      <c r="G184" s="208" t="s">
        <v>255</v>
      </c>
      <c r="H184" s="209">
        <v>1</v>
      </c>
      <c r="I184" s="210"/>
      <c r="J184" s="211">
        <f>ROUND(I184*H184,2)</f>
        <v>0</v>
      </c>
      <c r="K184" s="207" t="s">
        <v>137</v>
      </c>
      <c r="L184" s="45"/>
      <c r="M184" s="212" t="s">
        <v>19</v>
      </c>
      <c r="N184" s="213" t="s">
        <v>46</v>
      </c>
      <c r="O184" s="85"/>
      <c r="P184" s="214">
        <f>O184*H184</f>
        <v>0</v>
      </c>
      <c r="Q184" s="214">
        <v>0.0018400000000000001</v>
      </c>
      <c r="R184" s="214">
        <f>Q184*H184</f>
        <v>0.0018400000000000001</v>
      </c>
      <c r="S184" s="214">
        <v>0</v>
      </c>
      <c r="T184" s="215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16" t="s">
        <v>234</v>
      </c>
      <c r="AT184" s="216" t="s">
        <v>133</v>
      </c>
      <c r="AU184" s="216" t="s">
        <v>139</v>
      </c>
      <c r="AY184" s="18" t="s">
        <v>130</v>
      </c>
      <c r="BE184" s="217">
        <f>IF(N184="základní",J184,0)</f>
        <v>0</v>
      </c>
      <c r="BF184" s="217">
        <f>IF(N184="snížená",J184,0)</f>
        <v>0</v>
      </c>
      <c r="BG184" s="217">
        <f>IF(N184="zákl. přenesená",J184,0)</f>
        <v>0</v>
      </c>
      <c r="BH184" s="217">
        <f>IF(N184="sníž. přenesená",J184,0)</f>
        <v>0</v>
      </c>
      <c r="BI184" s="217">
        <f>IF(N184="nulová",J184,0)</f>
        <v>0</v>
      </c>
      <c r="BJ184" s="18" t="s">
        <v>139</v>
      </c>
      <c r="BK184" s="217">
        <f>ROUND(I184*H184,2)</f>
        <v>0</v>
      </c>
      <c r="BL184" s="18" t="s">
        <v>234</v>
      </c>
      <c r="BM184" s="216" t="s">
        <v>296</v>
      </c>
    </row>
    <row r="185" s="2" customFormat="1">
      <c r="A185" s="39"/>
      <c r="B185" s="40"/>
      <c r="C185" s="41"/>
      <c r="D185" s="218" t="s">
        <v>141</v>
      </c>
      <c r="E185" s="41"/>
      <c r="F185" s="219" t="s">
        <v>297</v>
      </c>
      <c r="G185" s="41"/>
      <c r="H185" s="41"/>
      <c r="I185" s="220"/>
      <c r="J185" s="41"/>
      <c r="K185" s="41"/>
      <c r="L185" s="45"/>
      <c r="M185" s="221"/>
      <c r="N185" s="222"/>
      <c r="O185" s="85"/>
      <c r="P185" s="85"/>
      <c r="Q185" s="85"/>
      <c r="R185" s="85"/>
      <c r="S185" s="85"/>
      <c r="T185" s="86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141</v>
      </c>
      <c r="AU185" s="18" t="s">
        <v>139</v>
      </c>
    </row>
    <row r="186" s="2" customFormat="1">
      <c r="A186" s="39"/>
      <c r="B186" s="40"/>
      <c r="C186" s="41"/>
      <c r="D186" s="223" t="s">
        <v>143</v>
      </c>
      <c r="E186" s="41"/>
      <c r="F186" s="224" t="s">
        <v>298</v>
      </c>
      <c r="G186" s="41"/>
      <c r="H186" s="41"/>
      <c r="I186" s="220"/>
      <c r="J186" s="41"/>
      <c r="K186" s="41"/>
      <c r="L186" s="45"/>
      <c r="M186" s="221"/>
      <c r="N186" s="222"/>
      <c r="O186" s="85"/>
      <c r="P186" s="85"/>
      <c r="Q186" s="85"/>
      <c r="R186" s="85"/>
      <c r="S186" s="85"/>
      <c r="T186" s="86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143</v>
      </c>
      <c r="AU186" s="18" t="s">
        <v>139</v>
      </c>
    </row>
    <row r="187" s="2" customFormat="1" ht="16.5" customHeight="1">
      <c r="A187" s="39"/>
      <c r="B187" s="40"/>
      <c r="C187" s="205" t="s">
        <v>299</v>
      </c>
      <c r="D187" s="205" t="s">
        <v>133</v>
      </c>
      <c r="E187" s="206" t="s">
        <v>300</v>
      </c>
      <c r="F187" s="207" t="s">
        <v>301</v>
      </c>
      <c r="G187" s="208" t="s">
        <v>173</v>
      </c>
      <c r="H187" s="209">
        <v>1</v>
      </c>
      <c r="I187" s="210"/>
      <c r="J187" s="211">
        <f>ROUND(I187*H187,2)</f>
        <v>0</v>
      </c>
      <c r="K187" s="207" t="s">
        <v>137</v>
      </c>
      <c r="L187" s="45"/>
      <c r="M187" s="212" t="s">
        <v>19</v>
      </c>
      <c r="N187" s="213" t="s">
        <v>46</v>
      </c>
      <c r="O187" s="85"/>
      <c r="P187" s="214">
        <f>O187*H187</f>
        <v>0</v>
      </c>
      <c r="Q187" s="214">
        <v>0.00013999999999999999</v>
      </c>
      <c r="R187" s="214">
        <f>Q187*H187</f>
        <v>0.00013999999999999999</v>
      </c>
      <c r="S187" s="214">
        <v>0</v>
      </c>
      <c r="T187" s="215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16" t="s">
        <v>234</v>
      </c>
      <c r="AT187" s="216" t="s">
        <v>133</v>
      </c>
      <c r="AU187" s="216" t="s">
        <v>139</v>
      </c>
      <c r="AY187" s="18" t="s">
        <v>130</v>
      </c>
      <c r="BE187" s="217">
        <f>IF(N187="základní",J187,0)</f>
        <v>0</v>
      </c>
      <c r="BF187" s="217">
        <f>IF(N187="snížená",J187,0)</f>
        <v>0</v>
      </c>
      <c r="BG187" s="217">
        <f>IF(N187="zákl. přenesená",J187,0)</f>
        <v>0</v>
      </c>
      <c r="BH187" s="217">
        <f>IF(N187="sníž. přenesená",J187,0)</f>
        <v>0</v>
      </c>
      <c r="BI187" s="217">
        <f>IF(N187="nulová",J187,0)</f>
        <v>0</v>
      </c>
      <c r="BJ187" s="18" t="s">
        <v>139</v>
      </c>
      <c r="BK187" s="217">
        <f>ROUND(I187*H187,2)</f>
        <v>0</v>
      </c>
      <c r="BL187" s="18" t="s">
        <v>234</v>
      </c>
      <c r="BM187" s="216" t="s">
        <v>302</v>
      </c>
    </row>
    <row r="188" s="2" customFormat="1">
      <c r="A188" s="39"/>
      <c r="B188" s="40"/>
      <c r="C188" s="41"/>
      <c r="D188" s="218" t="s">
        <v>141</v>
      </c>
      <c r="E188" s="41"/>
      <c r="F188" s="219" t="s">
        <v>303</v>
      </c>
      <c r="G188" s="41"/>
      <c r="H188" s="41"/>
      <c r="I188" s="220"/>
      <c r="J188" s="41"/>
      <c r="K188" s="41"/>
      <c r="L188" s="45"/>
      <c r="M188" s="221"/>
      <c r="N188" s="222"/>
      <c r="O188" s="85"/>
      <c r="P188" s="85"/>
      <c r="Q188" s="85"/>
      <c r="R188" s="85"/>
      <c r="S188" s="85"/>
      <c r="T188" s="86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8" t="s">
        <v>141</v>
      </c>
      <c r="AU188" s="18" t="s">
        <v>139</v>
      </c>
    </row>
    <row r="189" s="2" customFormat="1">
      <c r="A189" s="39"/>
      <c r="B189" s="40"/>
      <c r="C189" s="41"/>
      <c r="D189" s="223" t="s">
        <v>143</v>
      </c>
      <c r="E189" s="41"/>
      <c r="F189" s="224" t="s">
        <v>304</v>
      </c>
      <c r="G189" s="41"/>
      <c r="H189" s="41"/>
      <c r="I189" s="220"/>
      <c r="J189" s="41"/>
      <c r="K189" s="41"/>
      <c r="L189" s="45"/>
      <c r="M189" s="221"/>
      <c r="N189" s="222"/>
      <c r="O189" s="85"/>
      <c r="P189" s="85"/>
      <c r="Q189" s="85"/>
      <c r="R189" s="85"/>
      <c r="S189" s="85"/>
      <c r="T189" s="86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143</v>
      </c>
      <c r="AU189" s="18" t="s">
        <v>139</v>
      </c>
    </row>
    <row r="190" s="2" customFormat="1" ht="16.5" customHeight="1">
      <c r="A190" s="39"/>
      <c r="B190" s="40"/>
      <c r="C190" s="236" t="s">
        <v>305</v>
      </c>
      <c r="D190" s="236" t="s">
        <v>178</v>
      </c>
      <c r="E190" s="237" t="s">
        <v>306</v>
      </c>
      <c r="F190" s="238" t="s">
        <v>307</v>
      </c>
      <c r="G190" s="239" t="s">
        <v>173</v>
      </c>
      <c r="H190" s="240">
        <v>1</v>
      </c>
      <c r="I190" s="241"/>
      <c r="J190" s="242">
        <f>ROUND(I190*H190,2)</f>
        <v>0</v>
      </c>
      <c r="K190" s="238" t="s">
        <v>137</v>
      </c>
      <c r="L190" s="243"/>
      <c r="M190" s="244" t="s">
        <v>19</v>
      </c>
      <c r="N190" s="245" t="s">
        <v>46</v>
      </c>
      <c r="O190" s="85"/>
      <c r="P190" s="214">
        <f>O190*H190</f>
        <v>0</v>
      </c>
      <c r="Q190" s="214">
        <v>0.0018</v>
      </c>
      <c r="R190" s="214">
        <f>Q190*H190</f>
        <v>0.0018</v>
      </c>
      <c r="S190" s="214">
        <v>0</v>
      </c>
      <c r="T190" s="215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16" t="s">
        <v>308</v>
      </c>
      <c r="AT190" s="216" t="s">
        <v>178</v>
      </c>
      <c r="AU190" s="216" t="s">
        <v>139</v>
      </c>
      <c r="AY190" s="18" t="s">
        <v>130</v>
      </c>
      <c r="BE190" s="217">
        <f>IF(N190="základní",J190,0)</f>
        <v>0</v>
      </c>
      <c r="BF190" s="217">
        <f>IF(N190="snížená",J190,0)</f>
        <v>0</v>
      </c>
      <c r="BG190" s="217">
        <f>IF(N190="zákl. přenesená",J190,0)</f>
        <v>0</v>
      </c>
      <c r="BH190" s="217">
        <f>IF(N190="sníž. přenesená",J190,0)</f>
        <v>0</v>
      </c>
      <c r="BI190" s="217">
        <f>IF(N190="nulová",J190,0)</f>
        <v>0</v>
      </c>
      <c r="BJ190" s="18" t="s">
        <v>139</v>
      </c>
      <c r="BK190" s="217">
        <f>ROUND(I190*H190,2)</f>
        <v>0</v>
      </c>
      <c r="BL190" s="18" t="s">
        <v>234</v>
      </c>
      <c r="BM190" s="216" t="s">
        <v>309</v>
      </c>
    </row>
    <row r="191" s="2" customFormat="1">
      <c r="A191" s="39"/>
      <c r="B191" s="40"/>
      <c r="C191" s="41"/>
      <c r="D191" s="218" t="s">
        <v>141</v>
      </c>
      <c r="E191" s="41"/>
      <c r="F191" s="219" t="s">
        <v>307</v>
      </c>
      <c r="G191" s="41"/>
      <c r="H191" s="41"/>
      <c r="I191" s="220"/>
      <c r="J191" s="41"/>
      <c r="K191" s="41"/>
      <c r="L191" s="45"/>
      <c r="M191" s="221"/>
      <c r="N191" s="222"/>
      <c r="O191" s="85"/>
      <c r="P191" s="85"/>
      <c r="Q191" s="85"/>
      <c r="R191" s="85"/>
      <c r="S191" s="85"/>
      <c r="T191" s="86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141</v>
      </c>
      <c r="AU191" s="18" t="s">
        <v>139</v>
      </c>
    </row>
    <row r="192" s="2" customFormat="1" ht="16.5" customHeight="1">
      <c r="A192" s="39"/>
      <c r="B192" s="40"/>
      <c r="C192" s="205" t="s">
        <v>310</v>
      </c>
      <c r="D192" s="205" t="s">
        <v>133</v>
      </c>
      <c r="E192" s="206" t="s">
        <v>311</v>
      </c>
      <c r="F192" s="207" t="s">
        <v>312</v>
      </c>
      <c r="G192" s="208" t="s">
        <v>173</v>
      </c>
      <c r="H192" s="209">
        <v>1</v>
      </c>
      <c r="I192" s="210"/>
      <c r="J192" s="211">
        <f>ROUND(I192*H192,2)</f>
        <v>0</v>
      </c>
      <c r="K192" s="207" t="s">
        <v>137</v>
      </c>
      <c r="L192" s="45"/>
      <c r="M192" s="212" t="s">
        <v>19</v>
      </c>
      <c r="N192" s="213" t="s">
        <v>46</v>
      </c>
      <c r="O192" s="85"/>
      <c r="P192" s="214">
        <f>O192*H192</f>
        <v>0</v>
      </c>
      <c r="Q192" s="214">
        <v>0.00024000000000000001</v>
      </c>
      <c r="R192" s="214">
        <f>Q192*H192</f>
        <v>0.00024000000000000001</v>
      </c>
      <c r="S192" s="214">
        <v>0</v>
      </c>
      <c r="T192" s="215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16" t="s">
        <v>234</v>
      </c>
      <c r="AT192" s="216" t="s">
        <v>133</v>
      </c>
      <c r="AU192" s="216" t="s">
        <v>139</v>
      </c>
      <c r="AY192" s="18" t="s">
        <v>130</v>
      </c>
      <c r="BE192" s="217">
        <f>IF(N192="základní",J192,0)</f>
        <v>0</v>
      </c>
      <c r="BF192" s="217">
        <f>IF(N192="snížená",J192,0)</f>
        <v>0</v>
      </c>
      <c r="BG192" s="217">
        <f>IF(N192="zákl. přenesená",J192,0)</f>
        <v>0</v>
      </c>
      <c r="BH192" s="217">
        <f>IF(N192="sníž. přenesená",J192,0)</f>
        <v>0</v>
      </c>
      <c r="BI192" s="217">
        <f>IF(N192="nulová",J192,0)</f>
        <v>0</v>
      </c>
      <c r="BJ192" s="18" t="s">
        <v>139</v>
      </c>
      <c r="BK192" s="217">
        <f>ROUND(I192*H192,2)</f>
        <v>0</v>
      </c>
      <c r="BL192" s="18" t="s">
        <v>234</v>
      </c>
      <c r="BM192" s="216" t="s">
        <v>313</v>
      </c>
    </row>
    <row r="193" s="2" customFormat="1">
      <c r="A193" s="39"/>
      <c r="B193" s="40"/>
      <c r="C193" s="41"/>
      <c r="D193" s="218" t="s">
        <v>141</v>
      </c>
      <c r="E193" s="41"/>
      <c r="F193" s="219" t="s">
        <v>314</v>
      </c>
      <c r="G193" s="41"/>
      <c r="H193" s="41"/>
      <c r="I193" s="220"/>
      <c r="J193" s="41"/>
      <c r="K193" s="41"/>
      <c r="L193" s="45"/>
      <c r="M193" s="221"/>
      <c r="N193" s="222"/>
      <c r="O193" s="85"/>
      <c r="P193" s="85"/>
      <c r="Q193" s="85"/>
      <c r="R193" s="85"/>
      <c r="S193" s="85"/>
      <c r="T193" s="86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141</v>
      </c>
      <c r="AU193" s="18" t="s">
        <v>139</v>
      </c>
    </row>
    <row r="194" s="2" customFormat="1">
      <c r="A194" s="39"/>
      <c r="B194" s="40"/>
      <c r="C194" s="41"/>
      <c r="D194" s="223" t="s">
        <v>143</v>
      </c>
      <c r="E194" s="41"/>
      <c r="F194" s="224" t="s">
        <v>315</v>
      </c>
      <c r="G194" s="41"/>
      <c r="H194" s="41"/>
      <c r="I194" s="220"/>
      <c r="J194" s="41"/>
      <c r="K194" s="41"/>
      <c r="L194" s="45"/>
      <c r="M194" s="221"/>
      <c r="N194" s="222"/>
      <c r="O194" s="85"/>
      <c r="P194" s="85"/>
      <c r="Q194" s="85"/>
      <c r="R194" s="85"/>
      <c r="S194" s="85"/>
      <c r="T194" s="86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143</v>
      </c>
      <c r="AU194" s="18" t="s">
        <v>139</v>
      </c>
    </row>
    <row r="195" s="2" customFormat="1" ht="16.5" customHeight="1">
      <c r="A195" s="39"/>
      <c r="B195" s="40"/>
      <c r="C195" s="205" t="s">
        <v>316</v>
      </c>
      <c r="D195" s="205" t="s">
        <v>133</v>
      </c>
      <c r="E195" s="206" t="s">
        <v>317</v>
      </c>
      <c r="F195" s="207" t="s">
        <v>318</v>
      </c>
      <c r="G195" s="208" t="s">
        <v>173</v>
      </c>
      <c r="H195" s="209">
        <v>1</v>
      </c>
      <c r="I195" s="210"/>
      <c r="J195" s="211">
        <f>ROUND(I195*H195,2)</f>
        <v>0</v>
      </c>
      <c r="K195" s="207" t="s">
        <v>137</v>
      </c>
      <c r="L195" s="45"/>
      <c r="M195" s="212" t="s">
        <v>19</v>
      </c>
      <c r="N195" s="213" t="s">
        <v>46</v>
      </c>
      <c r="O195" s="85"/>
      <c r="P195" s="214">
        <f>O195*H195</f>
        <v>0</v>
      </c>
      <c r="Q195" s="214">
        <v>0.00046999999999999999</v>
      </c>
      <c r="R195" s="214">
        <f>Q195*H195</f>
        <v>0.00046999999999999999</v>
      </c>
      <c r="S195" s="214">
        <v>0</v>
      </c>
      <c r="T195" s="215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16" t="s">
        <v>234</v>
      </c>
      <c r="AT195" s="216" t="s">
        <v>133</v>
      </c>
      <c r="AU195" s="216" t="s">
        <v>139</v>
      </c>
      <c r="AY195" s="18" t="s">
        <v>130</v>
      </c>
      <c r="BE195" s="217">
        <f>IF(N195="základní",J195,0)</f>
        <v>0</v>
      </c>
      <c r="BF195" s="217">
        <f>IF(N195="snížená",J195,0)</f>
        <v>0</v>
      </c>
      <c r="BG195" s="217">
        <f>IF(N195="zákl. přenesená",J195,0)</f>
        <v>0</v>
      </c>
      <c r="BH195" s="217">
        <f>IF(N195="sníž. přenesená",J195,0)</f>
        <v>0</v>
      </c>
      <c r="BI195" s="217">
        <f>IF(N195="nulová",J195,0)</f>
        <v>0</v>
      </c>
      <c r="BJ195" s="18" t="s">
        <v>139</v>
      </c>
      <c r="BK195" s="217">
        <f>ROUND(I195*H195,2)</f>
        <v>0</v>
      </c>
      <c r="BL195" s="18" t="s">
        <v>234</v>
      </c>
      <c r="BM195" s="216" t="s">
        <v>319</v>
      </c>
    </row>
    <row r="196" s="2" customFormat="1">
      <c r="A196" s="39"/>
      <c r="B196" s="40"/>
      <c r="C196" s="41"/>
      <c r="D196" s="218" t="s">
        <v>141</v>
      </c>
      <c r="E196" s="41"/>
      <c r="F196" s="219" t="s">
        <v>320</v>
      </c>
      <c r="G196" s="41"/>
      <c r="H196" s="41"/>
      <c r="I196" s="220"/>
      <c r="J196" s="41"/>
      <c r="K196" s="41"/>
      <c r="L196" s="45"/>
      <c r="M196" s="221"/>
      <c r="N196" s="222"/>
      <c r="O196" s="85"/>
      <c r="P196" s="85"/>
      <c r="Q196" s="85"/>
      <c r="R196" s="85"/>
      <c r="S196" s="85"/>
      <c r="T196" s="86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T196" s="18" t="s">
        <v>141</v>
      </c>
      <c r="AU196" s="18" t="s">
        <v>139</v>
      </c>
    </row>
    <row r="197" s="2" customFormat="1">
      <c r="A197" s="39"/>
      <c r="B197" s="40"/>
      <c r="C197" s="41"/>
      <c r="D197" s="223" t="s">
        <v>143</v>
      </c>
      <c r="E197" s="41"/>
      <c r="F197" s="224" t="s">
        <v>321</v>
      </c>
      <c r="G197" s="41"/>
      <c r="H197" s="41"/>
      <c r="I197" s="220"/>
      <c r="J197" s="41"/>
      <c r="K197" s="41"/>
      <c r="L197" s="45"/>
      <c r="M197" s="221"/>
      <c r="N197" s="222"/>
      <c r="O197" s="85"/>
      <c r="P197" s="85"/>
      <c r="Q197" s="85"/>
      <c r="R197" s="85"/>
      <c r="S197" s="85"/>
      <c r="T197" s="86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8" t="s">
        <v>143</v>
      </c>
      <c r="AU197" s="18" t="s">
        <v>139</v>
      </c>
    </row>
    <row r="198" s="2" customFormat="1" ht="16.5" customHeight="1">
      <c r="A198" s="39"/>
      <c r="B198" s="40"/>
      <c r="C198" s="205" t="s">
        <v>322</v>
      </c>
      <c r="D198" s="205" t="s">
        <v>133</v>
      </c>
      <c r="E198" s="206" t="s">
        <v>323</v>
      </c>
      <c r="F198" s="207" t="s">
        <v>324</v>
      </c>
      <c r="G198" s="208" t="s">
        <v>173</v>
      </c>
      <c r="H198" s="209">
        <v>1</v>
      </c>
      <c r="I198" s="210"/>
      <c r="J198" s="211">
        <f>ROUND(I198*H198,2)</f>
        <v>0</v>
      </c>
      <c r="K198" s="207" t="s">
        <v>137</v>
      </c>
      <c r="L198" s="45"/>
      <c r="M198" s="212" t="s">
        <v>19</v>
      </c>
      <c r="N198" s="213" t="s">
        <v>46</v>
      </c>
      <c r="O198" s="85"/>
      <c r="P198" s="214">
        <f>O198*H198</f>
        <v>0</v>
      </c>
      <c r="Q198" s="214">
        <v>0.0010100000000000001</v>
      </c>
      <c r="R198" s="214">
        <f>Q198*H198</f>
        <v>0.0010100000000000001</v>
      </c>
      <c r="S198" s="214">
        <v>0</v>
      </c>
      <c r="T198" s="215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16" t="s">
        <v>234</v>
      </c>
      <c r="AT198" s="216" t="s">
        <v>133</v>
      </c>
      <c r="AU198" s="216" t="s">
        <v>139</v>
      </c>
      <c r="AY198" s="18" t="s">
        <v>130</v>
      </c>
      <c r="BE198" s="217">
        <f>IF(N198="základní",J198,0)</f>
        <v>0</v>
      </c>
      <c r="BF198" s="217">
        <f>IF(N198="snížená",J198,0)</f>
        <v>0</v>
      </c>
      <c r="BG198" s="217">
        <f>IF(N198="zákl. přenesená",J198,0)</f>
        <v>0</v>
      </c>
      <c r="BH198" s="217">
        <f>IF(N198="sníž. přenesená",J198,0)</f>
        <v>0</v>
      </c>
      <c r="BI198" s="217">
        <f>IF(N198="nulová",J198,0)</f>
        <v>0</v>
      </c>
      <c r="BJ198" s="18" t="s">
        <v>139</v>
      </c>
      <c r="BK198" s="217">
        <f>ROUND(I198*H198,2)</f>
        <v>0</v>
      </c>
      <c r="BL198" s="18" t="s">
        <v>234</v>
      </c>
      <c r="BM198" s="216" t="s">
        <v>325</v>
      </c>
    </row>
    <row r="199" s="2" customFormat="1">
      <c r="A199" s="39"/>
      <c r="B199" s="40"/>
      <c r="C199" s="41"/>
      <c r="D199" s="218" t="s">
        <v>141</v>
      </c>
      <c r="E199" s="41"/>
      <c r="F199" s="219" t="s">
        <v>326</v>
      </c>
      <c r="G199" s="41"/>
      <c r="H199" s="41"/>
      <c r="I199" s="220"/>
      <c r="J199" s="41"/>
      <c r="K199" s="41"/>
      <c r="L199" s="45"/>
      <c r="M199" s="221"/>
      <c r="N199" s="222"/>
      <c r="O199" s="85"/>
      <c r="P199" s="85"/>
      <c r="Q199" s="85"/>
      <c r="R199" s="85"/>
      <c r="S199" s="85"/>
      <c r="T199" s="86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18" t="s">
        <v>141</v>
      </c>
      <c r="AU199" s="18" t="s">
        <v>139</v>
      </c>
    </row>
    <row r="200" s="2" customFormat="1">
      <c r="A200" s="39"/>
      <c r="B200" s="40"/>
      <c r="C200" s="41"/>
      <c r="D200" s="223" t="s">
        <v>143</v>
      </c>
      <c r="E200" s="41"/>
      <c r="F200" s="224" t="s">
        <v>327</v>
      </c>
      <c r="G200" s="41"/>
      <c r="H200" s="41"/>
      <c r="I200" s="220"/>
      <c r="J200" s="41"/>
      <c r="K200" s="41"/>
      <c r="L200" s="45"/>
      <c r="M200" s="221"/>
      <c r="N200" s="222"/>
      <c r="O200" s="85"/>
      <c r="P200" s="85"/>
      <c r="Q200" s="85"/>
      <c r="R200" s="85"/>
      <c r="S200" s="85"/>
      <c r="T200" s="86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143</v>
      </c>
      <c r="AU200" s="18" t="s">
        <v>139</v>
      </c>
    </row>
    <row r="201" s="12" customFormat="1" ht="22.8" customHeight="1">
      <c r="A201" s="12"/>
      <c r="B201" s="189"/>
      <c r="C201" s="190"/>
      <c r="D201" s="191" t="s">
        <v>73</v>
      </c>
      <c r="E201" s="203" t="s">
        <v>328</v>
      </c>
      <c r="F201" s="203" t="s">
        <v>329</v>
      </c>
      <c r="G201" s="190"/>
      <c r="H201" s="190"/>
      <c r="I201" s="193"/>
      <c r="J201" s="204">
        <f>BK201</f>
        <v>0</v>
      </c>
      <c r="K201" s="190"/>
      <c r="L201" s="195"/>
      <c r="M201" s="196"/>
      <c r="N201" s="197"/>
      <c r="O201" s="197"/>
      <c r="P201" s="198">
        <f>SUM(P202:P230)</f>
        <v>0</v>
      </c>
      <c r="Q201" s="197"/>
      <c r="R201" s="198">
        <f>SUM(R202:R230)</f>
        <v>0.095199999999999993</v>
      </c>
      <c r="S201" s="197"/>
      <c r="T201" s="199">
        <f>SUM(T202:T230)</f>
        <v>0.29399999999999998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00" t="s">
        <v>139</v>
      </c>
      <c r="AT201" s="201" t="s">
        <v>73</v>
      </c>
      <c r="AU201" s="201" t="s">
        <v>82</v>
      </c>
      <c r="AY201" s="200" t="s">
        <v>130</v>
      </c>
      <c r="BK201" s="202">
        <f>SUM(BK202:BK230)</f>
        <v>0</v>
      </c>
    </row>
    <row r="202" s="2" customFormat="1" ht="16.5" customHeight="1">
      <c r="A202" s="39"/>
      <c r="B202" s="40"/>
      <c r="C202" s="205" t="s">
        <v>330</v>
      </c>
      <c r="D202" s="205" t="s">
        <v>133</v>
      </c>
      <c r="E202" s="206" t="s">
        <v>331</v>
      </c>
      <c r="F202" s="207" t="s">
        <v>332</v>
      </c>
      <c r="G202" s="208" t="s">
        <v>173</v>
      </c>
      <c r="H202" s="209">
        <v>2</v>
      </c>
      <c r="I202" s="210"/>
      <c r="J202" s="211">
        <f>ROUND(I202*H202,2)</f>
        <v>0</v>
      </c>
      <c r="K202" s="207" t="s">
        <v>137</v>
      </c>
      <c r="L202" s="45"/>
      <c r="M202" s="212" t="s">
        <v>19</v>
      </c>
      <c r="N202" s="213" t="s">
        <v>46</v>
      </c>
      <c r="O202" s="85"/>
      <c r="P202" s="214">
        <f>O202*H202</f>
        <v>0</v>
      </c>
      <c r="Q202" s="214">
        <v>0</v>
      </c>
      <c r="R202" s="214">
        <f>Q202*H202</f>
        <v>0</v>
      </c>
      <c r="S202" s="214">
        <v>0</v>
      </c>
      <c r="T202" s="215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16" t="s">
        <v>234</v>
      </c>
      <c r="AT202" s="216" t="s">
        <v>133</v>
      </c>
      <c r="AU202" s="216" t="s">
        <v>139</v>
      </c>
      <c r="AY202" s="18" t="s">
        <v>130</v>
      </c>
      <c r="BE202" s="217">
        <f>IF(N202="základní",J202,0)</f>
        <v>0</v>
      </c>
      <c r="BF202" s="217">
        <f>IF(N202="snížená",J202,0)</f>
        <v>0</v>
      </c>
      <c r="BG202" s="217">
        <f>IF(N202="zákl. přenesená",J202,0)</f>
        <v>0</v>
      </c>
      <c r="BH202" s="217">
        <f>IF(N202="sníž. přenesená",J202,0)</f>
        <v>0</v>
      </c>
      <c r="BI202" s="217">
        <f>IF(N202="nulová",J202,0)</f>
        <v>0</v>
      </c>
      <c r="BJ202" s="18" t="s">
        <v>139</v>
      </c>
      <c r="BK202" s="217">
        <f>ROUND(I202*H202,2)</f>
        <v>0</v>
      </c>
      <c r="BL202" s="18" t="s">
        <v>234</v>
      </c>
      <c r="BM202" s="216" t="s">
        <v>333</v>
      </c>
    </row>
    <row r="203" s="2" customFormat="1">
      <c r="A203" s="39"/>
      <c r="B203" s="40"/>
      <c r="C203" s="41"/>
      <c r="D203" s="218" t="s">
        <v>141</v>
      </c>
      <c r="E203" s="41"/>
      <c r="F203" s="219" t="s">
        <v>334</v>
      </c>
      <c r="G203" s="41"/>
      <c r="H203" s="41"/>
      <c r="I203" s="220"/>
      <c r="J203" s="41"/>
      <c r="K203" s="41"/>
      <c r="L203" s="45"/>
      <c r="M203" s="221"/>
      <c r="N203" s="222"/>
      <c r="O203" s="85"/>
      <c r="P203" s="85"/>
      <c r="Q203" s="85"/>
      <c r="R203" s="85"/>
      <c r="S203" s="85"/>
      <c r="T203" s="86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18" t="s">
        <v>141</v>
      </c>
      <c r="AU203" s="18" t="s">
        <v>139</v>
      </c>
    </row>
    <row r="204" s="2" customFormat="1">
      <c r="A204" s="39"/>
      <c r="B204" s="40"/>
      <c r="C204" s="41"/>
      <c r="D204" s="223" t="s">
        <v>143</v>
      </c>
      <c r="E204" s="41"/>
      <c r="F204" s="224" t="s">
        <v>335</v>
      </c>
      <c r="G204" s="41"/>
      <c r="H204" s="41"/>
      <c r="I204" s="220"/>
      <c r="J204" s="41"/>
      <c r="K204" s="41"/>
      <c r="L204" s="45"/>
      <c r="M204" s="221"/>
      <c r="N204" s="222"/>
      <c r="O204" s="85"/>
      <c r="P204" s="85"/>
      <c r="Q204" s="85"/>
      <c r="R204" s="85"/>
      <c r="S204" s="85"/>
      <c r="T204" s="86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T204" s="18" t="s">
        <v>143</v>
      </c>
      <c r="AU204" s="18" t="s">
        <v>139</v>
      </c>
    </row>
    <row r="205" s="2" customFormat="1" ht="16.5" customHeight="1">
      <c r="A205" s="39"/>
      <c r="B205" s="40"/>
      <c r="C205" s="236" t="s">
        <v>308</v>
      </c>
      <c r="D205" s="236" t="s">
        <v>178</v>
      </c>
      <c r="E205" s="237" t="s">
        <v>336</v>
      </c>
      <c r="F205" s="238" t="s">
        <v>337</v>
      </c>
      <c r="G205" s="239" t="s">
        <v>173</v>
      </c>
      <c r="H205" s="240">
        <v>2</v>
      </c>
      <c r="I205" s="241"/>
      <c r="J205" s="242">
        <f>ROUND(I205*H205,2)</f>
        <v>0</v>
      </c>
      <c r="K205" s="238" t="s">
        <v>137</v>
      </c>
      <c r="L205" s="243"/>
      <c r="M205" s="244" t="s">
        <v>19</v>
      </c>
      <c r="N205" s="245" t="s">
        <v>46</v>
      </c>
      <c r="O205" s="85"/>
      <c r="P205" s="214">
        <f>O205*H205</f>
        <v>0</v>
      </c>
      <c r="Q205" s="214">
        <v>0.016</v>
      </c>
      <c r="R205" s="214">
        <f>Q205*H205</f>
        <v>0.032000000000000001</v>
      </c>
      <c r="S205" s="214">
        <v>0</v>
      </c>
      <c r="T205" s="215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16" t="s">
        <v>308</v>
      </c>
      <c r="AT205" s="216" t="s">
        <v>178</v>
      </c>
      <c r="AU205" s="216" t="s">
        <v>139</v>
      </c>
      <c r="AY205" s="18" t="s">
        <v>130</v>
      </c>
      <c r="BE205" s="217">
        <f>IF(N205="základní",J205,0)</f>
        <v>0</v>
      </c>
      <c r="BF205" s="217">
        <f>IF(N205="snížená",J205,0)</f>
        <v>0</v>
      </c>
      <c r="BG205" s="217">
        <f>IF(N205="zákl. přenesená",J205,0)</f>
        <v>0</v>
      </c>
      <c r="BH205" s="217">
        <f>IF(N205="sníž. přenesená",J205,0)</f>
        <v>0</v>
      </c>
      <c r="BI205" s="217">
        <f>IF(N205="nulová",J205,0)</f>
        <v>0</v>
      </c>
      <c r="BJ205" s="18" t="s">
        <v>139</v>
      </c>
      <c r="BK205" s="217">
        <f>ROUND(I205*H205,2)</f>
        <v>0</v>
      </c>
      <c r="BL205" s="18" t="s">
        <v>234</v>
      </c>
      <c r="BM205" s="216" t="s">
        <v>338</v>
      </c>
    </row>
    <row r="206" s="2" customFormat="1">
      <c r="A206" s="39"/>
      <c r="B206" s="40"/>
      <c r="C206" s="41"/>
      <c r="D206" s="218" t="s">
        <v>141</v>
      </c>
      <c r="E206" s="41"/>
      <c r="F206" s="219" t="s">
        <v>337</v>
      </c>
      <c r="G206" s="41"/>
      <c r="H206" s="41"/>
      <c r="I206" s="220"/>
      <c r="J206" s="41"/>
      <c r="K206" s="41"/>
      <c r="L206" s="45"/>
      <c r="M206" s="221"/>
      <c r="N206" s="222"/>
      <c r="O206" s="85"/>
      <c r="P206" s="85"/>
      <c r="Q206" s="85"/>
      <c r="R206" s="85"/>
      <c r="S206" s="85"/>
      <c r="T206" s="86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18" t="s">
        <v>141</v>
      </c>
      <c r="AU206" s="18" t="s">
        <v>139</v>
      </c>
    </row>
    <row r="207" s="2" customFormat="1" ht="16.5" customHeight="1">
      <c r="A207" s="39"/>
      <c r="B207" s="40"/>
      <c r="C207" s="205" t="s">
        <v>339</v>
      </c>
      <c r="D207" s="205" t="s">
        <v>133</v>
      </c>
      <c r="E207" s="206" t="s">
        <v>340</v>
      </c>
      <c r="F207" s="207" t="s">
        <v>341</v>
      </c>
      <c r="G207" s="208" t="s">
        <v>173</v>
      </c>
      <c r="H207" s="209">
        <v>5</v>
      </c>
      <c r="I207" s="210"/>
      <c r="J207" s="211">
        <f>ROUND(I207*H207,2)</f>
        <v>0</v>
      </c>
      <c r="K207" s="207" t="s">
        <v>137</v>
      </c>
      <c r="L207" s="45"/>
      <c r="M207" s="212" t="s">
        <v>19</v>
      </c>
      <c r="N207" s="213" t="s">
        <v>46</v>
      </c>
      <c r="O207" s="85"/>
      <c r="P207" s="214">
        <f>O207*H207</f>
        <v>0</v>
      </c>
      <c r="Q207" s="214">
        <v>0</v>
      </c>
      <c r="R207" s="214">
        <f>Q207*H207</f>
        <v>0</v>
      </c>
      <c r="S207" s="214">
        <v>0.024</v>
      </c>
      <c r="T207" s="215">
        <f>S207*H207</f>
        <v>0.12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16" t="s">
        <v>234</v>
      </c>
      <c r="AT207" s="216" t="s">
        <v>133</v>
      </c>
      <c r="AU207" s="216" t="s">
        <v>139</v>
      </c>
      <c r="AY207" s="18" t="s">
        <v>130</v>
      </c>
      <c r="BE207" s="217">
        <f>IF(N207="základní",J207,0)</f>
        <v>0</v>
      </c>
      <c r="BF207" s="217">
        <f>IF(N207="snížená",J207,0)</f>
        <v>0</v>
      </c>
      <c r="BG207" s="217">
        <f>IF(N207="zákl. přenesená",J207,0)</f>
        <v>0</v>
      </c>
      <c r="BH207" s="217">
        <f>IF(N207="sníž. přenesená",J207,0)</f>
        <v>0</v>
      </c>
      <c r="BI207" s="217">
        <f>IF(N207="nulová",J207,0)</f>
        <v>0</v>
      </c>
      <c r="BJ207" s="18" t="s">
        <v>139</v>
      </c>
      <c r="BK207" s="217">
        <f>ROUND(I207*H207,2)</f>
        <v>0</v>
      </c>
      <c r="BL207" s="18" t="s">
        <v>234</v>
      </c>
      <c r="BM207" s="216" t="s">
        <v>342</v>
      </c>
    </row>
    <row r="208" s="2" customFormat="1">
      <c r="A208" s="39"/>
      <c r="B208" s="40"/>
      <c r="C208" s="41"/>
      <c r="D208" s="218" t="s">
        <v>141</v>
      </c>
      <c r="E208" s="41"/>
      <c r="F208" s="219" t="s">
        <v>343</v>
      </c>
      <c r="G208" s="41"/>
      <c r="H208" s="41"/>
      <c r="I208" s="220"/>
      <c r="J208" s="41"/>
      <c r="K208" s="41"/>
      <c r="L208" s="45"/>
      <c r="M208" s="221"/>
      <c r="N208" s="222"/>
      <c r="O208" s="85"/>
      <c r="P208" s="85"/>
      <c r="Q208" s="85"/>
      <c r="R208" s="85"/>
      <c r="S208" s="85"/>
      <c r="T208" s="86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T208" s="18" t="s">
        <v>141</v>
      </c>
      <c r="AU208" s="18" t="s">
        <v>139</v>
      </c>
    </row>
    <row r="209" s="2" customFormat="1">
      <c r="A209" s="39"/>
      <c r="B209" s="40"/>
      <c r="C209" s="41"/>
      <c r="D209" s="223" t="s">
        <v>143</v>
      </c>
      <c r="E209" s="41"/>
      <c r="F209" s="224" t="s">
        <v>344</v>
      </c>
      <c r="G209" s="41"/>
      <c r="H209" s="41"/>
      <c r="I209" s="220"/>
      <c r="J209" s="41"/>
      <c r="K209" s="41"/>
      <c r="L209" s="45"/>
      <c r="M209" s="221"/>
      <c r="N209" s="222"/>
      <c r="O209" s="85"/>
      <c r="P209" s="85"/>
      <c r="Q209" s="85"/>
      <c r="R209" s="85"/>
      <c r="S209" s="85"/>
      <c r="T209" s="86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143</v>
      </c>
      <c r="AU209" s="18" t="s">
        <v>139</v>
      </c>
    </row>
    <row r="210" s="2" customFormat="1" ht="16.5" customHeight="1">
      <c r="A210" s="39"/>
      <c r="B210" s="40"/>
      <c r="C210" s="205" t="s">
        <v>345</v>
      </c>
      <c r="D210" s="205" t="s">
        <v>133</v>
      </c>
      <c r="E210" s="206" t="s">
        <v>346</v>
      </c>
      <c r="F210" s="207" t="s">
        <v>347</v>
      </c>
      <c r="G210" s="208" t="s">
        <v>167</v>
      </c>
      <c r="H210" s="209">
        <v>4.25</v>
      </c>
      <c r="I210" s="210"/>
      <c r="J210" s="211">
        <f>ROUND(I210*H210,2)</f>
        <v>0</v>
      </c>
      <c r="K210" s="207" t="s">
        <v>137</v>
      </c>
      <c r="L210" s="45"/>
      <c r="M210" s="212" t="s">
        <v>19</v>
      </c>
      <c r="N210" s="213" t="s">
        <v>46</v>
      </c>
      <c r="O210" s="85"/>
      <c r="P210" s="214">
        <f>O210*H210</f>
        <v>0</v>
      </c>
      <c r="Q210" s="214">
        <v>0</v>
      </c>
      <c r="R210" s="214">
        <f>Q210*H210</f>
        <v>0</v>
      </c>
      <c r="S210" s="214">
        <v>0</v>
      </c>
      <c r="T210" s="215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16" t="s">
        <v>234</v>
      </c>
      <c r="AT210" s="216" t="s">
        <v>133</v>
      </c>
      <c r="AU210" s="216" t="s">
        <v>139</v>
      </c>
      <c r="AY210" s="18" t="s">
        <v>130</v>
      </c>
      <c r="BE210" s="217">
        <f>IF(N210="základní",J210,0)</f>
        <v>0</v>
      </c>
      <c r="BF210" s="217">
        <f>IF(N210="snížená",J210,0)</f>
        <v>0</v>
      </c>
      <c r="BG210" s="217">
        <f>IF(N210="zákl. přenesená",J210,0)</f>
        <v>0</v>
      </c>
      <c r="BH210" s="217">
        <f>IF(N210="sníž. přenesená",J210,0)</f>
        <v>0</v>
      </c>
      <c r="BI210" s="217">
        <f>IF(N210="nulová",J210,0)</f>
        <v>0</v>
      </c>
      <c r="BJ210" s="18" t="s">
        <v>139</v>
      </c>
      <c r="BK210" s="217">
        <f>ROUND(I210*H210,2)</f>
        <v>0</v>
      </c>
      <c r="BL210" s="18" t="s">
        <v>234</v>
      </c>
      <c r="BM210" s="216" t="s">
        <v>348</v>
      </c>
    </row>
    <row r="211" s="2" customFormat="1">
      <c r="A211" s="39"/>
      <c r="B211" s="40"/>
      <c r="C211" s="41"/>
      <c r="D211" s="218" t="s">
        <v>141</v>
      </c>
      <c r="E211" s="41"/>
      <c r="F211" s="219" t="s">
        <v>347</v>
      </c>
      <c r="G211" s="41"/>
      <c r="H211" s="41"/>
      <c r="I211" s="220"/>
      <c r="J211" s="41"/>
      <c r="K211" s="41"/>
      <c r="L211" s="45"/>
      <c r="M211" s="221"/>
      <c r="N211" s="222"/>
      <c r="O211" s="85"/>
      <c r="P211" s="85"/>
      <c r="Q211" s="85"/>
      <c r="R211" s="85"/>
      <c r="S211" s="85"/>
      <c r="T211" s="86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T211" s="18" t="s">
        <v>141</v>
      </c>
      <c r="AU211" s="18" t="s">
        <v>139</v>
      </c>
    </row>
    <row r="212" s="2" customFormat="1">
      <c r="A212" s="39"/>
      <c r="B212" s="40"/>
      <c r="C212" s="41"/>
      <c r="D212" s="223" t="s">
        <v>143</v>
      </c>
      <c r="E212" s="41"/>
      <c r="F212" s="224" t="s">
        <v>349</v>
      </c>
      <c r="G212" s="41"/>
      <c r="H212" s="41"/>
      <c r="I212" s="220"/>
      <c r="J212" s="41"/>
      <c r="K212" s="41"/>
      <c r="L212" s="45"/>
      <c r="M212" s="221"/>
      <c r="N212" s="222"/>
      <c r="O212" s="85"/>
      <c r="P212" s="85"/>
      <c r="Q212" s="85"/>
      <c r="R212" s="85"/>
      <c r="S212" s="85"/>
      <c r="T212" s="86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143</v>
      </c>
      <c r="AU212" s="18" t="s">
        <v>139</v>
      </c>
    </row>
    <row r="213" s="2" customFormat="1">
      <c r="A213" s="39"/>
      <c r="B213" s="40"/>
      <c r="C213" s="41"/>
      <c r="D213" s="218" t="s">
        <v>350</v>
      </c>
      <c r="E213" s="41"/>
      <c r="F213" s="246" t="s">
        <v>351</v>
      </c>
      <c r="G213" s="41"/>
      <c r="H213" s="41"/>
      <c r="I213" s="220"/>
      <c r="J213" s="41"/>
      <c r="K213" s="41"/>
      <c r="L213" s="45"/>
      <c r="M213" s="221"/>
      <c r="N213" s="222"/>
      <c r="O213" s="85"/>
      <c r="P213" s="85"/>
      <c r="Q213" s="85"/>
      <c r="R213" s="85"/>
      <c r="S213" s="85"/>
      <c r="T213" s="86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350</v>
      </c>
      <c r="AU213" s="18" t="s">
        <v>139</v>
      </c>
    </row>
    <row r="214" s="13" customFormat="1">
      <c r="A214" s="13"/>
      <c r="B214" s="225"/>
      <c r="C214" s="226"/>
      <c r="D214" s="218" t="s">
        <v>145</v>
      </c>
      <c r="E214" s="227" t="s">
        <v>19</v>
      </c>
      <c r="F214" s="228" t="s">
        <v>352</v>
      </c>
      <c r="G214" s="226"/>
      <c r="H214" s="229">
        <v>4.25</v>
      </c>
      <c r="I214" s="230"/>
      <c r="J214" s="226"/>
      <c r="K214" s="226"/>
      <c r="L214" s="231"/>
      <c r="M214" s="232"/>
      <c r="N214" s="233"/>
      <c r="O214" s="233"/>
      <c r="P214" s="233"/>
      <c r="Q214" s="233"/>
      <c r="R214" s="233"/>
      <c r="S214" s="233"/>
      <c r="T214" s="234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5" t="s">
        <v>145</v>
      </c>
      <c r="AU214" s="235" t="s">
        <v>139</v>
      </c>
      <c r="AV214" s="13" t="s">
        <v>139</v>
      </c>
      <c r="AW214" s="13" t="s">
        <v>34</v>
      </c>
      <c r="AX214" s="13" t="s">
        <v>82</v>
      </c>
      <c r="AY214" s="235" t="s">
        <v>130</v>
      </c>
    </row>
    <row r="215" s="2" customFormat="1" ht="16.5" customHeight="1">
      <c r="A215" s="39"/>
      <c r="B215" s="40"/>
      <c r="C215" s="236" t="s">
        <v>353</v>
      </c>
      <c r="D215" s="236" t="s">
        <v>178</v>
      </c>
      <c r="E215" s="237" t="s">
        <v>354</v>
      </c>
      <c r="F215" s="238" t="s">
        <v>355</v>
      </c>
      <c r="G215" s="239" t="s">
        <v>173</v>
      </c>
      <c r="H215" s="240">
        <v>1</v>
      </c>
      <c r="I215" s="241"/>
      <c r="J215" s="242">
        <f>ROUND(I215*H215,2)</f>
        <v>0</v>
      </c>
      <c r="K215" s="238" t="s">
        <v>137</v>
      </c>
      <c r="L215" s="243"/>
      <c r="M215" s="244" t="s">
        <v>19</v>
      </c>
      <c r="N215" s="245" t="s">
        <v>46</v>
      </c>
      <c r="O215" s="85"/>
      <c r="P215" s="214">
        <f>O215*H215</f>
        <v>0</v>
      </c>
      <c r="Q215" s="214">
        <v>0.0018</v>
      </c>
      <c r="R215" s="214">
        <f>Q215*H215</f>
        <v>0.0018</v>
      </c>
      <c r="S215" s="214">
        <v>0</v>
      </c>
      <c r="T215" s="215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16" t="s">
        <v>308</v>
      </c>
      <c r="AT215" s="216" t="s">
        <v>178</v>
      </c>
      <c r="AU215" s="216" t="s">
        <v>139</v>
      </c>
      <c r="AY215" s="18" t="s">
        <v>130</v>
      </c>
      <c r="BE215" s="217">
        <f>IF(N215="základní",J215,0)</f>
        <v>0</v>
      </c>
      <c r="BF215" s="217">
        <f>IF(N215="snížená",J215,0)</f>
        <v>0</v>
      </c>
      <c r="BG215" s="217">
        <f>IF(N215="zákl. přenesená",J215,0)</f>
        <v>0</v>
      </c>
      <c r="BH215" s="217">
        <f>IF(N215="sníž. přenesená",J215,0)</f>
        <v>0</v>
      </c>
      <c r="BI215" s="217">
        <f>IF(N215="nulová",J215,0)</f>
        <v>0</v>
      </c>
      <c r="BJ215" s="18" t="s">
        <v>139</v>
      </c>
      <c r="BK215" s="217">
        <f>ROUND(I215*H215,2)</f>
        <v>0</v>
      </c>
      <c r="BL215" s="18" t="s">
        <v>234</v>
      </c>
      <c r="BM215" s="216" t="s">
        <v>356</v>
      </c>
    </row>
    <row r="216" s="2" customFormat="1">
      <c r="A216" s="39"/>
      <c r="B216" s="40"/>
      <c r="C216" s="41"/>
      <c r="D216" s="218" t="s">
        <v>141</v>
      </c>
      <c r="E216" s="41"/>
      <c r="F216" s="219" t="s">
        <v>355</v>
      </c>
      <c r="G216" s="41"/>
      <c r="H216" s="41"/>
      <c r="I216" s="220"/>
      <c r="J216" s="41"/>
      <c r="K216" s="41"/>
      <c r="L216" s="45"/>
      <c r="M216" s="221"/>
      <c r="N216" s="222"/>
      <c r="O216" s="85"/>
      <c r="P216" s="85"/>
      <c r="Q216" s="85"/>
      <c r="R216" s="85"/>
      <c r="S216" s="85"/>
      <c r="T216" s="86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T216" s="18" t="s">
        <v>141</v>
      </c>
      <c r="AU216" s="18" t="s">
        <v>139</v>
      </c>
    </row>
    <row r="217" s="2" customFormat="1" ht="16.5" customHeight="1">
      <c r="A217" s="39"/>
      <c r="B217" s="40"/>
      <c r="C217" s="236" t="s">
        <v>357</v>
      </c>
      <c r="D217" s="236" t="s">
        <v>178</v>
      </c>
      <c r="E217" s="237" t="s">
        <v>358</v>
      </c>
      <c r="F217" s="238" t="s">
        <v>359</v>
      </c>
      <c r="G217" s="239" t="s">
        <v>173</v>
      </c>
      <c r="H217" s="240">
        <v>1</v>
      </c>
      <c r="I217" s="241"/>
      <c r="J217" s="242">
        <f>ROUND(I217*H217,2)</f>
        <v>0</v>
      </c>
      <c r="K217" s="238" t="s">
        <v>137</v>
      </c>
      <c r="L217" s="243"/>
      <c r="M217" s="244" t="s">
        <v>19</v>
      </c>
      <c r="N217" s="245" t="s">
        <v>46</v>
      </c>
      <c r="O217" s="85"/>
      <c r="P217" s="214">
        <f>O217*H217</f>
        <v>0</v>
      </c>
      <c r="Q217" s="214">
        <v>0.0064999999999999997</v>
      </c>
      <c r="R217" s="214">
        <f>Q217*H217</f>
        <v>0.0064999999999999997</v>
      </c>
      <c r="S217" s="214">
        <v>0</v>
      </c>
      <c r="T217" s="215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16" t="s">
        <v>308</v>
      </c>
      <c r="AT217" s="216" t="s">
        <v>178</v>
      </c>
      <c r="AU217" s="216" t="s">
        <v>139</v>
      </c>
      <c r="AY217" s="18" t="s">
        <v>130</v>
      </c>
      <c r="BE217" s="217">
        <f>IF(N217="základní",J217,0)</f>
        <v>0</v>
      </c>
      <c r="BF217" s="217">
        <f>IF(N217="snížená",J217,0)</f>
        <v>0</v>
      </c>
      <c r="BG217" s="217">
        <f>IF(N217="zákl. přenesená",J217,0)</f>
        <v>0</v>
      </c>
      <c r="BH217" s="217">
        <f>IF(N217="sníž. přenesená",J217,0)</f>
        <v>0</v>
      </c>
      <c r="BI217" s="217">
        <f>IF(N217="nulová",J217,0)</f>
        <v>0</v>
      </c>
      <c r="BJ217" s="18" t="s">
        <v>139</v>
      </c>
      <c r="BK217" s="217">
        <f>ROUND(I217*H217,2)</f>
        <v>0</v>
      </c>
      <c r="BL217" s="18" t="s">
        <v>234</v>
      </c>
      <c r="BM217" s="216" t="s">
        <v>360</v>
      </c>
    </row>
    <row r="218" s="2" customFormat="1">
      <c r="A218" s="39"/>
      <c r="B218" s="40"/>
      <c r="C218" s="41"/>
      <c r="D218" s="218" t="s">
        <v>141</v>
      </c>
      <c r="E218" s="41"/>
      <c r="F218" s="219" t="s">
        <v>359</v>
      </c>
      <c r="G218" s="41"/>
      <c r="H218" s="41"/>
      <c r="I218" s="220"/>
      <c r="J218" s="41"/>
      <c r="K218" s="41"/>
      <c r="L218" s="45"/>
      <c r="M218" s="221"/>
      <c r="N218" s="222"/>
      <c r="O218" s="85"/>
      <c r="P218" s="85"/>
      <c r="Q218" s="85"/>
      <c r="R218" s="85"/>
      <c r="S218" s="85"/>
      <c r="T218" s="86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T218" s="18" t="s">
        <v>141</v>
      </c>
      <c r="AU218" s="18" t="s">
        <v>139</v>
      </c>
    </row>
    <row r="219" s="2" customFormat="1" ht="16.5" customHeight="1">
      <c r="A219" s="39"/>
      <c r="B219" s="40"/>
      <c r="C219" s="236" t="s">
        <v>361</v>
      </c>
      <c r="D219" s="236" t="s">
        <v>178</v>
      </c>
      <c r="E219" s="237" t="s">
        <v>362</v>
      </c>
      <c r="F219" s="238" t="s">
        <v>363</v>
      </c>
      <c r="G219" s="239" t="s">
        <v>173</v>
      </c>
      <c r="H219" s="240">
        <v>1</v>
      </c>
      <c r="I219" s="241"/>
      <c r="J219" s="242">
        <f>ROUND(I219*H219,2)</f>
        <v>0</v>
      </c>
      <c r="K219" s="238" t="s">
        <v>137</v>
      </c>
      <c r="L219" s="243"/>
      <c r="M219" s="244" t="s">
        <v>19</v>
      </c>
      <c r="N219" s="245" t="s">
        <v>46</v>
      </c>
      <c r="O219" s="85"/>
      <c r="P219" s="214">
        <f>O219*H219</f>
        <v>0</v>
      </c>
      <c r="Q219" s="214">
        <v>0.040899999999999999</v>
      </c>
      <c r="R219" s="214">
        <f>Q219*H219</f>
        <v>0.040899999999999999</v>
      </c>
      <c r="S219" s="214">
        <v>0</v>
      </c>
      <c r="T219" s="215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16" t="s">
        <v>308</v>
      </c>
      <c r="AT219" s="216" t="s">
        <v>178</v>
      </c>
      <c r="AU219" s="216" t="s">
        <v>139</v>
      </c>
      <c r="AY219" s="18" t="s">
        <v>130</v>
      </c>
      <c r="BE219" s="217">
        <f>IF(N219="základní",J219,0)</f>
        <v>0</v>
      </c>
      <c r="BF219" s="217">
        <f>IF(N219="snížená",J219,0)</f>
        <v>0</v>
      </c>
      <c r="BG219" s="217">
        <f>IF(N219="zákl. přenesená",J219,0)</f>
        <v>0</v>
      </c>
      <c r="BH219" s="217">
        <f>IF(N219="sníž. přenesená",J219,0)</f>
        <v>0</v>
      </c>
      <c r="BI219" s="217">
        <f>IF(N219="nulová",J219,0)</f>
        <v>0</v>
      </c>
      <c r="BJ219" s="18" t="s">
        <v>139</v>
      </c>
      <c r="BK219" s="217">
        <f>ROUND(I219*H219,2)</f>
        <v>0</v>
      </c>
      <c r="BL219" s="18" t="s">
        <v>234</v>
      </c>
      <c r="BM219" s="216" t="s">
        <v>364</v>
      </c>
    </row>
    <row r="220" s="2" customFormat="1">
      <c r="A220" s="39"/>
      <c r="B220" s="40"/>
      <c r="C220" s="41"/>
      <c r="D220" s="218" t="s">
        <v>141</v>
      </c>
      <c r="E220" s="41"/>
      <c r="F220" s="219" t="s">
        <v>363</v>
      </c>
      <c r="G220" s="41"/>
      <c r="H220" s="41"/>
      <c r="I220" s="220"/>
      <c r="J220" s="41"/>
      <c r="K220" s="41"/>
      <c r="L220" s="45"/>
      <c r="M220" s="221"/>
      <c r="N220" s="222"/>
      <c r="O220" s="85"/>
      <c r="P220" s="85"/>
      <c r="Q220" s="85"/>
      <c r="R220" s="85"/>
      <c r="S220" s="85"/>
      <c r="T220" s="86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T220" s="18" t="s">
        <v>141</v>
      </c>
      <c r="AU220" s="18" t="s">
        <v>139</v>
      </c>
    </row>
    <row r="221" s="2" customFormat="1" ht="16.5" customHeight="1">
      <c r="A221" s="39"/>
      <c r="B221" s="40"/>
      <c r="C221" s="236" t="s">
        <v>365</v>
      </c>
      <c r="D221" s="236" t="s">
        <v>178</v>
      </c>
      <c r="E221" s="237" t="s">
        <v>366</v>
      </c>
      <c r="F221" s="238" t="s">
        <v>367</v>
      </c>
      <c r="G221" s="239" t="s">
        <v>173</v>
      </c>
      <c r="H221" s="240">
        <v>1</v>
      </c>
      <c r="I221" s="241"/>
      <c r="J221" s="242">
        <f>ROUND(I221*H221,2)</f>
        <v>0</v>
      </c>
      <c r="K221" s="238" t="s">
        <v>137</v>
      </c>
      <c r="L221" s="243"/>
      <c r="M221" s="244" t="s">
        <v>19</v>
      </c>
      <c r="N221" s="245" t="s">
        <v>46</v>
      </c>
      <c r="O221" s="85"/>
      <c r="P221" s="214">
        <f>O221*H221</f>
        <v>0</v>
      </c>
      <c r="Q221" s="214">
        <v>0.014</v>
      </c>
      <c r="R221" s="214">
        <f>Q221*H221</f>
        <v>0.014</v>
      </c>
      <c r="S221" s="214">
        <v>0</v>
      </c>
      <c r="T221" s="215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16" t="s">
        <v>308</v>
      </c>
      <c r="AT221" s="216" t="s">
        <v>178</v>
      </c>
      <c r="AU221" s="216" t="s">
        <v>139</v>
      </c>
      <c r="AY221" s="18" t="s">
        <v>130</v>
      </c>
      <c r="BE221" s="217">
        <f>IF(N221="základní",J221,0)</f>
        <v>0</v>
      </c>
      <c r="BF221" s="217">
        <f>IF(N221="snížená",J221,0)</f>
        <v>0</v>
      </c>
      <c r="BG221" s="217">
        <f>IF(N221="zákl. přenesená",J221,0)</f>
        <v>0</v>
      </c>
      <c r="BH221" s="217">
        <f>IF(N221="sníž. přenesená",J221,0)</f>
        <v>0</v>
      </c>
      <c r="BI221" s="217">
        <f>IF(N221="nulová",J221,0)</f>
        <v>0</v>
      </c>
      <c r="BJ221" s="18" t="s">
        <v>139</v>
      </c>
      <c r="BK221" s="217">
        <f>ROUND(I221*H221,2)</f>
        <v>0</v>
      </c>
      <c r="BL221" s="18" t="s">
        <v>234</v>
      </c>
      <c r="BM221" s="216" t="s">
        <v>368</v>
      </c>
    </row>
    <row r="222" s="2" customFormat="1">
      <c r="A222" s="39"/>
      <c r="B222" s="40"/>
      <c r="C222" s="41"/>
      <c r="D222" s="218" t="s">
        <v>141</v>
      </c>
      <c r="E222" s="41"/>
      <c r="F222" s="219" t="s">
        <v>367</v>
      </c>
      <c r="G222" s="41"/>
      <c r="H222" s="41"/>
      <c r="I222" s="220"/>
      <c r="J222" s="41"/>
      <c r="K222" s="41"/>
      <c r="L222" s="45"/>
      <c r="M222" s="221"/>
      <c r="N222" s="222"/>
      <c r="O222" s="85"/>
      <c r="P222" s="85"/>
      <c r="Q222" s="85"/>
      <c r="R222" s="85"/>
      <c r="S222" s="85"/>
      <c r="T222" s="86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T222" s="18" t="s">
        <v>141</v>
      </c>
      <c r="AU222" s="18" t="s">
        <v>139</v>
      </c>
    </row>
    <row r="223" s="2" customFormat="1">
      <c r="A223" s="39"/>
      <c r="B223" s="40"/>
      <c r="C223" s="41"/>
      <c r="D223" s="218" t="s">
        <v>350</v>
      </c>
      <c r="E223" s="41"/>
      <c r="F223" s="246" t="s">
        <v>369</v>
      </c>
      <c r="G223" s="41"/>
      <c r="H223" s="41"/>
      <c r="I223" s="220"/>
      <c r="J223" s="41"/>
      <c r="K223" s="41"/>
      <c r="L223" s="45"/>
      <c r="M223" s="221"/>
      <c r="N223" s="222"/>
      <c r="O223" s="85"/>
      <c r="P223" s="85"/>
      <c r="Q223" s="85"/>
      <c r="R223" s="85"/>
      <c r="S223" s="85"/>
      <c r="T223" s="86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350</v>
      </c>
      <c r="AU223" s="18" t="s">
        <v>139</v>
      </c>
    </row>
    <row r="224" s="2" customFormat="1" ht="16.5" customHeight="1">
      <c r="A224" s="39"/>
      <c r="B224" s="40"/>
      <c r="C224" s="205" t="s">
        <v>370</v>
      </c>
      <c r="D224" s="205" t="s">
        <v>133</v>
      </c>
      <c r="E224" s="206" t="s">
        <v>371</v>
      </c>
      <c r="F224" s="207" t="s">
        <v>372</v>
      </c>
      <c r="G224" s="208" t="s">
        <v>255</v>
      </c>
      <c r="H224" s="209">
        <v>1</v>
      </c>
      <c r="I224" s="210"/>
      <c r="J224" s="211">
        <f>ROUND(I224*H224,2)</f>
        <v>0</v>
      </c>
      <c r="K224" s="207" t="s">
        <v>137</v>
      </c>
      <c r="L224" s="45"/>
      <c r="M224" s="212" t="s">
        <v>19</v>
      </c>
      <c r="N224" s="213" t="s">
        <v>46</v>
      </c>
      <c r="O224" s="85"/>
      <c r="P224" s="214">
        <f>O224*H224</f>
        <v>0</v>
      </c>
      <c r="Q224" s="214">
        <v>0</v>
      </c>
      <c r="R224" s="214">
        <f>Q224*H224</f>
        <v>0</v>
      </c>
      <c r="S224" s="214">
        <v>0.17399999999999999</v>
      </c>
      <c r="T224" s="215">
        <f>S224*H224</f>
        <v>0.17399999999999999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16" t="s">
        <v>234</v>
      </c>
      <c r="AT224" s="216" t="s">
        <v>133</v>
      </c>
      <c r="AU224" s="216" t="s">
        <v>139</v>
      </c>
      <c r="AY224" s="18" t="s">
        <v>130</v>
      </c>
      <c r="BE224" s="217">
        <f>IF(N224="základní",J224,0)</f>
        <v>0</v>
      </c>
      <c r="BF224" s="217">
        <f>IF(N224="snížená",J224,0)</f>
        <v>0</v>
      </c>
      <c r="BG224" s="217">
        <f>IF(N224="zákl. přenesená",J224,0)</f>
        <v>0</v>
      </c>
      <c r="BH224" s="217">
        <f>IF(N224="sníž. přenesená",J224,0)</f>
        <v>0</v>
      </c>
      <c r="BI224" s="217">
        <f>IF(N224="nulová",J224,0)</f>
        <v>0</v>
      </c>
      <c r="BJ224" s="18" t="s">
        <v>139</v>
      </c>
      <c r="BK224" s="217">
        <f>ROUND(I224*H224,2)</f>
        <v>0</v>
      </c>
      <c r="BL224" s="18" t="s">
        <v>234</v>
      </c>
      <c r="BM224" s="216" t="s">
        <v>373</v>
      </c>
    </row>
    <row r="225" s="2" customFormat="1">
      <c r="A225" s="39"/>
      <c r="B225" s="40"/>
      <c r="C225" s="41"/>
      <c r="D225" s="218" t="s">
        <v>141</v>
      </c>
      <c r="E225" s="41"/>
      <c r="F225" s="219" t="s">
        <v>374</v>
      </c>
      <c r="G225" s="41"/>
      <c r="H225" s="41"/>
      <c r="I225" s="220"/>
      <c r="J225" s="41"/>
      <c r="K225" s="41"/>
      <c r="L225" s="45"/>
      <c r="M225" s="221"/>
      <c r="N225" s="222"/>
      <c r="O225" s="85"/>
      <c r="P225" s="85"/>
      <c r="Q225" s="85"/>
      <c r="R225" s="85"/>
      <c r="S225" s="85"/>
      <c r="T225" s="86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T225" s="18" t="s">
        <v>141</v>
      </c>
      <c r="AU225" s="18" t="s">
        <v>139</v>
      </c>
    </row>
    <row r="226" s="2" customFormat="1">
      <c r="A226" s="39"/>
      <c r="B226" s="40"/>
      <c r="C226" s="41"/>
      <c r="D226" s="223" t="s">
        <v>143</v>
      </c>
      <c r="E226" s="41"/>
      <c r="F226" s="224" t="s">
        <v>375</v>
      </c>
      <c r="G226" s="41"/>
      <c r="H226" s="41"/>
      <c r="I226" s="220"/>
      <c r="J226" s="41"/>
      <c r="K226" s="41"/>
      <c r="L226" s="45"/>
      <c r="M226" s="221"/>
      <c r="N226" s="222"/>
      <c r="O226" s="85"/>
      <c r="P226" s="85"/>
      <c r="Q226" s="85"/>
      <c r="R226" s="85"/>
      <c r="S226" s="85"/>
      <c r="T226" s="86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18" t="s">
        <v>143</v>
      </c>
      <c r="AU226" s="18" t="s">
        <v>139</v>
      </c>
    </row>
    <row r="227" s="2" customFormat="1">
      <c r="A227" s="39"/>
      <c r="B227" s="40"/>
      <c r="C227" s="41"/>
      <c r="D227" s="218" t="s">
        <v>350</v>
      </c>
      <c r="E227" s="41"/>
      <c r="F227" s="246" t="s">
        <v>376</v>
      </c>
      <c r="G227" s="41"/>
      <c r="H227" s="41"/>
      <c r="I227" s="220"/>
      <c r="J227" s="41"/>
      <c r="K227" s="41"/>
      <c r="L227" s="45"/>
      <c r="M227" s="221"/>
      <c r="N227" s="222"/>
      <c r="O227" s="85"/>
      <c r="P227" s="85"/>
      <c r="Q227" s="85"/>
      <c r="R227" s="85"/>
      <c r="S227" s="85"/>
      <c r="T227" s="86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T227" s="18" t="s">
        <v>350</v>
      </c>
      <c r="AU227" s="18" t="s">
        <v>139</v>
      </c>
    </row>
    <row r="228" s="2" customFormat="1" ht="16.5" customHeight="1">
      <c r="A228" s="39"/>
      <c r="B228" s="40"/>
      <c r="C228" s="205" t="s">
        <v>377</v>
      </c>
      <c r="D228" s="205" t="s">
        <v>133</v>
      </c>
      <c r="E228" s="206" t="s">
        <v>378</v>
      </c>
      <c r="F228" s="207" t="s">
        <v>379</v>
      </c>
      <c r="G228" s="208" t="s">
        <v>213</v>
      </c>
      <c r="H228" s="209">
        <v>0.59999999999999998</v>
      </c>
      <c r="I228" s="210"/>
      <c r="J228" s="211">
        <f>ROUND(I228*H228,2)</f>
        <v>0</v>
      </c>
      <c r="K228" s="207" t="s">
        <v>137</v>
      </c>
      <c r="L228" s="45"/>
      <c r="M228" s="212" t="s">
        <v>19</v>
      </c>
      <c r="N228" s="213" t="s">
        <v>46</v>
      </c>
      <c r="O228" s="85"/>
      <c r="P228" s="214">
        <f>O228*H228</f>
        <v>0</v>
      </c>
      <c r="Q228" s="214">
        <v>0</v>
      </c>
      <c r="R228" s="214">
        <f>Q228*H228</f>
        <v>0</v>
      </c>
      <c r="S228" s="214">
        <v>0</v>
      </c>
      <c r="T228" s="215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16" t="s">
        <v>234</v>
      </c>
      <c r="AT228" s="216" t="s">
        <v>133</v>
      </c>
      <c r="AU228" s="216" t="s">
        <v>139</v>
      </c>
      <c r="AY228" s="18" t="s">
        <v>130</v>
      </c>
      <c r="BE228" s="217">
        <f>IF(N228="základní",J228,0)</f>
        <v>0</v>
      </c>
      <c r="BF228" s="217">
        <f>IF(N228="snížená",J228,0)</f>
        <v>0</v>
      </c>
      <c r="BG228" s="217">
        <f>IF(N228="zákl. přenesená",J228,0)</f>
        <v>0</v>
      </c>
      <c r="BH228" s="217">
        <f>IF(N228="sníž. přenesená",J228,0)</f>
        <v>0</v>
      </c>
      <c r="BI228" s="217">
        <f>IF(N228="nulová",J228,0)</f>
        <v>0</v>
      </c>
      <c r="BJ228" s="18" t="s">
        <v>139</v>
      </c>
      <c r="BK228" s="217">
        <f>ROUND(I228*H228,2)</f>
        <v>0</v>
      </c>
      <c r="BL228" s="18" t="s">
        <v>234</v>
      </c>
      <c r="BM228" s="216" t="s">
        <v>380</v>
      </c>
    </row>
    <row r="229" s="2" customFormat="1">
      <c r="A229" s="39"/>
      <c r="B229" s="40"/>
      <c r="C229" s="41"/>
      <c r="D229" s="218" t="s">
        <v>141</v>
      </c>
      <c r="E229" s="41"/>
      <c r="F229" s="219" t="s">
        <v>381</v>
      </c>
      <c r="G229" s="41"/>
      <c r="H229" s="41"/>
      <c r="I229" s="220"/>
      <c r="J229" s="41"/>
      <c r="K229" s="41"/>
      <c r="L229" s="45"/>
      <c r="M229" s="221"/>
      <c r="N229" s="222"/>
      <c r="O229" s="85"/>
      <c r="P229" s="85"/>
      <c r="Q229" s="85"/>
      <c r="R229" s="85"/>
      <c r="S229" s="85"/>
      <c r="T229" s="86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18" t="s">
        <v>141</v>
      </c>
      <c r="AU229" s="18" t="s">
        <v>139</v>
      </c>
    </row>
    <row r="230" s="2" customFormat="1">
      <c r="A230" s="39"/>
      <c r="B230" s="40"/>
      <c r="C230" s="41"/>
      <c r="D230" s="223" t="s">
        <v>143</v>
      </c>
      <c r="E230" s="41"/>
      <c r="F230" s="224" t="s">
        <v>382</v>
      </c>
      <c r="G230" s="41"/>
      <c r="H230" s="41"/>
      <c r="I230" s="220"/>
      <c r="J230" s="41"/>
      <c r="K230" s="41"/>
      <c r="L230" s="45"/>
      <c r="M230" s="221"/>
      <c r="N230" s="222"/>
      <c r="O230" s="85"/>
      <c r="P230" s="85"/>
      <c r="Q230" s="85"/>
      <c r="R230" s="85"/>
      <c r="S230" s="85"/>
      <c r="T230" s="86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T230" s="18" t="s">
        <v>143</v>
      </c>
      <c r="AU230" s="18" t="s">
        <v>139</v>
      </c>
    </row>
    <row r="231" s="12" customFormat="1" ht="22.8" customHeight="1">
      <c r="A231" s="12"/>
      <c r="B231" s="189"/>
      <c r="C231" s="190"/>
      <c r="D231" s="191" t="s">
        <v>73</v>
      </c>
      <c r="E231" s="203" t="s">
        <v>383</v>
      </c>
      <c r="F231" s="203" t="s">
        <v>384</v>
      </c>
      <c r="G231" s="190"/>
      <c r="H231" s="190"/>
      <c r="I231" s="193"/>
      <c r="J231" s="204">
        <f>BK231</f>
        <v>0</v>
      </c>
      <c r="K231" s="190"/>
      <c r="L231" s="195"/>
      <c r="M231" s="196"/>
      <c r="N231" s="197"/>
      <c r="O231" s="197"/>
      <c r="P231" s="198">
        <f>SUM(P232:P249)</f>
        <v>0</v>
      </c>
      <c r="Q231" s="197"/>
      <c r="R231" s="198">
        <f>SUM(R232:R249)</f>
        <v>0.051880000000000003</v>
      </c>
      <c r="S231" s="197"/>
      <c r="T231" s="199">
        <f>SUM(T232:T249)</f>
        <v>0.023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200" t="s">
        <v>139</v>
      </c>
      <c r="AT231" s="201" t="s">
        <v>73</v>
      </c>
      <c r="AU231" s="201" t="s">
        <v>82</v>
      </c>
      <c r="AY231" s="200" t="s">
        <v>130</v>
      </c>
      <c r="BK231" s="202">
        <f>SUM(BK232:BK249)</f>
        <v>0</v>
      </c>
    </row>
    <row r="232" s="2" customFormat="1" ht="16.5" customHeight="1">
      <c r="A232" s="39"/>
      <c r="B232" s="40"/>
      <c r="C232" s="205" t="s">
        <v>385</v>
      </c>
      <c r="D232" s="205" t="s">
        <v>133</v>
      </c>
      <c r="E232" s="206" t="s">
        <v>386</v>
      </c>
      <c r="F232" s="207" t="s">
        <v>387</v>
      </c>
      <c r="G232" s="208" t="s">
        <v>173</v>
      </c>
      <c r="H232" s="209">
        <v>1</v>
      </c>
      <c r="I232" s="210"/>
      <c r="J232" s="211">
        <f>ROUND(I232*H232,2)</f>
        <v>0</v>
      </c>
      <c r="K232" s="207" t="s">
        <v>137</v>
      </c>
      <c r="L232" s="45"/>
      <c r="M232" s="212" t="s">
        <v>19</v>
      </c>
      <c r="N232" s="213" t="s">
        <v>46</v>
      </c>
      <c r="O232" s="85"/>
      <c r="P232" s="214">
        <f>O232*H232</f>
        <v>0</v>
      </c>
      <c r="Q232" s="214">
        <v>0</v>
      </c>
      <c r="R232" s="214">
        <f>Q232*H232</f>
        <v>0</v>
      </c>
      <c r="S232" s="214">
        <v>0</v>
      </c>
      <c r="T232" s="215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16" t="s">
        <v>234</v>
      </c>
      <c r="AT232" s="216" t="s">
        <v>133</v>
      </c>
      <c r="AU232" s="216" t="s">
        <v>139</v>
      </c>
      <c r="AY232" s="18" t="s">
        <v>130</v>
      </c>
      <c r="BE232" s="217">
        <f>IF(N232="základní",J232,0)</f>
        <v>0</v>
      </c>
      <c r="BF232" s="217">
        <f>IF(N232="snížená",J232,0)</f>
        <v>0</v>
      </c>
      <c r="BG232" s="217">
        <f>IF(N232="zákl. přenesená",J232,0)</f>
        <v>0</v>
      </c>
      <c r="BH232" s="217">
        <f>IF(N232="sníž. přenesená",J232,0)</f>
        <v>0</v>
      </c>
      <c r="BI232" s="217">
        <f>IF(N232="nulová",J232,0)</f>
        <v>0</v>
      </c>
      <c r="BJ232" s="18" t="s">
        <v>139</v>
      </c>
      <c r="BK232" s="217">
        <f>ROUND(I232*H232,2)</f>
        <v>0</v>
      </c>
      <c r="BL232" s="18" t="s">
        <v>234</v>
      </c>
      <c r="BM232" s="216" t="s">
        <v>388</v>
      </c>
    </row>
    <row r="233" s="2" customFormat="1">
      <c r="A233" s="39"/>
      <c r="B233" s="40"/>
      <c r="C233" s="41"/>
      <c r="D233" s="218" t="s">
        <v>141</v>
      </c>
      <c r="E233" s="41"/>
      <c r="F233" s="219" t="s">
        <v>387</v>
      </c>
      <c r="G233" s="41"/>
      <c r="H233" s="41"/>
      <c r="I233" s="220"/>
      <c r="J233" s="41"/>
      <c r="K233" s="41"/>
      <c r="L233" s="45"/>
      <c r="M233" s="221"/>
      <c r="N233" s="222"/>
      <c r="O233" s="85"/>
      <c r="P233" s="85"/>
      <c r="Q233" s="85"/>
      <c r="R233" s="85"/>
      <c r="S233" s="85"/>
      <c r="T233" s="86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141</v>
      </c>
      <c r="AU233" s="18" t="s">
        <v>139</v>
      </c>
    </row>
    <row r="234" s="2" customFormat="1">
      <c r="A234" s="39"/>
      <c r="B234" s="40"/>
      <c r="C234" s="41"/>
      <c r="D234" s="223" t="s">
        <v>143</v>
      </c>
      <c r="E234" s="41"/>
      <c r="F234" s="224" t="s">
        <v>389</v>
      </c>
      <c r="G234" s="41"/>
      <c r="H234" s="41"/>
      <c r="I234" s="220"/>
      <c r="J234" s="41"/>
      <c r="K234" s="41"/>
      <c r="L234" s="45"/>
      <c r="M234" s="221"/>
      <c r="N234" s="222"/>
      <c r="O234" s="85"/>
      <c r="P234" s="85"/>
      <c r="Q234" s="85"/>
      <c r="R234" s="85"/>
      <c r="S234" s="85"/>
      <c r="T234" s="86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T234" s="18" t="s">
        <v>143</v>
      </c>
      <c r="AU234" s="18" t="s">
        <v>139</v>
      </c>
    </row>
    <row r="235" s="2" customFormat="1" ht="16.5" customHeight="1">
      <c r="A235" s="39"/>
      <c r="B235" s="40"/>
      <c r="C235" s="236" t="s">
        <v>390</v>
      </c>
      <c r="D235" s="236" t="s">
        <v>178</v>
      </c>
      <c r="E235" s="237" t="s">
        <v>391</v>
      </c>
      <c r="F235" s="238" t="s">
        <v>392</v>
      </c>
      <c r="G235" s="239" t="s">
        <v>136</v>
      </c>
      <c r="H235" s="240">
        <v>2</v>
      </c>
      <c r="I235" s="241"/>
      <c r="J235" s="242">
        <f>ROUND(I235*H235,2)</f>
        <v>0</v>
      </c>
      <c r="K235" s="238" t="s">
        <v>137</v>
      </c>
      <c r="L235" s="243"/>
      <c r="M235" s="244" t="s">
        <v>19</v>
      </c>
      <c r="N235" s="245" t="s">
        <v>46</v>
      </c>
      <c r="O235" s="85"/>
      <c r="P235" s="214">
        <f>O235*H235</f>
        <v>0</v>
      </c>
      <c r="Q235" s="214">
        <v>0.024230000000000002</v>
      </c>
      <c r="R235" s="214">
        <f>Q235*H235</f>
        <v>0.048460000000000003</v>
      </c>
      <c r="S235" s="214">
        <v>0</v>
      </c>
      <c r="T235" s="215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16" t="s">
        <v>308</v>
      </c>
      <c r="AT235" s="216" t="s">
        <v>178</v>
      </c>
      <c r="AU235" s="216" t="s">
        <v>139</v>
      </c>
      <c r="AY235" s="18" t="s">
        <v>130</v>
      </c>
      <c r="BE235" s="217">
        <f>IF(N235="základní",J235,0)</f>
        <v>0</v>
      </c>
      <c r="BF235" s="217">
        <f>IF(N235="snížená",J235,0)</f>
        <v>0</v>
      </c>
      <c r="BG235" s="217">
        <f>IF(N235="zákl. přenesená",J235,0)</f>
        <v>0</v>
      </c>
      <c r="BH235" s="217">
        <f>IF(N235="sníž. přenesená",J235,0)</f>
        <v>0</v>
      </c>
      <c r="BI235" s="217">
        <f>IF(N235="nulová",J235,0)</f>
        <v>0</v>
      </c>
      <c r="BJ235" s="18" t="s">
        <v>139</v>
      </c>
      <c r="BK235" s="217">
        <f>ROUND(I235*H235,2)</f>
        <v>0</v>
      </c>
      <c r="BL235" s="18" t="s">
        <v>234</v>
      </c>
      <c r="BM235" s="216" t="s">
        <v>393</v>
      </c>
    </row>
    <row r="236" s="2" customFormat="1">
      <c r="A236" s="39"/>
      <c r="B236" s="40"/>
      <c r="C236" s="41"/>
      <c r="D236" s="218" t="s">
        <v>141</v>
      </c>
      <c r="E236" s="41"/>
      <c r="F236" s="219" t="s">
        <v>392</v>
      </c>
      <c r="G236" s="41"/>
      <c r="H236" s="41"/>
      <c r="I236" s="220"/>
      <c r="J236" s="41"/>
      <c r="K236" s="41"/>
      <c r="L236" s="45"/>
      <c r="M236" s="221"/>
      <c r="N236" s="222"/>
      <c r="O236" s="85"/>
      <c r="P236" s="85"/>
      <c r="Q236" s="85"/>
      <c r="R236" s="85"/>
      <c r="S236" s="85"/>
      <c r="T236" s="86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8" t="s">
        <v>141</v>
      </c>
      <c r="AU236" s="18" t="s">
        <v>139</v>
      </c>
    </row>
    <row r="237" s="2" customFormat="1">
      <c r="A237" s="39"/>
      <c r="B237" s="40"/>
      <c r="C237" s="41"/>
      <c r="D237" s="218" t="s">
        <v>350</v>
      </c>
      <c r="E237" s="41"/>
      <c r="F237" s="246" t="s">
        <v>394</v>
      </c>
      <c r="G237" s="41"/>
      <c r="H237" s="41"/>
      <c r="I237" s="220"/>
      <c r="J237" s="41"/>
      <c r="K237" s="41"/>
      <c r="L237" s="45"/>
      <c r="M237" s="221"/>
      <c r="N237" s="222"/>
      <c r="O237" s="85"/>
      <c r="P237" s="85"/>
      <c r="Q237" s="85"/>
      <c r="R237" s="85"/>
      <c r="S237" s="85"/>
      <c r="T237" s="86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T237" s="18" t="s">
        <v>350</v>
      </c>
      <c r="AU237" s="18" t="s">
        <v>139</v>
      </c>
    </row>
    <row r="238" s="2" customFormat="1" ht="16.5" customHeight="1">
      <c r="A238" s="39"/>
      <c r="B238" s="40"/>
      <c r="C238" s="205" t="s">
        <v>395</v>
      </c>
      <c r="D238" s="205" t="s">
        <v>133</v>
      </c>
      <c r="E238" s="206" t="s">
        <v>396</v>
      </c>
      <c r="F238" s="207" t="s">
        <v>397</v>
      </c>
      <c r="G238" s="208" t="s">
        <v>173</v>
      </c>
      <c r="H238" s="209">
        <v>1</v>
      </c>
      <c r="I238" s="210"/>
      <c r="J238" s="211">
        <f>ROUND(I238*H238,2)</f>
        <v>0</v>
      </c>
      <c r="K238" s="207" t="s">
        <v>137</v>
      </c>
      <c r="L238" s="45"/>
      <c r="M238" s="212" t="s">
        <v>19</v>
      </c>
      <c r="N238" s="213" t="s">
        <v>46</v>
      </c>
      <c r="O238" s="85"/>
      <c r="P238" s="214">
        <f>O238*H238</f>
        <v>0</v>
      </c>
      <c r="Q238" s="214">
        <v>0</v>
      </c>
      <c r="R238" s="214">
        <f>Q238*H238</f>
        <v>0</v>
      </c>
      <c r="S238" s="214">
        <v>0.012999999999999999</v>
      </c>
      <c r="T238" s="215">
        <f>S238*H238</f>
        <v>0.012999999999999999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16" t="s">
        <v>234</v>
      </c>
      <c r="AT238" s="216" t="s">
        <v>133</v>
      </c>
      <c r="AU238" s="216" t="s">
        <v>139</v>
      </c>
      <c r="AY238" s="18" t="s">
        <v>130</v>
      </c>
      <c r="BE238" s="217">
        <f>IF(N238="základní",J238,0)</f>
        <v>0</v>
      </c>
      <c r="BF238" s="217">
        <f>IF(N238="snížená",J238,0)</f>
        <v>0</v>
      </c>
      <c r="BG238" s="217">
        <f>IF(N238="zákl. přenesená",J238,0)</f>
        <v>0</v>
      </c>
      <c r="BH238" s="217">
        <f>IF(N238="sníž. přenesená",J238,0)</f>
        <v>0</v>
      </c>
      <c r="BI238" s="217">
        <f>IF(N238="nulová",J238,0)</f>
        <v>0</v>
      </c>
      <c r="BJ238" s="18" t="s">
        <v>139</v>
      </c>
      <c r="BK238" s="217">
        <f>ROUND(I238*H238,2)</f>
        <v>0</v>
      </c>
      <c r="BL238" s="18" t="s">
        <v>234</v>
      </c>
      <c r="BM238" s="216" t="s">
        <v>398</v>
      </c>
    </row>
    <row r="239" s="2" customFormat="1">
      <c r="A239" s="39"/>
      <c r="B239" s="40"/>
      <c r="C239" s="41"/>
      <c r="D239" s="218" t="s">
        <v>141</v>
      </c>
      <c r="E239" s="41"/>
      <c r="F239" s="219" t="s">
        <v>399</v>
      </c>
      <c r="G239" s="41"/>
      <c r="H239" s="41"/>
      <c r="I239" s="220"/>
      <c r="J239" s="41"/>
      <c r="K239" s="41"/>
      <c r="L239" s="45"/>
      <c r="M239" s="221"/>
      <c r="N239" s="222"/>
      <c r="O239" s="85"/>
      <c r="P239" s="85"/>
      <c r="Q239" s="85"/>
      <c r="R239" s="85"/>
      <c r="S239" s="85"/>
      <c r="T239" s="86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8" t="s">
        <v>141</v>
      </c>
      <c r="AU239" s="18" t="s">
        <v>139</v>
      </c>
    </row>
    <row r="240" s="2" customFormat="1">
      <c r="A240" s="39"/>
      <c r="B240" s="40"/>
      <c r="C240" s="41"/>
      <c r="D240" s="223" t="s">
        <v>143</v>
      </c>
      <c r="E240" s="41"/>
      <c r="F240" s="224" t="s">
        <v>400</v>
      </c>
      <c r="G240" s="41"/>
      <c r="H240" s="41"/>
      <c r="I240" s="220"/>
      <c r="J240" s="41"/>
      <c r="K240" s="41"/>
      <c r="L240" s="45"/>
      <c r="M240" s="221"/>
      <c r="N240" s="222"/>
      <c r="O240" s="85"/>
      <c r="P240" s="85"/>
      <c r="Q240" s="85"/>
      <c r="R240" s="85"/>
      <c r="S240" s="85"/>
      <c r="T240" s="86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T240" s="18" t="s">
        <v>143</v>
      </c>
      <c r="AU240" s="18" t="s">
        <v>139</v>
      </c>
    </row>
    <row r="241" s="2" customFormat="1" ht="16.5" customHeight="1">
      <c r="A241" s="39"/>
      <c r="B241" s="40"/>
      <c r="C241" s="205" t="s">
        <v>401</v>
      </c>
      <c r="D241" s="205" t="s">
        <v>133</v>
      </c>
      <c r="E241" s="206" t="s">
        <v>402</v>
      </c>
      <c r="F241" s="207" t="s">
        <v>403</v>
      </c>
      <c r="G241" s="208" t="s">
        <v>136</v>
      </c>
      <c r="H241" s="209">
        <v>1</v>
      </c>
      <c r="I241" s="210"/>
      <c r="J241" s="211">
        <f>ROUND(I241*H241,2)</f>
        <v>0</v>
      </c>
      <c r="K241" s="207" t="s">
        <v>137</v>
      </c>
      <c r="L241" s="45"/>
      <c r="M241" s="212" t="s">
        <v>19</v>
      </c>
      <c r="N241" s="213" t="s">
        <v>46</v>
      </c>
      <c r="O241" s="85"/>
      <c r="P241" s="214">
        <f>O241*H241</f>
        <v>0</v>
      </c>
      <c r="Q241" s="214">
        <v>0.00012</v>
      </c>
      <c r="R241" s="214">
        <f>Q241*H241</f>
        <v>0.00012</v>
      </c>
      <c r="S241" s="214">
        <v>0</v>
      </c>
      <c r="T241" s="215">
        <f>S241*H241</f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216" t="s">
        <v>234</v>
      </c>
      <c r="AT241" s="216" t="s">
        <v>133</v>
      </c>
      <c r="AU241" s="216" t="s">
        <v>139</v>
      </c>
      <c r="AY241" s="18" t="s">
        <v>130</v>
      </c>
      <c r="BE241" s="217">
        <f>IF(N241="základní",J241,0)</f>
        <v>0</v>
      </c>
      <c r="BF241" s="217">
        <f>IF(N241="snížená",J241,0)</f>
        <v>0</v>
      </c>
      <c r="BG241" s="217">
        <f>IF(N241="zákl. přenesená",J241,0)</f>
        <v>0</v>
      </c>
      <c r="BH241" s="217">
        <f>IF(N241="sníž. přenesená",J241,0)</f>
        <v>0</v>
      </c>
      <c r="BI241" s="217">
        <f>IF(N241="nulová",J241,0)</f>
        <v>0</v>
      </c>
      <c r="BJ241" s="18" t="s">
        <v>139</v>
      </c>
      <c r="BK241" s="217">
        <f>ROUND(I241*H241,2)</f>
        <v>0</v>
      </c>
      <c r="BL241" s="18" t="s">
        <v>234</v>
      </c>
      <c r="BM241" s="216" t="s">
        <v>404</v>
      </c>
    </row>
    <row r="242" s="2" customFormat="1">
      <c r="A242" s="39"/>
      <c r="B242" s="40"/>
      <c r="C242" s="41"/>
      <c r="D242" s="218" t="s">
        <v>141</v>
      </c>
      <c r="E242" s="41"/>
      <c r="F242" s="219" t="s">
        <v>405</v>
      </c>
      <c r="G242" s="41"/>
      <c r="H242" s="41"/>
      <c r="I242" s="220"/>
      <c r="J242" s="41"/>
      <c r="K242" s="41"/>
      <c r="L242" s="45"/>
      <c r="M242" s="221"/>
      <c r="N242" s="222"/>
      <c r="O242" s="85"/>
      <c r="P242" s="85"/>
      <c r="Q242" s="85"/>
      <c r="R242" s="85"/>
      <c r="S242" s="85"/>
      <c r="T242" s="86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T242" s="18" t="s">
        <v>141</v>
      </c>
      <c r="AU242" s="18" t="s">
        <v>139</v>
      </c>
    </row>
    <row r="243" s="2" customFormat="1">
      <c r="A243" s="39"/>
      <c r="B243" s="40"/>
      <c r="C243" s="41"/>
      <c r="D243" s="223" t="s">
        <v>143</v>
      </c>
      <c r="E243" s="41"/>
      <c r="F243" s="224" t="s">
        <v>406</v>
      </c>
      <c r="G243" s="41"/>
      <c r="H243" s="41"/>
      <c r="I243" s="220"/>
      <c r="J243" s="41"/>
      <c r="K243" s="41"/>
      <c r="L243" s="45"/>
      <c r="M243" s="221"/>
      <c r="N243" s="222"/>
      <c r="O243" s="85"/>
      <c r="P243" s="85"/>
      <c r="Q243" s="85"/>
      <c r="R243" s="85"/>
      <c r="S243" s="85"/>
      <c r="T243" s="86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143</v>
      </c>
      <c r="AU243" s="18" t="s">
        <v>139</v>
      </c>
    </row>
    <row r="244" s="2" customFormat="1" ht="16.5" customHeight="1">
      <c r="A244" s="39"/>
      <c r="B244" s="40"/>
      <c r="C244" s="236" t="s">
        <v>407</v>
      </c>
      <c r="D244" s="236" t="s">
        <v>178</v>
      </c>
      <c r="E244" s="237" t="s">
        <v>408</v>
      </c>
      <c r="F244" s="238" t="s">
        <v>409</v>
      </c>
      <c r="G244" s="239" t="s">
        <v>173</v>
      </c>
      <c r="H244" s="240">
        <v>1</v>
      </c>
      <c r="I244" s="241"/>
      <c r="J244" s="242">
        <f>ROUND(I244*H244,2)</f>
        <v>0</v>
      </c>
      <c r="K244" s="238" t="s">
        <v>137</v>
      </c>
      <c r="L244" s="243"/>
      <c r="M244" s="244" t="s">
        <v>19</v>
      </c>
      <c r="N244" s="245" t="s">
        <v>46</v>
      </c>
      <c r="O244" s="85"/>
      <c r="P244" s="214">
        <f>O244*H244</f>
        <v>0</v>
      </c>
      <c r="Q244" s="214">
        <v>0.0033</v>
      </c>
      <c r="R244" s="214">
        <f>Q244*H244</f>
        <v>0.0033</v>
      </c>
      <c r="S244" s="214">
        <v>0</v>
      </c>
      <c r="T244" s="215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16" t="s">
        <v>181</v>
      </c>
      <c r="AT244" s="216" t="s">
        <v>178</v>
      </c>
      <c r="AU244" s="216" t="s">
        <v>139</v>
      </c>
      <c r="AY244" s="18" t="s">
        <v>130</v>
      </c>
      <c r="BE244" s="217">
        <f>IF(N244="základní",J244,0)</f>
        <v>0</v>
      </c>
      <c r="BF244" s="217">
        <f>IF(N244="snížená",J244,0)</f>
        <v>0</v>
      </c>
      <c r="BG244" s="217">
        <f>IF(N244="zákl. přenesená",J244,0)</f>
        <v>0</v>
      </c>
      <c r="BH244" s="217">
        <f>IF(N244="sníž. přenesená",J244,0)</f>
        <v>0</v>
      </c>
      <c r="BI244" s="217">
        <f>IF(N244="nulová",J244,0)</f>
        <v>0</v>
      </c>
      <c r="BJ244" s="18" t="s">
        <v>139</v>
      </c>
      <c r="BK244" s="217">
        <f>ROUND(I244*H244,2)</f>
        <v>0</v>
      </c>
      <c r="BL244" s="18" t="s">
        <v>138</v>
      </c>
      <c r="BM244" s="216" t="s">
        <v>410</v>
      </c>
    </row>
    <row r="245" s="2" customFormat="1">
      <c r="A245" s="39"/>
      <c r="B245" s="40"/>
      <c r="C245" s="41"/>
      <c r="D245" s="218" t="s">
        <v>141</v>
      </c>
      <c r="E245" s="41"/>
      <c r="F245" s="219" t="s">
        <v>409</v>
      </c>
      <c r="G245" s="41"/>
      <c r="H245" s="41"/>
      <c r="I245" s="220"/>
      <c r="J245" s="41"/>
      <c r="K245" s="41"/>
      <c r="L245" s="45"/>
      <c r="M245" s="221"/>
      <c r="N245" s="222"/>
      <c r="O245" s="85"/>
      <c r="P245" s="85"/>
      <c r="Q245" s="85"/>
      <c r="R245" s="85"/>
      <c r="S245" s="85"/>
      <c r="T245" s="86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141</v>
      </c>
      <c r="AU245" s="18" t="s">
        <v>139</v>
      </c>
    </row>
    <row r="246" s="2" customFormat="1" ht="16.5" customHeight="1">
      <c r="A246" s="39"/>
      <c r="B246" s="40"/>
      <c r="C246" s="205" t="s">
        <v>411</v>
      </c>
      <c r="D246" s="205" t="s">
        <v>133</v>
      </c>
      <c r="E246" s="206" t="s">
        <v>412</v>
      </c>
      <c r="F246" s="207" t="s">
        <v>413</v>
      </c>
      <c r="G246" s="208" t="s">
        <v>414</v>
      </c>
      <c r="H246" s="209">
        <v>10</v>
      </c>
      <c r="I246" s="210"/>
      <c r="J246" s="211">
        <f>ROUND(I246*H246,2)</f>
        <v>0</v>
      </c>
      <c r="K246" s="207" t="s">
        <v>137</v>
      </c>
      <c r="L246" s="45"/>
      <c r="M246" s="212" t="s">
        <v>19</v>
      </c>
      <c r="N246" s="213" t="s">
        <v>46</v>
      </c>
      <c r="O246" s="85"/>
      <c r="P246" s="214">
        <f>O246*H246</f>
        <v>0</v>
      </c>
      <c r="Q246" s="214">
        <v>0</v>
      </c>
      <c r="R246" s="214">
        <f>Q246*H246</f>
        <v>0</v>
      </c>
      <c r="S246" s="214">
        <v>0.001</v>
      </c>
      <c r="T246" s="215">
        <f>S246*H246</f>
        <v>0.01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16" t="s">
        <v>138</v>
      </c>
      <c r="AT246" s="216" t="s">
        <v>133</v>
      </c>
      <c r="AU246" s="216" t="s">
        <v>139</v>
      </c>
      <c r="AY246" s="18" t="s">
        <v>130</v>
      </c>
      <c r="BE246" s="217">
        <f>IF(N246="základní",J246,0)</f>
        <v>0</v>
      </c>
      <c r="BF246" s="217">
        <f>IF(N246="snížená",J246,0)</f>
        <v>0</v>
      </c>
      <c r="BG246" s="217">
        <f>IF(N246="zákl. přenesená",J246,0)</f>
        <v>0</v>
      </c>
      <c r="BH246" s="217">
        <f>IF(N246="sníž. přenesená",J246,0)</f>
        <v>0</v>
      </c>
      <c r="BI246" s="217">
        <f>IF(N246="nulová",J246,0)</f>
        <v>0</v>
      </c>
      <c r="BJ246" s="18" t="s">
        <v>139</v>
      </c>
      <c r="BK246" s="217">
        <f>ROUND(I246*H246,2)</f>
        <v>0</v>
      </c>
      <c r="BL246" s="18" t="s">
        <v>138</v>
      </c>
      <c r="BM246" s="216" t="s">
        <v>415</v>
      </c>
    </row>
    <row r="247" s="2" customFormat="1">
      <c r="A247" s="39"/>
      <c r="B247" s="40"/>
      <c r="C247" s="41"/>
      <c r="D247" s="218" t="s">
        <v>141</v>
      </c>
      <c r="E247" s="41"/>
      <c r="F247" s="219" t="s">
        <v>416</v>
      </c>
      <c r="G247" s="41"/>
      <c r="H247" s="41"/>
      <c r="I247" s="220"/>
      <c r="J247" s="41"/>
      <c r="K247" s="41"/>
      <c r="L247" s="45"/>
      <c r="M247" s="221"/>
      <c r="N247" s="222"/>
      <c r="O247" s="85"/>
      <c r="P247" s="85"/>
      <c r="Q247" s="85"/>
      <c r="R247" s="85"/>
      <c r="S247" s="85"/>
      <c r="T247" s="86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T247" s="18" t="s">
        <v>141</v>
      </c>
      <c r="AU247" s="18" t="s">
        <v>139</v>
      </c>
    </row>
    <row r="248" s="2" customFormat="1">
      <c r="A248" s="39"/>
      <c r="B248" s="40"/>
      <c r="C248" s="41"/>
      <c r="D248" s="223" t="s">
        <v>143</v>
      </c>
      <c r="E248" s="41"/>
      <c r="F248" s="224" t="s">
        <v>417</v>
      </c>
      <c r="G248" s="41"/>
      <c r="H248" s="41"/>
      <c r="I248" s="220"/>
      <c r="J248" s="41"/>
      <c r="K248" s="41"/>
      <c r="L248" s="45"/>
      <c r="M248" s="221"/>
      <c r="N248" s="222"/>
      <c r="O248" s="85"/>
      <c r="P248" s="85"/>
      <c r="Q248" s="85"/>
      <c r="R248" s="85"/>
      <c r="S248" s="85"/>
      <c r="T248" s="86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T248" s="18" t="s">
        <v>143</v>
      </c>
      <c r="AU248" s="18" t="s">
        <v>139</v>
      </c>
    </row>
    <row r="249" s="2" customFormat="1">
      <c r="A249" s="39"/>
      <c r="B249" s="40"/>
      <c r="C249" s="41"/>
      <c r="D249" s="218" t="s">
        <v>350</v>
      </c>
      <c r="E249" s="41"/>
      <c r="F249" s="246" t="s">
        <v>418</v>
      </c>
      <c r="G249" s="41"/>
      <c r="H249" s="41"/>
      <c r="I249" s="220"/>
      <c r="J249" s="41"/>
      <c r="K249" s="41"/>
      <c r="L249" s="45"/>
      <c r="M249" s="221"/>
      <c r="N249" s="222"/>
      <c r="O249" s="85"/>
      <c r="P249" s="85"/>
      <c r="Q249" s="85"/>
      <c r="R249" s="85"/>
      <c r="S249" s="85"/>
      <c r="T249" s="86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T249" s="18" t="s">
        <v>350</v>
      </c>
      <c r="AU249" s="18" t="s">
        <v>139</v>
      </c>
    </row>
    <row r="250" s="12" customFormat="1" ht="22.8" customHeight="1">
      <c r="A250" s="12"/>
      <c r="B250" s="189"/>
      <c r="C250" s="190"/>
      <c r="D250" s="191" t="s">
        <v>73</v>
      </c>
      <c r="E250" s="203" t="s">
        <v>419</v>
      </c>
      <c r="F250" s="203" t="s">
        <v>420</v>
      </c>
      <c r="G250" s="190"/>
      <c r="H250" s="190"/>
      <c r="I250" s="193"/>
      <c r="J250" s="204">
        <f>BK250</f>
        <v>0</v>
      </c>
      <c r="K250" s="190"/>
      <c r="L250" s="195"/>
      <c r="M250" s="196"/>
      <c r="N250" s="197"/>
      <c r="O250" s="197"/>
      <c r="P250" s="198">
        <f>SUM(P251:P265)</f>
        <v>0</v>
      </c>
      <c r="Q250" s="197"/>
      <c r="R250" s="198">
        <f>SUM(R251:R265)</f>
        <v>0.139932</v>
      </c>
      <c r="S250" s="197"/>
      <c r="T250" s="199">
        <f>SUM(T251:T265)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00" t="s">
        <v>139</v>
      </c>
      <c r="AT250" s="201" t="s">
        <v>73</v>
      </c>
      <c r="AU250" s="201" t="s">
        <v>82</v>
      </c>
      <c r="AY250" s="200" t="s">
        <v>130</v>
      </c>
      <c r="BK250" s="202">
        <f>SUM(BK251:BK265)</f>
        <v>0</v>
      </c>
    </row>
    <row r="251" s="2" customFormat="1" ht="16.5" customHeight="1">
      <c r="A251" s="39"/>
      <c r="B251" s="40"/>
      <c r="C251" s="205" t="s">
        <v>421</v>
      </c>
      <c r="D251" s="205" t="s">
        <v>133</v>
      </c>
      <c r="E251" s="206" t="s">
        <v>422</v>
      </c>
      <c r="F251" s="207" t="s">
        <v>423</v>
      </c>
      <c r="G251" s="208" t="s">
        <v>136</v>
      </c>
      <c r="H251" s="209">
        <v>3.8999999999999999</v>
      </c>
      <c r="I251" s="210"/>
      <c r="J251" s="211">
        <f>ROUND(I251*H251,2)</f>
        <v>0</v>
      </c>
      <c r="K251" s="207" t="s">
        <v>137</v>
      </c>
      <c r="L251" s="45"/>
      <c r="M251" s="212" t="s">
        <v>19</v>
      </c>
      <c r="N251" s="213" t="s">
        <v>46</v>
      </c>
      <c r="O251" s="85"/>
      <c r="P251" s="214">
        <f>O251*H251</f>
        <v>0</v>
      </c>
      <c r="Q251" s="214">
        <v>0.00029999999999999997</v>
      </c>
      <c r="R251" s="214">
        <f>Q251*H251</f>
        <v>0.0011699999999999998</v>
      </c>
      <c r="S251" s="214">
        <v>0</v>
      </c>
      <c r="T251" s="215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16" t="s">
        <v>234</v>
      </c>
      <c r="AT251" s="216" t="s">
        <v>133</v>
      </c>
      <c r="AU251" s="216" t="s">
        <v>139</v>
      </c>
      <c r="AY251" s="18" t="s">
        <v>130</v>
      </c>
      <c r="BE251" s="217">
        <f>IF(N251="základní",J251,0)</f>
        <v>0</v>
      </c>
      <c r="BF251" s="217">
        <f>IF(N251="snížená",J251,0)</f>
        <v>0</v>
      </c>
      <c r="BG251" s="217">
        <f>IF(N251="zákl. přenesená",J251,0)</f>
        <v>0</v>
      </c>
      <c r="BH251" s="217">
        <f>IF(N251="sníž. přenesená",J251,0)</f>
        <v>0</v>
      </c>
      <c r="BI251" s="217">
        <f>IF(N251="nulová",J251,0)</f>
        <v>0</v>
      </c>
      <c r="BJ251" s="18" t="s">
        <v>139</v>
      </c>
      <c r="BK251" s="217">
        <f>ROUND(I251*H251,2)</f>
        <v>0</v>
      </c>
      <c r="BL251" s="18" t="s">
        <v>234</v>
      </c>
      <c r="BM251" s="216" t="s">
        <v>424</v>
      </c>
    </row>
    <row r="252" s="2" customFormat="1">
      <c r="A252" s="39"/>
      <c r="B252" s="40"/>
      <c r="C252" s="41"/>
      <c r="D252" s="218" t="s">
        <v>141</v>
      </c>
      <c r="E252" s="41"/>
      <c r="F252" s="219" t="s">
        <v>425</v>
      </c>
      <c r="G252" s="41"/>
      <c r="H252" s="41"/>
      <c r="I252" s="220"/>
      <c r="J252" s="41"/>
      <c r="K252" s="41"/>
      <c r="L252" s="45"/>
      <c r="M252" s="221"/>
      <c r="N252" s="222"/>
      <c r="O252" s="85"/>
      <c r="P252" s="85"/>
      <c r="Q252" s="85"/>
      <c r="R252" s="85"/>
      <c r="S252" s="85"/>
      <c r="T252" s="86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8" t="s">
        <v>141</v>
      </c>
      <c r="AU252" s="18" t="s">
        <v>139</v>
      </c>
    </row>
    <row r="253" s="2" customFormat="1">
      <c r="A253" s="39"/>
      <c r="B253" s="40"/>
      <c r="C253" s="41"/>
      <c r="D253" s="223" t="s">
        <v>143</v>
      </c>
      <c r="E253" s="41"/>
      <c r="F253" s="224" t="s">
        <v>426</v>
      </c>
      <c r="G253" s="41"/>
      <c r="H253" s="41"/>
      <c r="I253" s="220"/>
      <c r="J253" s="41"/>
      <c r="K253" s="41"/>
      <c r="L253" s="45"/>
      <c r="M253" s="221"/>
      <c r="N253" s="222"/>
      <c r="O253" s="85"/>
      <c r="P253" s="85"/>
      <c r="Q253" s="85"/>
      <c r="R253" s="85"/>
      <c r="S253" s="85"/>
      <c r="T253" s="86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T253" s="18" t="s">
        <v>143</v>
      </c>
      <c r="AU253" s="18" t="s">
        <v>139</v>
      </c>
    </row>
    <row r="254" s="13" customFormat="1">
      <c r="A254" s="13"/>
      <c r="B254" s="225"/>
      <c r="C254" s="226"/>
      <c r="D254" s="218" t="s">
        <v>145</v>
      </c>
      <c r="E254" s="227" t="s">
        <v>19</v>
      </c>
      <c r="F254" s="228" t="s">
        <v>427</v>
      </c>
      <c r="G254" s="226"/>
      <c r="H254" s="229">
        <v>3.8999999999999999</v>
      </c>
      <c r="I254" s="230"/>
      <c r="J254" s="226"/>
      <c r="K254" s="226"/>
      <c r="L254" s="231"/>
      <c r="M254" s="232"/>
      <c r="N254" s="233"/>
      <c r="O254" s="233"/>
      <c r="P254" s="233"/>
      <c r="Q254" s="233"/>
      <c r="R254" s="233"/>
      <c r="S254" s="233"/>
      <c r="T254" s="234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5" t="s">
        <v>145</v>
      </c>
      <c r="AU254" s="235" t="s">
        <v>139</v>
      </c>
      <c r="AV254" s="13" t="s">
        <v>139</v>
      </c>
      <c r="AW254" s="13" t="s">
        <v>34</v>
      </c>
      <c r="AX254" s="13" t="s">
        <v>82</v>
      </c>
      <c r="AY254" s="235" t="s">
        <v>130</v>
      </c>
    </row>
    <row r="255" s="2" customFormat="1" ht="16.5" customHeight="1">
      <c r="A255" s="39"/>
      <c r="B255" s="40"/>
      <c r="C255" s="205" t="s">
        <v>428</v>
      </c>
      <c r="D255" s="205" t="s">
        <v>133</v>
      </c>
      <c r="E255" s="206" t="s">
        <v>429</v>
      </c>
      <c r="F255" s="207" t="s">
        <v>430</v>
      </c>
      <c r="G255" s="208" t="s">
        <v>136</v>
      </c>
      <c r="H255" s="209">
        <v>3.8999999999999999</v>
      </c>
      <c r="I255" s="210"/>
      <c r="J255" s="211">
        <f>ROUND(I255*H255,2)</f>
        <v>0</v>
      </c>
      <c r="K255" s="207" t="s">
        <v>137</v>
      </c>
      <c r="L255" s="45"/>
      <c r="M255" s="212" t="s">
        <v>19</v>
      </c>
      <c r="N255" s="213" t="s">
        <v>46</v>
      </c>
      <c r="O255" s="85"/>
      <c r="P255" s="214">
        <f>O255*H255</f>
        <v>0</v>
      </c>
      <c r="Q255" s="214">
        <v>0.0075799999999999999</v>
      </c>
      <c r="R255" s="214">
        <f>Q255*H255</f>
        <v>0.029561999999999998</v>
      </c>
      <c r="S255" s="214">
        <v>0</v>
      </c>
      <c r="T255" s="215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16" t="s">
        <v>234</v>
      </c>
      <c r="AT255" s="216" t="s">
        <v>133</v>
      </c>
      <c r="AU255" s="216" t="s">
        <v>139</v>
      </c>
      <c r="AY255" s="18" t="s">
        <v>130</v>
      </c>
      <c r="BE255" s="217">
        <f>IF(N255="základní",J255,0)</f>
        <v>0</v>
      </c>
      <c r="BF255" s="217">
        <f>IF(N255="snížená",J255,0)</f>
        <v>0</v>
      </c>
      <c r="BG255" s="217">
        <f>IF(N255="zákl. přenesená",J255,0)</f>
        <v>0</v>
      </c>
      <c r="BH255" s="217">
        <f>IF(N255="sníž. přenesená",J255,0)</f>
        <v>0</v>
      </c>
      <c r="BI255" s="217">
        <f>IF(N255="nulová",J255,0)</f>
        <v>0</v>
      </c>
      <c r="BJ255" s="18" t="s">
        <v>139</v>
      </c>
      <c r="BK255" s="217">
        <f>ROUND(I255*H255,2)</f>
        <v>0</v>
      </c>
      <c r="BL255" s="18" t="s">
        <v>234</v>
      </c>
      <c r="BM255" s="216" t="s">
        <v>431</v>
      </c>
    </row>
    <row r="256" s="2" customFormat="1">
      <c r="A256" s="39"/>
      <c r="B256" s="40"/>
      <c r="C256" s="41"/>
      <c r="D256" s="218" t="s">
        <v>141</v>
      </c>
      <c r="E256" s="41"/>
      <c r="F256" s="219" t="s">
        <v>432</v>
      </c>
      <c r="G256" s="41"/>
      <c r="H256" s="41"/>
      <c r="I256" s="220"/>
      <c r="J256" s="41"/>
      <c r="K256" s="41"/>
      <c r="L256" s="45"/>
      <c r="M256" s="221"/>
      <c r="N256" s="222"/>
      <c r="O256" s="85"/>
      <c r="P256" s="85"/>
      <c r="Q256" s="85"/>
      <c r="R256" s="85"/>
      <c r="S256" s="85"/>
      <c r="T256" s="86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18" t="s">
        <v>141</v>
      </c>
      <c r="AU256" s="18" t="s">
        <v>139</v>
      </c>
    </row>
    <row r="257" s="2" customFormat="1">
      <c r="A257" s="39"/>
      <c r="B257" s="40"/>
      <c r="C257" s="41"/>
      <c r="D257" s="223" t="s">
        <v>143</v>
      </c>
      <c r="E257" s="41"/>
      <c r="F257" s="224" t="s">
        <v>433</v>
      </c>
      <c r="G257" s="41"/>
      <c r="H257" s="41"/>
      <c r="I257" s="220"/>
      <c r="J257" s="41"/>
      <c r="K257" s="41"/>
      <c r="L257" s="45"/>
      <c r="M257" s="221"/>
      <c r="N257" s="222"/>
      <c r="O257" s="85"/>
      <c r="P257" s="85"/>
      <c r="Q257" s="85"/>
      <c r="R257" s="85"/>
      <c r="S257" s="85"/>
      <c r="T257" s="86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T257" s="18" t="s">
        <v>143</v>
      </c>
      <c r="AU257" s="18" t="s">
        <v>139</v>
      </c>
    </row>
    <row r="258" s="2" customFormat="1" ht="21.75" customHeight="1">
      <c r="A258" s="39"/>
      <c r="B258" s="40"/>
      <c r="C258" s="205" t="s">
        <v>434</v>
      </c>
      <c r="D258" s="205" t="s">
        <v>133</v>
      </c>
      <c r="E258" s="206" t="s">
        <v>435</v>
      </c>
      <c r="F258" s="207" t="s">
        <v>436</v>
      </c>
      <c r="G258" s="208" t="s">
        <v>136</v>
      </c>
      <c r="H258" s="209">
        <v>3.8999999999999999</v>
      </c>
      <c r="I258" s="210"/>
      <c r="J258" s="211">
        <f>ROUND(I258*H258,2)</f>
        <v>0</v>
      </c>
      <c r="K258" s="207" t="s">
        <v>137</v>
      </c>
      <c r="L258" s="45"/>
      <c r="M258" s="212" t="s">
        <v>19</v>
      </c>
      <c r="N258" s="213" t="s">
        <v>46</v>
      </c>
      <c r="O258" s="85"/>
      <c r="P258" s="214">
        <f>O258*H258</f>
        <v>0</v>
      </c>
      <c r="Q258" s="214">
        <v>0.0060000000000000001</v>
      </c>
      <c r="R258" s="214">
        <f>Q258*H258</f>
        <v>0.023400000000000001</v>
      </c>
      <c r="S258" s="214">
        <v>0</v>
      </c>
      <c r="T258" s="215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16" t="s">
        <v>234</v>
      </c>
      <c r="AT258" s="216" t="s">
        <v>133</v>
      </c>
      <c r="AU258" s="216" t="s">
        <v>139</v>
      </c>
      <c r="AY258" s="18" t="s">
        <v>130</v>
      </c>
      <c r="BE258" s="217">
        <f>IF(N258="základní",J258,0)</f>
        <v>0</v>
      </c>
      <c r="BF258" s="217">
        <f>IF(N258="snížená",J258,0)</f>
        <v>0</v>
      </c>
      <c r="BG258" s="217">
        <f>IF(N258="zákl. přenesená",J258,0)</f>
        <v>0</v>
      </c>
      <c r="BH258" s="217">
        <f>IF(N258="sníž. přenesená",J258,0)</f>
        <v>0</v>
      </c>
      <c r="BI258" s="217">
        <f>IF(N258="nulová",J258,0)</f>
        <v>0</v>
      </c>
      <c r="BJ258" s="18" t="s">
        <v>139</v>
      </c>
      <c r="BK258" s="217">
        <f>ROUND(I258*H258,2)</f>
        <v>0</v>
      </c>
      <c r="BL258" s="18" t="s">
        <v>234</v>
      </c>
      <c r="BM258" s="216" t="s">
        <v>437</v>
      </c>
    </row>
    <row r="259" s="2" customFormat="1">
      <c r="A259" s="39"/>
      <c r="B259" s="40"/>
      <c r="C259" s="41"/>
      <c r="D259" s="218" t="s">
        <v>141</v>
      </c>
      <c r="E259" s="41"/>
      <c r="F259" s="219" t="s">
        <v>438</v>
      </c>
      <c r="G259" s="41"/>
      <c r="H259" s="41"/>
      <c r="I259" s="220"/>
      <c r="J259" s="41"/>
      <c r="K259" s="41"/>
      <c r="L259" s="45"/>
      <c r="M259" s="221"/>
      <c r="N259" s="222"/>
      <c r="O259" s="85"/>
      <c r="P259" s="85"/>
      <c r="Q259" s="85"/>
      <c r="R259" s="85"/>
      <c r="S259" s="85"/>
      <c r="T259" s="86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T259" s="18" t="s">
        <v>141</v>
      </c>
      <c r="AU259" s="18" t="s">
        <v>139</v>
      </c>
    </row>
    <row r="260" s="2" customFormat="1">
      <c r="A260" s="39"/>
      <c r="B260" s="40"/>
      <c r="C260" s="41"/>
      <c r="D260" s="223" t="s">
        <v>143</v>
      </c>
      <c r="E260" s="41"/>
      <c r="F260" s="224" t="s">
        <v>439</v>
      </c>
      <c r="G260" s="41"/>
      <c r="H260" s="41"/>
      <c r="I260" s="220"/>
      <c r="J260" s="41"/>
      <c r="K260" s="41"/>
      <c r="L260" s="45"/>
      <c r="M260" s="221"/>
      <c r="N260" s="222"/>
      <c r="O260" s="85"/>
      <c r="P260" s="85"/>
      <c r="Q260" s="85"/>
      <c r="R260" s="85"/>
      <c r="S260" s="85"/>
      <c r="T260" s="86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8" t="s">
        <v>143</v>
      </c>
      <c r="AU260" s="18" t="s">
        <v>139</v>
      </c>
    </row>
    <row r="261" s="2" customFormat="1" ht="16.5" customHeight="1">
      <c r="A261" s="39"/>
      <c r="B261" s="40"/>
      <c r="C261" s="236" t="s">
        <v>440</v>
      </c>
      <c r="D261" s="236" t="s">
        <v>178</v>
      </c>
      <c r="E261" s="237" t="s">
        <v>441</v>
      </c>
      <c r="F261" s="238" t="s">
        <v>442</v>
      </c>
      <c r="G261" s="239" t="s">
        <v>136</v>
      </c>
      <c r="H261" s="240">
        <v>3.8999999999999999</v>
      </c>
      <c r="I261" s="241"/>
      <c r="J261" s="242">
        <f>ROUND(I261*H261,2)</f>
        <v>0</v>
      </c>
      <c r="K261" s="238" t="s">
        <v>137</v>
      </c>
      <c r="L261" s="243"/>
      <c r="M261" s="244" t="s">
        <v>19</v>
      </c>
      <c r="N261" s="245" t="s">
        <v>46</v>
      </c>
      <c r="O261" s="85"/>
      <c r="P261" s="214">
        <f>O261*H261</f>
        <v>0</v>
      </c>
      <c r="Q261" s="214">
        <v>0.021999999999999999</v>
      </c>
      <c r="R261" s="214">
        <f>Q261*H261</f>
        <v>0.085799999999999987</v>
      </c>
      <c r="S261" s="214">
        <v>0</v>
      </c>
      <c r="T261" s="215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16" t="s">
        <v>308</v>
      </c>
      <c r="AT261" s="216" t="s">
        <v>178</v>
      </c>
      <c r="AU261" s="216" t="s">
        <v>139</v>
      </c>
      <c r="AY261" s="18" t="s">
        <v>130</v>
      </c>
      <c r="BE261" s="217">
        <f>IF(N261="základní",J261,0)</f>
        <v>0</v>
      </c>
      <c r="BF261" s="217">
        <f>IF(N261="snížená",J261,0)</f>
        <v>0</v>
      </c>
      <c r="BG261" s="217">
        <f>IF(N261="zákl. přenesená",J261,0)</f>
        <v>0</v>
      </c>
      <c r="BH261" s="217">
        <f>IF(N261="sníž. přenesená",J261,0)</f>
        <v>0</v>
      </c>
      <c r="BI261" s="217">
        <f>IF(N261="nulová",J261,0)</f>
        <v>0</v>
      </c>
      <c r="BJ261" s="18" t="s">
        <v>139</v>
      </c>
      <c r="BK261" s="217">
        <f>ROUND(I261*H261,2)</f>
        <v>0</v>
      </c>
      <c r="BL261" s="18" t="s">
        <v>234</v>
      </c>
      <c r="BM261" s="216" t="s">
        <v>443</v>
      </c>
    </row>
    <row r="262" s="2" customFormat="1">
      <c r="A262" s="39"/>
      <c r="B262" s="40"/>
      <c r="C262" s="41"/>
      <c r="D262" s="218" t="s">
        <v>141</v>
      </c>
      <c r="E262" s="41"/>
      <c r="F262" s="219" t="s">
        <v>442</v>
      </c>
      <c r="G262" s="41"/>
      <c r="H262" s="41"/>
      <c r="I262" s="220"/>
      <c r="J262" s="41"/>
      <c r="K262" s="41"/>
      <c r="L262" s="45"/>
      <c r="M262" s="221"/>
      <c r="N262" s="222"/>
      <c r="O262" s="85"/>
      <c r="P262" s="85"/>
      <c r="Q262" s="85"/>
      <c r="R262" s="85"/>
      <c r="S262" s="85"/>
      <c r="T262" s="86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T262" s="18" t="s">
        <v>141</v>
      </c>
      <c r="AU262" s="18" t="s">
        <v>139</v>
      </c>
    </row>
    <row r="263" s="2" customFormat="1" ht="16.5" customHeight="1">
      <c r="A263" s="39"/>
      <c r="B263" s="40"/>
      <c r="C263" s="205" t="s">
        <v>444</v>
      </c>
      <c r="D263" s="205" t="s">
        <v>133</v>
      </c>
      <c r="E263" s="206" t="s">
        <v>445</v>
      </c>
      <c r="F263" s="207" t="s">
        <v>446</v>
      </c>
      <c r="G263" s="208" t="s">
        <v>213</v>
      </c>
      <c r="H263" s="209">
        <v>0.10000000000000001</v>
      </c>
      <c r="I263" s="210"/>
      <c r="J263" s="211">
        <f>ROUND(I263*H263,2)</f>
        <v>0</v>
      </c>
      <c r="K263" s="207" t="s">
        <v>137</v>
      </c>
      <c r="L263" s="45"/>
      <c r="M263" s="212" t="s">
        <v>19</v>
      </c>
      <c r="N263" s="213" t="s">
        <v>46</v>
      </c>
      <c r="O263" s="85"/>
      <c r="P263" s="214">
        <f>O263*H263</f>
        <v>0</v>
      </c>
      <c r="Q263" s="214">
        <v>0</v>
      </c>
      <c r="R263" s="214">
        <f>Q263*H263</f>
        <v>0</v>
      </c>
      <c r="S263" s="214">
        <v>0</v>
      </c>
      <c r="T263" s="215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16" t="s">
        <v>234</v>
      </c>
      <c r="AT263" s="216" t="s">
        <v>133</v>
      </c>
      <c r="AU263" s="216" t="s">
        <v>139</v>
      </c>
      <c r="AY263" s="18" t="s">
        <v>130</v>
      </c>
      <c r="BE263" s="217">
        <f>IF(N263="základní",J263,0)</f>
        <v>0</v>
      </c>
      <c r="BF263" s="217">
        <f>IF(N263="snížená",J263,0)</f>
        <v>0</v>
      </c>
      <c r="BG263" s="217">
        <f>IF(N263="zákl. přenesená",J263,0)</f>
        <v>0</v>
      </c>
      <c r="BH263" s="217">
        <f>IF(N263="sníž. přenesená",J263,0)</f>
        <v>0</v>
      </c>
      <c r="BI263" s="217">
        <f>IF(N263="nulová",J263,0)</f>
        <v>0</v>
      </c>
      <c r="BJ263" s="18" t="s">
        <v>139</v>
      </c>
      <c r="BK263" s="217">
        <f>ROUND(I263*H263,2)</f>
        <v>0</v>
      </c>
      <c r="BL263" s="18" t="s">
        <v>234</v>
      </c>
      <c r="BM263" s="216" t="s">
        <v>447</v>
      </c>
    </row>
    <row r="264" s="2" customFormat="1">
      <c r="A264" s="39"/>
      <c r="B264" s="40"/>
      <c r="C264" s="41"/>
      <c r="D264" s="218" t="s">
        <v>141</v>
      </c>
      <c r="E264" s="41"/>
      <c r="F264" s="219" t="s">
        <v>448</v>
      </c>
      <c r="G264" s="41"/>
      <c r="H264" s="41"/>
      <c r="I264" s="220"/>
      <c r="J264" s="41"/>
      <c r="K264" s="41"/>
      <c r="L264" s="45"/>
      <c r="M264" s="221"/>
      <c r="N264" s="222"/>
      <c r="O264" s="85"/>
      <c r="P264" s="85"/>
      <c r="Q264" s="85"/>
      <c r="R264" s="85"/>
      <c r="S264" s="85"/>
      <c r="T264" s="86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T264" s="18" t="s">
        <v>141</v>
      </c>
      <c r="AU264" s="18" t="s">
        <v>139</v>
      </c>
    </row>
    <row r="265" s="2" customFormat="1">
      <c r="A265" s="39"/>
      <c r="B265" s="40"/>
      <c r="C265" s="41"/>
      <c r="D265" s="223" t="s">
        <v>143</v>
      </c>
      <c r="E265" s="41"/>
      <c r="F265" s="224" t="s">
        <v>449</v>
      </c>
      <c r="G265" s="41"/>
      <c r="H265" s="41"/>
      <c r="I265" s="220"/>
      <c r="J265" s="41"/>
      <c r="K265" s="41"/>
      <c r="L265" s="45"/>
      <c r="M265" s="221"/>
      <c r="N265" s="222"/>
      <c r="O265" s="85"/>
      <c r="P265" s="85"/>
      <c r="Q265" s="85"/>
      <c r="R265" s="85"/>
      <c r="S265" s="85"/>
      <c r="T265" s="86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T265" s="18" t="s">
        <v>143</v>
      </c>
      <c r="AU265" s="18" t="s">
        <v>139</v>
      </c>
    </row>
    <row r="266" s="12" customFormat="1" ht="22.8" customHeight="1">
      <c r="A266" s="12"/>
      <c r="B266" s="189"/>
      <c r="C266" s="190"/>
      <c r="D266" s="191" t="s">
        <v>73</v>
      </c>
      <c r="E266" s="203" t="s">
        <v>450</v>
      </c>
      <c r="F266" s="203" t="s">
        <v>451</v>
      </c>
      <c r="G266" s="190"/>
      <c r="H266" s="190"/>
      <c r="I266" s="193"/>
      <c r="J266" s="204">
        <f>BK266</f>
        <v>0</v>
      </c>
      <c r="K266" s="190"/>
      <c r="L266" s="195"/>
      <c r="M266" s="196"/>
      <c r="N266" s="197"/>
      <c r="O266" s="197"/>
      <c r="P266" s="198">
        <f>SUM(P267:P297)</f>
        <v>0</v>
      </c>
      <c r="Q266" s="197"/>
      <c r="R266" s="198">
        <f>SUM(R267:R297)</f>
        <v>1.0777180000000002</v>
      </c>
      <c r="S266" s="197"/>
      <c r="T266" s="199">
        <f>SUM(T267:T297)</f>
        <v>0</v>
      </c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R266" s="200" t="s">
        <v>139</v>
      </c>
      <c r="AT266" s="201" t="s">
        <v>73</v>
      </c>
      <c r="AU266" s="201" t="s">
        <v>82</v>
      </c>
      <c r="AY266" s="200" t="s">
        <v>130</v>
      </c>
      <c r="BK266" s="202">
        <f>SUM(BK267:BK297)</f>
        <v>0</v>
      </c>
    </row>
    <row r="267" s="2" customFormat="1" ht="16.5" customHeight="1">
      <c r="A267" s="39"/>
      <c r="B267" s="40"/>
      <c r="C267" s="205" t="s">
        <v>452</v>
      </c>
      <c r="D267" s="205" t="s">
        <v>133</v>
      </c>
      <c r="E267" s="206" t="s">
        <v>453</v>
      </c>
      <c r="F267" s="207" t="s">
        <v>454</v>
      </c>
      <c r="G267" s="208" t="s">
        <v>136</v>
      </c>
      <c r="H267" s="209">
        <v>58.600000000000001</v>
      </c>
      <c r="I267" s="210"/>
      <c r="J267" s="211">
        <f>ROUND(I267*H267,2)</f>
        <v>0</v>
      </c>
      <c r="K267" s="207" t="s">
        <v>137</v>
      </c>
      <c r="L267" s="45"/>
      <c r="M267" s="212" t="s">
        <v>19</v>
      </c>
      <c r="N267" s="213" t="s">
        <v>46</v>
      </c>
      <c r="O267" s="85"/>
      <c r="P267" s="214">
        <f>O267*H267</f>
        <v>0</v>
      </c>
      <c r="Q267" s="214">
        <v>0</v>
      </c>
      <c r="R267" s="214">
        <f>Q267*H267</f>
        <v>0</v>
      </c>
      <c r="S267" s="214">
        <v>0</v>
      </c>
      <c r="T267" s="215">
        <f>S267*H267</f>
        <v>0</v>
      </c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R267" s="216" t="s">
        <v>234</v>
      </c>
      <c r="AT267" s="216" t="s">
        <v>133</v>
      </c>
      <c r="AU267" s="216" t="s">
        <v>139</v>
      </c>
      <c r="AY267" s="18" t="s">
        <v>130</v>
      </c>
      <c r="BE267" s="217">
        <f>IF(N267="základní",J267,0)</f>
        <v>0</v>
      </c>
      <c r="BF267" s="217">
        <f>IF(N267="snížená",J267,0)</f>
        <v>0</v>
      </c>
      <c r="BG267" s="217">
        <f>IF(N267="zákl. přenesená",J267,0)</f>
        <v>0</v>
      </c>
      <c r="BH267" s="217">
        <f>IF(N267="sníž. přenesená",J267,0)</f>
        <v>0</v>
      </c>
      <c r="BI267" s="217">
        <f>IF(N267="nulová",J267,0)</f>
        <v>0</v>
      </c>
      <c r="BJ267" s="18" t="s">
        <v>139</v>
      </c>
      <c r="BK267" s="217">
        <f>ROUND(I267*H267,2)</f>
        <v>0</v>
      </c>
      <c r="BL267" s="18" t="s">
        <v>234</v>
      </c>
      <c r="BM267" s="216" t="s">
        <v>455</v>
      </c>
    </row>
    <row r="268" s="2" customFormat="1">
      <c r="A268" s="39"/>
      <c r="B268" s="40"/>
      <c r="C268" s="41"/>
      <c r="D268" s="218" t="s">
        <v>141</v>
      </c>
      <c r="E268" s="41"/>
      <c r="F268" s="219" t="s">
        <v>456</v>
      </c>
      <c r="G268" s="41"/>
      <c r="H268" s="41"/>
      <c r="I268" s="220"/>
      <c r="J268" s="41"/>
      <c r="K268" s="41"/>
      <c r="L268" s="45"/>
      <c r="M268" s="221"/>
      <c r="N268" s="222"/>
      <c r="O268" s="85"/>
      <c r="P268" s="85"/>
      <c r="Q268" s="85"/>
      <c r="R268" s="85"/>
      <c r="S268" s="85"/>
      <c r="T268" s="86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T268" s="18" t="s">
        <v>141</v>
      </c>
      <c r="AU268" s="18" t="s">
        <v>139</v>
      </c>
    </row>
    <row r="269" s="2" customFormat="1">
      <c r="A269" s="39"/>
      <c r="B269" s="40"/>
      <c r="C269" s="41"/>
      <c r="D269" s="223" t="s">
        <v>143</v>
      </c>
      <c r="E269" s="41"/>
      <c r="F269" s="224" t="s">
        <v>457</v>
      </c>
      <c r="G269" s="41"/>
      <c r="H269" s="41"/>
      <c r="I269" s="220"/>
      <c r="J269" s="41"/>
      <c r="K269" s="41"/>
      <c r="L269" s="45"/>
      <c r="M269" s="221"/>
      <c r="N269" s="222"/>
      <c r="O269" s="85"/>
      <c r="P269" s="85"/>
      <c r="Q269" s="85"/>
      <c r="R269" s="85"/>
      <c r="S269" s="85"/>
      <c r="T269" s="86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T269" s="18" t="s">
        <v>143</v>
      </c>
      <c r="AU269" s="18" t="s">
        <v>139</v>
      </c>
    </row>
    <row r="270" s="13" customFormat="1">
      <c r="A270" s="13"/>
      <c r="B270" s="225"/>
      <c r="C270" s="226"/>
      <c r="D270" s="218" t="s">
        <v>145</v>
      </c>
      <c r="E270" s="227" t="s">
        <v>19</v>
      </c>
      <c r="F270" s="228" t="s">
        <v>458</v>
      </c>
      <c r="G270" s="226"/>
      <c r="H270" s="229">
        <v>58.600000000000001</v>
      </c>
      <c r="I270" s="230"/>
      <c r="J270" s="226"/>
      <c r="K270" s="226"/>
      <c r="L270" s="231"/>
      <c r="M270" s="232"/>
      <c r="N270" s="233"/>
      <c r="O270" s="233"/>
      <c r="P270" s="233"/>
      <c r="Q270" s="233"/>
      <c r="R270" s="233"/>
      <c r="S270" s="233"/>
      <c r="T270" s="234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35" t="s">
        <v>145</v>
      </c>
      <c r="AU270" s="235" t="s">
        <v>139</v>
      </c>
      <c r="AV270" s="13" t="s">
        <v>139</v>
      </c>
      <c r="AW270" s="13" t="s">
        <v>34</v>
      </c>
      <c r="AX270" s="13" t="s">
        <v>82</v>
      </c>
      <c r="AY270" s="235" t="s">
        <v>130</v>
      </c>
    </row>
    <row r="271" s="2" customFormat="1" ht="16.5" customHeight="1">
      <c r="A271" s="39"/>
      <c r="B271" s="40"/>
      <c r="C271" s="205" t="s">
        <v>459</v>
      </c>
      <c r="D271" s="205" t="s">
        <v>133</v>
      </c>
      <c r="E271" s="206" t="s">
        <v>460</v>
      </c>
      <c r="F271" s="207" t="s">
        <v>461</v>
      </c>
      <c r="G271" s="208" t="s">
        <v>136</v>
      </c>
      <c r="H271" s="209">
        <v>58.600000000000001</v>
      </c>
      <c r="I271" s="210"/>
      <c r="J271" s="211">
        <f>ROUND(I271*H271,2)</f>
        <v>0</v>
      </c>
      <c r="K271" s="207" t="s">
        <v>137</v>
      </c>
      <c r="L271" s="45"/>
      <c r="M271" s="212" t="s">
        <v>19</v>
      </c>
      <c r="N271" s="213" t="s">
        <v>46</v>
      </c>
      <c r="O271" s="85"/>
      <c r="P271" s="214">
        <f>O271*H271</f>
        <v>0</v>
      </c>
      <c r="Q271" s="214">
        <v>3.0000000000000001E-05</v>
      </c>
      <c r="R271" s="214">
        <f>Q271*H271</f>
        <v>0.001758</v>
      </c>
      <c r="S271" s="214">
        <v>0</v>
      </c>
      <c r="T271" s="215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16" t="s">
        <v>234</v>
      </c>
      <c r="AT271" s="216" t="s">
        <v>133</v>
      </c>
      <c r="AU271" s="216" t="s">
        <v>139</v>
      </c>
      <c r="AY271" s="18" t="s">
        <v>130</v>
      </c>
      <c r="BE271" s="217">
        <f>IF(N271="základní",J271,0)</f>
        <v>0</v>
      </c>
      <c r="BF271" s="217">
        <f>IF(N271="snížená",J271,0)</f>
        <v>0</v>
      </c>
      <c r="BG271" s="217">
        <f>IF(N271="zákl. přenesená",J271,0)</f>
        <v>0</v>
      </c>
      <c r="BH271" s="217">
        <f>IF(N271="sníž. přenesená",J271,0)</f>
        <v>0</v>
      </c>
      <c r="BI271" s="217">
        <f>IF(N271="nulová",J271,0)</f>
        <v>0</v>
      </c>
      <c r="BJ271" s="18" t="s">
        <v>139</v>
      </c>
      <c r="BK271" s="217">
        <f>ROUND(I271*H271,2)</f>
        <v>0</v>
      </c>
      <c r="BL271" s="18" t="s">
        <v>234</v>
      </c>
      <c r="BM271" s="216" t="s">
        <v>462</v>
      </c>
    </row>
    <row r="272" s="2" customFormat="1">
      <c r="A272" s="39"/>
      <c r="B272" s="40"/>
      <c r="C272" s="41"/>
      <c r="D272" s="218" t="s">
        <v>141</v>
      </c>
      <c r="E272" s="41"/>
      <c r="F272" s="219" t="s">
        <v>463</v>
      </c>
      <c r="G272" s="41"/>
      <c r="H272" s="41"/>
      <c r="I272" s="220"/>
      <c r="J272" s="41"/>
      <c r="K272" s="41"/>
      <c r="L272" s="45"/>
      <c r="M272" s="221"/>
      <c r="N272" s="222"/>
      <c r="O272" s="85"/>
      <c r="P272" s="85"/>
      <c r="Q272" s="85"/>
      <c r="R272" s="85"/>
      <c r="S272" s="85"/>
      <c r="T272" s="86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T272" s="18" t="s">
        <v>141</v>
      </c>
      <c r="AU272" s="18" t="s">
        <v>139</v>
      </c>
    </row>
    <row r="273" s="2" customFormat="1">
      <c r="A273" s="39"/>
      <c r="B273" s="40"/>
      <c r="C273" s="41"/>
      <c r="D273" s="223" t="s">
        <v>143</v>
      </c>
      <c r="E273" s="41"/>
      <c r="F273" s="224" t="s">
        <v>464</v>
      </c>
      <c r="G273" s="41"/>
      <c r="H273" s="41"/>
      <c r="I273" s="220"/>
      <c r="J273" s="41"/>
      <c r="K273" s="41"/>
      <c r="L273" s="45"/>
      <c r="M273" s="221"/>
      <c r="N273" s="222"/>
      <c r="O273" s="85"/>
      <c r="P273" s="85"/>
      <c r="Q273" s="85"/>
      <c r="R273" s="85"/>
      <c r="S273" s="85"/>
      <c r="T273" s="86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T273" s="18" t="s">
        <v>143</v>
      </c>
      <c r="AU273" s="18" t="s">
        <v>139</v>
      </c>
    </row>
    <row r="274" s="2" customFormat="1" ht="21.75" customHeight="1">
      <c r="A274" s="39"/>
      <c r="B274" s="40"/>
      <c r="C274" s="205" t="s">
        <v>465</v>
      </c>
      <c r="D274" s="205" t="s">
        <v>133</v>
      </c>
      <c r="E274" s="206" t="s">
        <v>466</v>
      </c>
      <c r="F274" s="207" t="s">
        <v>467</v>
      </c>
      <c r="G274" s="208" t="s">
        <v>136</v>
      </c>
      <c r="H274" s="209">
        <v>58.600000000000001</v>
      </c>
      <c r="I274" s="210"/>
      <c r="J274" s="211">
        <f>ROUND(I274*H274,2)</f>
        <v>0</v>
      </c>
      <c r="K274" s="207" t="s">
        <v>137</v>
      </c>
      <c r="L274" s="45"/>
      <c r="M274" s="212" t="s">
        <v>19</v>
      </c>
      <c r="N274" s="213" t="s">
        <v>46</v>
      </c>
      <c r="O274" s="85"/>
      <c r="P274" s="214">
        <f>O274*H274</f>
        <v>0</v>
      </c>
      <c r="Q274" s="214">
        <v>0.012</v>
      </c>
      <c r="R274" s="214">
        <f>Q274*H274</f>
        <v>0.70320000000000005</v>
      </c>
      <c r="S274" s="214">
        <v>0</v>
      </c>
      <c r="T274" s="215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16" t="s">
        <v>234</v>
      </c>
      <c r="AT274" s="216" t="s">
        <v>133</v>
      </c>
      <c r="AU274" s="216" t="s">
        <v>139</v>
      </c>
      <c r="AY274" s="18" t="s">
        <v>130</v>
      </c>
      <c r="BE274" s="217">
        <f>IF(N274="základní",J274,0)</f>
        <v>0</v>
      </c>
      <c r="BF274" s="217">
        <f>IF(N274="snížená",J274,0)</f>
        <v>0</v>
      </c>
      <c r="BG274" s="217">
        <f>IF(N274="zákl. přenesená",J274,0)</f>
        <v>0</v>
      </c>
      <c r="BH274" s="217">
        <f>IF(N274="sníž. přenesená",J274,0)</f>
        <v>0</v>
      </c>
      <c r="BI274" s="217">
        <f>IF(N274="nulová",J274,0)</f>
        <v>0</v>
      </c>
      <c r="BJ274" s="18" t="s">
        <v>139</v>
      </c>
      <c r="BK274" s="217">
        <f>ROUND(I274*H274,2)</f>
        <v>0</v>
      </c>
      <c r="BL274" s="18" t="s">
        <v>234</v>
      </c>
      <c r="BM274" s="216" t="s">
        <v>468</v>
      </c>
    </row>
    <row r="275" s="2" customFormat="1">
      <c r="A275" s="39"/>
      <c r="B275" s="40"/>
      <c r="C275" s="41"/>
      <c r="D275" s="218" t="s">
        <v>141</v>
      </c>
      <c r="E275" s="41"/>
      <c r="F275" s="219" t="s">
        <v>469</v>
      </c>
      <c r="G275" s="41"/>
      <c r="H275" s="41"/>
      <c r="I275" s="220"/>
      <c r="J275" s="41"/>
      <c r="K275" s="41"/>
      <c r="L275" s="45"/>
      <c r="M275" s="221"/>
      <c r="N275" s="222"/>
      <c r="O275" s="85"/>
      <c r="P275" s="85"/>
      <c r="Q275" s="85"/>
      <c r="R275" s="85"/>
      <c r="S275" s="85"/>
      <c r="T275" s="86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T275" s="18" t="s">
        <v>141</v>
      </c>
      <c r="AU275" s="18" t="s">
        <v>139</v>
      </c>
    </row>
    <row r="276" s="2" customFormat="1">
      <c r="A276" s="39"/>
      <c r="B276" s="40"/>
      <c r="C276" s="41"/>
      <c r="D276" s="223" t="s">
        <v>143</v>
      </c>
      <c r="E276" s="41"/>
      <c r="F276" s="224" t="s">
        <v>470</v>
      </c>
      <c r="G276" s="41"/>
      <c r="H276" s="41"/>
      <c r="I276" s="220"/>
      <c r="J276" s="41"/>
      <c r="K276" s="41"/>
      <c r="L276" s="45"/>
      <c r="M276" s="221"/>
      <c r="N276" s="222"/>
      <c r="O276" s="85"/>
      <c r="P276" s="85"/>
      <c r="Q276" s="85"/>
      <c r="R276" s="85"/>
      <c r="S276" s="85"/>
      <c r="T276" s="86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T276" s="18" t="s">
        <v>143</v>
      </c>
      <c r="AU276" s="18" t="s">
        <v>139</v>
      </c>
    </row>
    <row r="277" s="2" customFormat="1" ht="16.5" customHeight="1">
      <c r="A277" s="39"/>
      <c r="B277" s="40"/>
      <c r="C277" s="205" t="s">
        <v>471</v>
      </c>
      <c r="D277" s="205" t="s">
        <v>133</v>
      </c>
      <c r="E277" s="206" t="s">
        <v>472</v>
      </c>
      <c r="F277" s="207" t="s">
        <v>473</v>
      </c>
      <c r="G277" s="208" t="s">
        <v>167</v>
      </c>
      <c r="H277" s="209">
        <v>81.5</v>
      </c>
      <c r="I277" s="210"/>
      <c r="J277" s="211">
        <f>ROUND(I277*H277,2)</f>
        <v>0</v>
      </c>
      <c r="K277" s="207" t="s">
        <v>137</v>
      </c>
      <c r="L277" s="45"/>
      <c r="M277" s="212" t="s">
        <v>19</v>
      </c>
      <c r="N277" s="213" t="s">
        <v>46</v>
      </c>
      <c r="O277" s="85"/>
      <c r="P277" s="214">
        <f>O277*H277</f>
        <v>0</v>
      </c>
      <c r="Q277" s="214">
        <v>4.0000000000000003E-05</v>
      </c>
      <c r="R277" s="214">
        <f>Q277*H277</f>
        <v>0.0032600000000000003</v>
      </c>
      <c r="S277" s="214">
        <v>0</v>
      </c>
      <c r="T277" s="215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16" t="s">
        <v>234</v>
      </c>
      <c r="AT277" s="216" t="s">
        <v>133</v>
      </c>
      <c r="AU277" s="216" t="s">
        <v>139</v>
      </c>
      <c r="AY277" s="18" t="s">
        <v>130</v>
      </c>
      <c r="BE277" s="217">
        <f>IF(N277="základní",J277,0)</f>
        <v>0</v>
      </c>
      <c r="BF277" s="217">
        <f>IF(N277="snížená",J277,0)</f>
        <v>0</v>
      </c>
      <c r="BG277" s="217">
        <f>IF(N277="zákl. přenesená",J277,0)</f>
        <v>0</v>
      </c>
      <c r="BH277" s="217">
        <f>IF(N277="sníž. přenesená",J277,0)</f>
        <v>0</v>
      </c>
      <c r="BI277" s="217">
        <f>IF(N277="nulová",J277,0)</f>
        <v>0</v>
      </c>
      <c r="BJ277" s="18" t="s">
        <v>139</v>
      </c>
      <c r="BK277" s="217">
        <f>ROUND(I277*H277,2)</f>
        <v>0</v>
      </c>
      <c r="BL277" s="18" t="s">
        <v>234</v>
      </c>
      <c r="BM277" s="216" t="s">
        <v>474</v>
      </c>
    </row>
    <row r="278" s="2" customFormat="1">
      <c r="A278" s="39"/>
      <c r="B278" s="40"/>
      <c r="C278" s="41"/>
      <c r="D278" s="218" t="s">
        <v>141</v>
      </c>
      <c r="E278" s="41"/>
      <c r="F278" s="219" t="s">
        <v>475</v>
      </c>
      <c r="G278" s="41"/>
      <c r="H278" s="41"/>
      <c r="I278" s="220"/>
      <c r="J278" s="41"/>
      <c r="K278" s="41"/>
      <c r="L278" s="45"/>
      <c r="M278" s="221"/>
      <c r="N278" s="222"/>
      <c r="O278" s="85"/>
      <c r="P278" s="85"/>
      <c r="Q278" s="85"/>
      <c r="R278" s="85"/>
      <c r="S278" s="85"/>
      <c r="T278" s="86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T278" s="18" t="s">
        <v>141</v>
      </c>
      <c r="AU278" s="18" t="s">
        <v>139</v>
      </c>
    </row>
    <row r="279" s="2" customFormat="1">
      <c r="A279" s="39"/>
      <c r="B279" s="40"/>
      <c r="C279" s="41"/>
      <c r="D279" s="223" t="s">
        <v>143</v>
      </c>
      <c r="E279" s="41"/>
      <c r="F279" s="224" t="s">
        <v>476</v>
      </c>
      <c r="G279" s="41"/>
      <c r="H279" s="41"/>
      <c r="I279" s="220"/>
      <c r="J279" s="41"/>
      <c r="K279" s="41"/>
      <c r="L279" s="45"/>
      <c r="M279" s="221"/>
      <c r="N279" s="222"/>
      <c r="O279" s="85"/>
      <c r="P279" s="85"/>
      <c r="Q279" s="85"/>
      <c r="R279" s="85"/>
      <c r="S279" s="85"/>
      <c r="T279" s="86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T279" s="18" t="s">
        <v>143</v>
      </c>
      <c r="AU279" s="18" t="s">
        <v>139</v>
      </c>
    </row>
    <row r="280" s="13" customFormat="1">
      <c r="A280" s="13"/>
      <c r="B280" s="225"/>
      <c r="C280" s="226"/>
      <c r="D280" s="218" t="s">
        <v>145</v>
      </c>
      <c r="E280" s="227" t="s">
        <v>19</v>
      </c>
      <c r="F280" s="228" t="s">
        <v>477</v>
      </c>
      <c r="G280" s="226"/>
      <c r="H280" s="229">
        <v>81.5</v>
      </c>
      <c r="I280" s="230"/>
      <c r="J280" s="226"/>
      <c r="K280" s="226"/>
      <c r="L280" s="231"/>
      <c r="M280" s="232"/>
      <c r="N280" s="233"/>
      <c r="O280" s="233"/>
      <c r="P280" s="233"/>
      <c r="Q280" s="233"/>
      <c r="R280" s="233"/>
      <c r="S280" s="233"/>
      <c r="T280" s="234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5" t="s">
        <v>145</v>
      </c>
      <c r="AU280" s="235" t="s">
        <v>139</v>
      </c>
      <c r="AV280" s="13" t="s">
        <v>139</v>
      </c>
      <c r="AW280" s="13" t="s">
        <v>34</v>
      </c>
      <c r="AX280" s="13" t="s">
        <v>82</v>
      </c>
      <c r="AY280" s="235" t="s">
        <v>130</v>
      </c>
    </row>
    <row r="281" s="2" customFormat="1" ht="16.5" customHeight="1">
      <c r="A281" s="39"/>
      <c r="B281" s="40"/>
      <c r="C281" s="236" t="s">
        <v>478</v>
      </c>
      <c r="D281" s="236" t="s">
        <v>178</v>
      </c>
      <c r="E281" s="237" t="s">
        <v>479</v>
      </c>
      <c r="F281" s="238" t="s">
        <v>480</v>
      </c>
      <c r="G281" s="239" t="s">
        <v>167</v>
      </c>
      <c r="H281" s="240">
        <v>81.5</v>
      </c>
      <c r="I281" s="241"/>
      <c r="J281" s="242">
        <f>ROUND(I281*H281,2)</f>
        <v>0</v>
      </c>
      <c r="K281" s="238" t="s">
        <v>137</v>
      </c>
      <c r="L281" s="243"/>
      <c r="M281" s="244" t="s">
        <v>19</v>
      </c>
      <c r="N281" s="245" t="s">
        <v>46</v>
      </c>
      <c r="O281" s="85"/>
      <c r="P281" s="214">
        <f>O281*H281</f>
        <v>0</v>
      </c>
      <c r="Q281" s="214">
        <v>0.00020000000000000001</v>
      </c>
      <c r="R281" s="214">
        <f>Q281*H281</f>
        <v>0.016300000000000002</v>
      </c>
      <c r="S281" s="214">
        <v>0</v>
      </c>
      <c r="T281" s="215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16" t="s">
        <v>308</v>
      </c>
      <c r="AT281" s="216" t="s">
        <v>178</v>
      </c>
      <c r="AU281" s="216" t="s">
        <v>139</v>
      </c>
      <c r="AY281" s="18" t="s">
        <v>130</v>
      </c>
      <c r="BE281" s="217">
        <f>IF(N281="základní",J281,0)</f>
        <v>0</v>
      </c>
      <c r="BF281" s="217">
        <f>IF(N281="snížená",J281,0)</f>
        <v>0</v>
      </c>
      <c r="BG281" s="217">
        <f>IF(N281="zákl. přenesená",J281,0)</f>
        <v>0</v>
      </c>
      <c r="BH281" s="217">
        <f>IF(N281="sníž. přenesená",J281,0)</f>
        <v>0</v>
      </c>
      <c r="BI281" s="217">
        <f>IF(N281="nulová",J281,0)</f>
        <v>0</v>
      </c>
      <c r="BJ281" s="18" t="s">
        <v>139</v>
      </c>
      <c r="BK281" s="217">
        <f>ROUND(I281*H281,2)</f>
        <v>0</v>
      </c>
      <c r="BL281" s="18" t="s">
        <v>234</v>
      </c>
      <c r="BM281" s="216" t="s">
        <v>481</v>
      </c>
    </row>
    <row r="282" s="2" customFormat="1">
      <c r="A282" s="39"/>
      <c r="B282" s="40"/>
      <c r="C282" s="41"/>
      <c r="D282" s="218" t="s">
        <v>141</v>
      </c>
      <c r="E282" s="41"/>
      <c r="F282" s="219" t="s">
        <v>480</v>
      </c>
      <c r="G282" s="41"/>
      <c r="H282" s="41"/>
      <c r="I282" s="220"/>
      <c r="J282" s="41"/>
      <c r="K282" s="41"/>
      <c r="L282" s="45"/>
      <c r="M282" s="221"/>
      <c r="N282" s="222"/>
      <c r="O282" s="85"/>
      <c r="P282" s="85"/>
      <c r="Q282" s="85"/>
      <c r="R282" s="85"/>
      <c r="S282" s="85"/>
      <c r="T282" s="86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T282" s="18" t="s">
        <v>141</v>
      </c>
      <c r="AU282" s="18" t="s">
        <v>139</v>
      </c>
    </row>
    <row r="283" s="2" customFormat="1" ht="16.5" customHeight="1">
      <c r="A283" s="39"/>
      <c r="B283" s="40"/>
      <c r="C283" s="205" t="s">
        <v>482</v>
      </c>
      <c r="D283" s="205" t="s">
        <v>133</v>
      </c>
      <c r="E283" s="206" t="s">
        <v>483</v>
      </c>
      <c r="F283" s="207" t="s">
        <v>484</v>
      </c>
      <c r="G283" s="208" t="s">
        <v>167</v>
      </c>
      <c r="H283" s="209">
        <v>8</v>
      </c>
      <c r="I283" s="210"/>
      <c r="J283" s="211">
        <f>ROUND(I283*H283,2)</f>
        <v>0</v>
      </c>
      <c r="K283" s="207" t="s">
        <v>137</v>
      </c>
      <c r="L283" s="45"/>
      <c r="M283" s="212" t="s">
        <v>19</v>
      </c>
      <c r="N283" s="213" t="s">
        <v>46</v>
      </c>
      <c r="O283" s="85"/>
      <c r="P283" s="214">
        <f>O283*H283</f>
        <v>0</v>
      </c>
      <c r="Q283" s="214">
        <v>4.0000000000000003E-05</v>
      </c>
      <c r="R283" s="214">
        <f>Q283*H283</f>
        <v>0.00032000000000000003</v>
      </c>
      <c r="S283" s="214">
        <v>0</v>
      </c>
      <c r="T283" s="215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16" t="s">
        <v>234</v>
      </c>
      <c r="AT283" s="216" t="s">
        <v>133</v>
      </c>
      <c r="AU283" s="216" t="s">
        <v>139</v>
      </c>
      <c r="AY283" s="18" t="s">
        <v>130</v>
      </c>
      <c r="BE283" s="217">
        <f>IF(N283="základní",J283,0)</f>
        <v>0</v>
      </c>
      <c r="BF283" s="217">
        <f>IF(N283="snížená",J283,0)</f>
        <v>0</v>
      </c>
      <c r="BG283" s="217">
        <f>IF(N283="zákl. přenesená",J283,0)</f>
        <v>0</v>
      </c>
      <c r="BH283" s="217">
        <f>IF(N283="sníž. přenesená",J283,0)</f>
        <v>0</v>
      </c>
      <c r="BI283" s="217">
        <f>IF(N283="nulová",J283,0)</f>
        <v>0</v>
      </c>
      <c r="BJ283" s="18" t="s">
        <v>139</v>
      </c>
      <c r="BK283" s="217">
        <f>ROUND(I283*H283,2)</f>
        <v>0</v>
      </c>
      <c r="BL283" s="18" t="s">
        <v>234</v>
      </c>
      <c r="BM283" s="216" t="s">
        <v>485</v>
      </c>
    </row>
    <row r="284" s="2" customFormat="1">
      <c r="A284" s="39"/>
      <c r="B284" s="40"/>
      <c r="C284" s="41"/>
      <c r="D284" s="218" t="s">
        <v>141</v>
      </c>
      <c r="E284" s="41"/>
      <c r="F284" s="219" t="s">
        <v>486</v>
      </c>
      <c r="G284" s="41"/>
      <c r="H284" s="41"/>
      <c r="I284" s="220"/>
      <c r="J284" s="41"/>
      <c r="K284" s="41"/>
      <c r="L284" s="45"/>
      <c r="M284" s="221"/>
      <c r="N284" s="222"/>
      <c r="O284" s="85"/>
      <c r="P284" s="85"/>
      <c r="Q284" s="85"/>
      <c r="R284" s="85"/>
      <c r="S284" s="85"/>
      <c r="T284" s="86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T284" s="18" t="s">
        <v>141</v>
      </c>
      <c r="AU284" s="18" t="s">
        <v>139</v>
      </c>
    </row>
    <row r="285" s="2" customFormat="1">
      <c r="A285" s="39"/>
      <c r="B285" s="40"/>
      <c r="C285" s="41"/>
      <c r="D285" s="223" t="s">
        <v>143</v>
      </c>
      <c r="E285" s="41"/>
      <c r="F285" s="224" t="s">
        <v>487</v>
      </c>
      <c r="G285" s="41"/>
      <c r="H285" s="41"/>
      <c r="I285" s="220"/>
      <c r="J285" s="41"/>
      <c r="K285" s="41"/>
      <c r="L285" s="45"/>
      <c r="M285" s="221"/>
      <c r="N285" s="222"/>
      <c r="O285" s="85"/>
      <c r="P285" s="85"/>
      <c r="Q285" s="85"/>
      <c r="R285" s="85"/>
      <c r="S285" s="85"/>
      <c r="T285" s="86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T285" s="18" t="s">
        <v>143</v>
      </c>
      <c r="AU285" s="18" t="s">
        <v>139</v>
      </c>
    </row>
    <row r="286" s="2" customFormat="1">
      <c r="A286" s="39"/>
      <c r="B286" s="40"/>
      <c r="C286" s="41"/>
      <c r="D286" s="218" t="s">
        <v>350</v>
      </c>
      <c r="E286" s="41"/>
      <c r="F286" s="246" t="s">
        <v>488</v>
      </c>
      <c r="G286" s="41"/>
      <c r="H286" s="41"/>
      <c r="I286" s="220"/>
      <c r="J286" s="41"/>
      <c r="K286" s="41"/>
      <c r="L286" s="45"/>
      <c r="M286" s="221"/>
      <c r="N286" s="222"/>
      <c r="O286" s="85"/>
      <c r="P286" s="85"/>
      <c r="Q286" s="85"/>
      <c r="R286" s="85"/>
      <c r="S286" s="85"/>
      <c r="T286" s="86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T286" s="18" t="s">
        <v>350</v>
      </c>
      <c r="AU286" s="18" t="s">
        <v>139</v>
      </c>
    </row>
    <row r="287" s="2" customFormat="1" ht="16.5" customHeight="1">
      <c r="A287" s="39"/>
      <c r="B287" s="40"/>
      <c r="C287" s="236" t="s">
        <v>489</v>
      </c>
      <c r="D287" s="236" t="s">
        <v>178</v>
      </c>
      <c r="E287" s="237" t="s">
        <v>490</v>
      </c>
      <c r="F287" s="238" t="s">
        <v>491</v>
      </c>
      <c r="G287" s="239" t="s">
        <v>167</v>
      </c>
      <c r="H287" s="240">
        <v>8</v>
      </c>
      <c r="I287" s="241"/>
      <c r="J287" s="242">
        <f>ROUND(I287*H287,2)</f>
        <v>0</v>
      </c>
      <c r="K287" s="238" t="s">
        <v>137</v>
      </c>
      <c r="L287" s="243"/>
      <c r="M287" s="244" t="s">
        <v>19</v>
      </c>
      <c r="N287" s="245" t="s">
        <v>46</v>
      </c>
      <c r="O287" s="85"/>
      <c r="P287" s="214">
        <f>O287*H287</f>
        <v>0</v>
      </c>
      <c r="Q287" s="214">
        <v>0.00016000000000000001</v>
      </c>
      <c r="R287" s="214">
        <f>Q287*H287</f>
        <v>0.0012800000000000001</v>
      </c>
      <c r="S287" s="214">
        <v>0</v>
      </c>
      <c r="T287" s="215">
        <f>S287*H287</f>
        <v>0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216" t="s">
        <v>308</v>
      </c>
      <c r="AT287" s="216" t="s">
        <v>178</v>
      </c>
      <c r="AU287" s="216" t="s">
        <v>139</v>
      </c>
      <c r="AY287" s="18" t="s">
        <v>130</v>
      </c>
      <c r="BE287" s="217">
        <f>IF(N287="základní",J287,0)</f>
        <v>0</v>
      </c>
      <c r="BF287" s="217">
        <f>IF(N287="snížená",J287,0)</f>
        <v>0</v>
      </c>
      <c r="BG287" s="217">
        <f>IF(N287="zákl. přenesená",J287,0)</f>
        <v>0</v>
      </c>
      <c r="BH287" s="217">
        <f>IF(N287="sníž. přenesená",J287,0)</f>
        <v>0</v>
      </c>
      <c r="BI287" s="217">
        <f>IF(N287="nulová",J287,0)</f>
        <v>0</v>
      </c>
      <c r="BJ287" s="18" t="s">
        <v>139</v>
      </c>
      <c r="BK287" s="217">
        <f>ROUND(I287*H287,2)</f>
        <v>0</v>
      </c>
      <c r="BL287" s="18" t="s">
        <v>234</v>
      </c>
      <c r="BM287" s="216" t="s">
        <v>492</v>
      </c>
    </row>
    <row r="288" s="2" customFormat="1">
      <c r="A288" s="39"/>
      <c r="B288" s="40"/>
      <c r="C288" s="41"/>
      <c r="D288" s="218" t="s">
        <v>141</v>
      </c>
      <c r="E288" s="41"/>
      <c r="F288" s="219" t="s">
        <v>491</v>
      </c>
      <c r="G288" s="41"/>
      <c r="H288" s="41"/>
      <c r="I288" s="220"/>
      <c r="J288" s="41"/>
      <c r="K288" s="41"/>
      <c r="L288" s="45"/>
      <c r="M288" s="221"/>
      <c r="N288" s="222"/>
      <c r="O288" s="85"/>
      <c r="P288" s="85"/>
      <c r="Q288" s="85"/>
      <c r="R288" s="85"/>
      <c r="S288" s="85"/>
      <c r="T288" s="86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T288" s="18" t="s">
        <v>141</v>
      </c>
      <c r="AU288" s="18" t="s">
        <v>139</v>
      </c>
    </row>
    <row r="289" s="2" customFormat="1">
      <c r="A289" s="39"/>
      <c r="B289" s="40"/>
      <c r="C289" s="41"/>
      <c r="D289" s="218" t="s">
        <v>350</v>
      </c>
      <c r="E289" s="41"/>
      <c r="F289" s="246" t="s">
        <v>488</v>
      </c>
      <c r="G289" s="41"/>
      <c r="H289" s="41"/>
      <c r="I289" s="220"/>
      <c r="J289" s="41"/>
      <c r="K289" s="41"/>
      <c r="L289" s="45"/>
      <c r="M289" s="221"/>
      <c r="N289" s="222"/>
      <c r="O289" s="85"/>
      <c r="P289" s="85"/>
      <c r="Q289" s="85"/>
      <c r="R289" s="85"/>
      <c r="S289" s="85"/>
      <c r="T289" s="86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T289" s="18" t="s">
        <v>350</v>
      </c>
      <c r="AU289" s="18" t="s">
        <v>139</v>
      </c>
    </row>
    <row r="290" s="2" customFormat="1" ht="16.5" customHeight="1">
      <c r="A290" s="39"/>
      <c r="B290" s="40"/>
      <c r="C290" s="205" t="s">
        <v>493</v>
      </c>
      <c r="D290" s="205" t="s">
        <v>133</v>
      </c>
      <c r="E290" s="206" t="s">
        <v>494</v>
      </c>
      <c r="F290" s="207" t="s">
        <v>495</v>
      </c>
      <c r="G290" s="208" t="s">
        <v>136</v>
      </c>
      <c r="H290" s="209">
        <v>58.600000000000001</v>
      </c>
      <c r="I290" s="210"/>
      <c r="J290" s="211">
        <f>ROUND(I290*H290,2)</f>
        <v>0</v>
      </c>
      <c r="K290" s="207" t="s">
        <v>137</v>
      </c>
      <c r="L290" s="45"/>
      <c r="M290" s="212" t="s">
        <v>19</v>
      </c>
      <c r="N290" s="213" t="s">
        <v>46</v>
      </c>
      <c r="O290" s="85"/>
      <c r="P290" s="214">
        <f>O290*H290</f>
        <v>0</v>
      </c>
      <c r="Q290" s="214">
        <v>0</v>
      </c>
      <c r="R290" s="214">
        <f>Q290*H290</f>
        <v>0</v>
      </c>
      <c r="S290" s="214">
        <v>0</v>
      </c>
      <c r="T290" s="215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216" t="s">
        <v>234</v>
      </c>
      <c r="AT290" s="216" t="s">
        <v>133</v>
      </c>
      <c r="AU290" s="216" t="s">
        <v>139</v>
      </c>
      <c r="AY290" s="18" t="s">
        <v>130</v>
      </c>
      <c r="BE290" s="217">
        <f>IF(N290="základní",J290,0)</f>
        <v>0</v>
      </c>
      <c r="BF290" s="217">
        <f>IF(N290="snížená",J290,0)</f>
        <v>0</v>
      </c>
      <c r="BG290" s="217">
        <f>IF(N290="zákl. přenesená",J290,0)</f>
        <v>0</v>
      </c>
      <c r="BH290" s="217">
        <f>IF(N290="sníž. přenesená",J290,0)</f>
        <v>0</v>
      </c>
      <c r="BI290" s="217">
        <f>IF(N290="nulová",J290,0)</f>
        <v>0</v>
      </c>
      <c r="BJ290" s="18" t="s">
        <v>139</v>
      </c>
      <c r="BK290" s="217">
        <f>ROUND(I290*H290,2)</f>
        <v>0</v>
      </c>
      <c r="BL290" s="18" t="s">
        <v>234</v>
      </c>
      <c r="BM290" s="216" t="s">
        <v>496</v>
      </c>
    </row>
    <row r="291" s="2" customFormat="1">
      <c r="A291" s="39"/>
      <c r="B291" s="40"/>
      <c r="C291" s="41"/>
      <c r="D291" s="218" t="s">
        <v>141</v>
      </c>
      <c r="E291" s="41"/>
      <c r="F291" s="219" t="s">
        <v>497</v>
      </c>
      <c r="G291" s="41"/>
      <c r="H291" s="41"/>
      <c r="I291" s="220"/>
      <c r="J291" s="41"/>
      <c r="K291" s="41"/>
      <c r="L291" s="45"/>
      <c r="M291" s="221"/>
      <c r="N291" s="222"/>
      <c r="O291" s="85"/>
      <c r="P291" s="85"/>
      <c r="Q291" s="85"/>
      <c r="R291" s="85"/>
      <c r="S291" s="85"/>
      <c r="T291" s="86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T291" s="18" t="s">
        <v>141</v>
      </c>
      <c r="AU291" s="18" t="s">
        <v>139</v>
      </c>
    </row>
    <row r="292" s="2" customFormat="1">
      <c r="A292" s="39"/>
      <c r="B292" s="40"/>
      <c r="C292" s="41"/>
      <c r="D292" s="223" t="s">
        <v>143</v>
      </c>
      <c r="E292" s="41"/>
      <c r="F292" s="224" t="s">
        <v>498</v>
      </c>
      <c r="G292" s="41"/>
      <c r="H292" s="41"/>
      <c r="I292" s="220"/>
      <c r="J292" s="41"/>
      <c r="K292" s="41"/>
      <c r="L292" s="45"/>
      <c r="M292" s="221"/>
      <c r="N292" s="222"/>
      <c r="O292" s="85"/>
      <c r="P292" s="85"/>
      <c r="Q292" s="85"/>
      <c r="R292" s="85"/>
      <c r="S292" s="85"/>
      <c r="T292" s="86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T292" s="18" t="s">
        <v>143</v>
      </c>
      <c r="AU292" s="18" t="s">
        <v>139</v>
      </c>
    </row>
    <row r="293" s="2" customFormat="1" ht="24.15" customHeight="1">
      <c r="A293" s="39"/>
      <c r="B293" s="40"/>
      <c r="C293" s="236" t="s">
        <v>499</v>
      </c>
      <c r="D293" s="236" t="s">
        <v>178</v>
      </c>
      <c r="E293" s="237" t="s">
        <v>500</v>
      </c>
      <c r="F293" s="238" t="s">
        <v>501</v>
      </c>
      <c r="G293" s="239" t="s">
        <v>136</v>
      </c>
      <c r="H293" s="240">
        <v>58.600000000000001</v>
      </c>
      <c r="I293" s="241"/>
      <c r="J293" s="242">
        <f>ROUND(I293*H293,2)</f>
        <v>0</v>
      </c>
      <c r="K293" s="238" t="s">
        <v>137</v>
      </c>
      <c r="L293" s="243"/>
      <c r="M293" s="244" t="s">
        <v>19</v>
      </c>
      <c r="N293" s="245" t="s">
        <v>46</v>
      </c>
      <c r="O293" s="85"/>
      <c r="P293" s="214">
        <f>O293*H293</f>
        <v>0</v>
      </c>
      <c r="Q293" s="214">
        <v>0.0060000000000000001</v>
      </c>
      <c r="R293" s="214">
        <f>Q293*H293</f>
        <v>0.35160000000000002</v>
      </c>
      <c r="S293" s="214">
        <v>0</v>
      </c>
      <c r="T293" s="215">
        <f>S293*H293</f>
        <v>0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16" t="s">
        <v>308</v>
      </c>
      <c r="AT293" s="216" t="s">
        <v>178</v>
      </c>
      <c r="AU293" s="216" t="s">
        <v>139</v>
      </c>
      <c r="AY293" s="18" t="s">
        <v>130</v>
      </c>
      <c r="BE293" s="217">
        <f>IF(N293="základní",J293,0)</f>
        <v>0</v>
      </c>
      <c r="BF293" s="217">
        <f>IF(N293="snížená",J293,0)</f>
        <v>0</v>
      </c>
      <c r="BG293" s="217">
        <f>IF(N293="zákl. přenesená",J293,0)</f>
        <v>0</v>
      </c>
      <c r="BH293" s="217">
        <f>IF(N293="sníž. přenesená",J293,0)</f>
        <v>0</v>
      </c>
      <c r="BI293" s="217">
        <f>IF(N293="nulová",J293,0)</f>
        <v>0</v>
      </c>
      <c r="BJ293" s="18" t="s">
        <v>139</v>
      </c>
      <c r="BK293" s="217">
        <f>ROUND(I293*H293,2)</f>
        <v>0</v>
      </c>
      <c r="BL293" s="18" t="s">
        <v>234</v>
      </c>
      <c r="BM293" s="216" t="s">
        <v>502</v>
      </c>
    </row>
    <row r="294" s="2" customFormat="1">
      <c r="A294" s="39"/>
      <c r="B294" s="40"/>
      <c r="C294" s="41"/>
      <c r="D294" s="218" t="s">
        <v>141</v>
      </c>
      <c r="E294" s="41"/>
      <c r="F294" s="219" t="s">
        <v>501</v>
      </c>
      <c r="G294" s="41"/>
      <c r="H294" s="41"/>
      <c r="I294" s="220"/>
      <c r="J294" s="41"/>
      <c r="K294" s="41"/>
      <c r="L294" s="45"/>
      <c r="M294" s="221"/>
      <c r="N294" s="222"/>
      <c r="O294" s="85"/>
      <c r="P294" s="85"/>
      <c r="Q294" s="85"/>
      <c r="R294" s="85"/>
      <c r="S294" s="85"/>
      <c r="T294" s="86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T294" s="18" t="s">
        <v>141</v>
      </c>
      <c r="AU294" s="18" t="s">
        <v>139</v>
      </c>
    </row>
    <row r="295" s="2" customFormat="1" ht="16.5" customHeight="1">
      <c r="A295" s="39"/>
      <c r="B295" s="40"/>
      <c r="C295" s="205" t="s">
        <v>503</v>
      </c>
      <c r="D295" s="205" t="s">
        <v>133</v>
      </c>
      <c r="E295" s="206" t="s">
        <v>504</v>
      </c>
      <c r="F295" s="207" t="s">
        <v>505</v>
      </c>
      <c r="G295" s="208" t="s">
        <v>213</v>
      </c>
      <c r="H295" s="209">
        <v>1.1000000000000001</v>
      </c>
      <c r="I295" s="210"/>
      <c r="J295" s="211">
        <f>ROUND(I295*H295,2)</f>
        <v>0</v>
      </c>
      <c r="K295" s="207" t="s">
        <v>137</v>
      </c>
      <c r="L295" s="45"/>
      <c r="M295" s="212" t="s">
        <v>19</v>
      </c>
      <c r="N295" s="213" t="s">
        <v>46</v>
      </c>
      <c r="O295" s="85"/>
      <c r="P295" s="214">
        <f>O295*H295</f>
        <v>0</v>
      </c>
      <c r="Q295" s="214">
        <v>0</v>
      </c>
      <c r="R295" s="214">
        <f>Q295*H295</f>
        <v>0</v>
      </c>
      <c r="S295" s="214">
        <v>0</v>
      </c>
      <c r="T295" s="215">
        <f>S295*H295</f>
        <v>0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R295" s="216" t="s">
        <v>234</v>
      </c>
      <c r="AT295" s="216" t="s">
        <v>133</v>
      </c>
      <c r="AU295" s="216" t="s">
        <v>139</v>
      </c>
      <c r="AY295" s="18" t="s">
        <v>130</v>
      </c>
      <c r="BE295" s="217">
        <f>IF(N295="základní",J295,0)</f>
        <v>0</v>
      </c>
      <c r="BF295" s="217">
        <f>IF(N295="snížená",J295,0)</f>
        <v>0</v>
      </c>
      <c r="BG295" s="217">
        <f>IF(N295="zákl. přenesená",J295,0)</f>
        <v>0</v>
      </c>
      <c r="BH295" s="217">
        <f>IF(N295="sníž. přenesená",J295,0)</f>
        <v>0</v>
      </c>
      <c r="BI295" s="217">
        <f>IF(N295="nulová",J295,0)</f>
        <v>0</v>
      </c>
      <c r="BJ295" s="18" t="s">
        <v>139</v>
      </c>
      <c r="BK295" s="217">
        <f>ROUND(I295*H295,2)</f>
        <v>0</v>
      </c>
      <c r="BL295" s="18" t="s">
        <v>234</v>
      </c>
      <c r="BM295" s="216" t="s">
        <v>506</v>
      </c>
    </row>
    <row r="296" s="2" customFormat="1">
      <c r="A296" s="39"/>
      <c r="B296" s="40"/>
      <c r="C296" s="41"/>
      <c r="D296" s="218" t="s">
        <v>141</v>
      </c>
      <c r="E296" s="41"/>
      <c r="F296" s="219" t="s">
        <v>507</v>
      </c>
      <c r="G296" s="41"/>
      <c r="H296" s="41"/>
      <c r="I296" s="220"/>
      <c r="J296" s="41"/>
      <c r="K296" s="41"/>
      <c r="L296" s="45"/>
      <c r="M296" s="221"/>
      <c r="N296" s="222"/>
      <c r="O296" s="85"/>
      <c r="P296" s="85"/>
      <c r="Q296" s="85"/>
      <c r="R296" s="85"/>
      <c r="S296" s="85"/>
      <c r="T296" s="86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T296" s="18" t="s">
        <v>141</v>
      </c>
      <c r="AU296" s="18" t="s">
        <v>139</v>
      </c>
    </row>
    <row r="297" s="2" customFormat="1">
      <c r="A297" s="39"/>
      <c r="B297" s="40"/>
      <c r="C297" s="41"/>
      <c r="D297" s="223" t="s">
        <v>143</v>
      </c>
      <c r="E297" s="41"/>
      <c r="F297" s="224" t="s">
        <v>508</v>
      </c>
      <c r="G297" s="41"/>
      <c r="H297" s="41"/>
      <c r="I297" s="220"/>
      <c r="J297" s="41"/>
      <c r="K297" s="41"/>
      <c r="L297" s="45"/>
      <c r="M297" s="221"/>
      <c r="N297" s="222"/>
      <c r="O297" s="85"/>
      <c r="P297" s="85"/>
      <c r="Q297" s="85"/>
      <c r="R297" s="85"/>
      <c r="S297" s="85"/>
      <c r="T297" s="86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T297" s="18" t="s">
        <v>143</v>
      </c>
      <c r="AU297" s="18" t="s">
        <v>139</v>
      </c>
    </row>
    <row r="298" s="12" customFormat="1" ht="22.8" customHeight="1">
      <c r="A298" s="12"/>
      <c r="B298" s="189"/>
      <c r="C298" s="190"/>
      <c r="D298" s="191" t="s">
        <v>73</v>
      </c>
      <c r="E298" s="203" t="s">
        <v>509</v>
      </c>
      <c r="F298" s="203" t="s">
        <v>510</v>
      </c>
      <c r="G298" s="190"/>
      <c r="H298" s="190"/>
      <c r="I298" s="193"/>
      <c r="J298" s="204">
        <f>BK298</f>
        <v>0</v>
      </c>
      <c r="K298" s="190"/>
      <c r="L298" s="195"/>
      <c r="M298" s="196"/>
      <c r="N298" s="197"/>
      <c r="O298" s="197"/>
      <c r="P298" s="198">
        <f>SUM(P299:P306)</f>
        <v>0</v>
      </c>
      <c r="Q298" s="197"/>
      <c r="R298" s="198">
        <f>SUM(R299:R306)</f>
        <v>0</v>
      </c>
      <c r="S298" s="197"/>
      <c r="T298" s="199">
        <f>SUM(T299:T306)</f>
        <v>0.21515999999999999</v>
      </c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R298" s="200" t="s">
        <v>139</v>
      </c>
      <c r="AT298" s="201" t="s">
        <v>73</v>
      </c>
      <c r="AU298" s="201" t="s">
        <v>82</v>
      </c>
      <c r="AY298" s="200" t="s">
        <v>130</v>
      </c>
      <c r="BK298" s="202">
        <f>SUM(BK299:BK306)</f>
        <v>0</v>
      </c>
    </row>
    <row r="299" s="2" customFormat="1" ht="16.5" customHeight="1">
      <c r="A299" s="39"/>
      <c r="B299" s="40"/>
      <c r="C299" s="205" t="s">
        <v>511</v>
      </c>
      <c r="D299" s="205" t="s">
        <v>133</v>
      </c>
      <c r="E299" s="206" t="s">
        <v>512</v>
      </c>
      <c r="F299" s="207" t="s">
        <v>513</v>
      </c>
      <c r="G299" s="208" t="s">
        <v>136</v>
      </c>
      <c r="H299" s="209">
        <v>62.5</v>
      </c>
      <c r="I299" s="210"/>
      <c r="J299" s="211">
        <f>ROUND(I299*H299,2)</f>
        <v>0</v>
      </c>
      <c r="K299" s="207" t="s">
        <v>137</v>
      </c>
      <c r="L299" s="45"/>
      <c r="M299" s="212" t="s">
        <v>19</v>
      </c>
      <c r="N299" s="213" t="s">
        <v>46</v>
      </c>
      <c r="O299" s="85"/>
      <c r="P299" s="214">
        <f>O299*H299</f>
        <v>0</v>
      </c>
      <c r="Q299" s="214">
        <v>0</v>
      </c>
      <c r="R299" s="214">
        <f>Q299*H299</f>
        <v>0</v>
      </c>
      <c r="S299" s="214">
        <v>0.0030000000000000001</v>
      </c>
      <c r="T299" s="215">
        <f>S299*H299</f>
        <v>0.1875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216" t="s">
        <v>234</v>
      </c>
      <c r="AT299" s="216" t="s">
        <v>133</v>
      </c>
      <c r="AU299" s="216" t="s">
        <v>139</v>
      </c>
      <c r="AY299" s="18" t="s">
        <v>130</v>
      </c>
      <c r="BE299" s="217">
        <f>IF(N299="základní",J299,0)</f>
        <v>0</v>
      </c>
      <c r="BF299" s="217">
        <f>IF(N299="snížená",J299,0)</f>
        <v>0</v>
      </c>
      <c r="BG299" s="217">
        <f>IF(N299="zákl. přenesená",J299,0)</f>
        <v>0</v>
      </c>
      <c r="BH299" s="217">
        <f>IF(N299="sníž. přenesená",J299,0)</f>
        <v>0</v>
      </c>
      <c r="BI299" s="217">
        <f>IF(N299="nulová",J299,0)</f>
        <v>0</v>
      </c>
      <c r="BJ299" s="18" t="s">
        <v>139</v>
      </c>
      <c r="BK299" s="217">
        <f>ROUND(I299*H299,2)</f>
        <v>0</v>
      </c>
      <c r="BL299" s="18" t="s">
        <v>234</v>
      </c>
      <c r="BM299" s="216" t="s">
        <v>514</v>
      </c>
    </row>
    <row r="300" s="2" customFormat="1">
      <c r="A300" s="39"/>
      <c r="B300" s="40"/>
      <c r="C300" s="41"/>
      <c r="D300" s="218" t="s">
        <v>141</v>
      </c>
      <c r="E300" s="41"/>
      <c r="F300" s="219" t="s">
        <v>515</v>
      </c>
      <c r="G300" s="41"/>
      <c r="H300" s="41"/>
      <c r="I300" s="220"/>
      <c r="J300" s="41"/>
      <c r="K300" s="41"/>
      <c r="L300" s="45"/>
      <c r="M300" s="221"/>
      <c r="N300" s="222"/>
      <c r="O300" s="85"/>
      <c r="P300" s="85"/>
      <c r="Q300" s="85"/>
      <c r="R300" s="85"/>
      <c r="S300" s="85"/>
      <c r="T300" s="86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T300" s="18" t="s">
        <v>141</v>
      </c>
      <c r="AU300" s="18" t="s">
        <v>139</v>
      </c>
    </row>
    <row r="301" s="2" customFormat="1">
      <c r="A301" s="39"/>
      <c r="B301" s="40"/>
      <c r="C301" s="41"/>
      <c r="D301" s="223" t="s">
        <v>143</v>
      </c>
      <c r="E301" s="41"/>
      <c r="F301" s="224" t="s">
        <v>516</v>
      </c>
      <c r="G301" s="41"/>
      <c r="H301" s="41"/>
      <c r="I301" s="220"/>
      <c r="J301" s="41"/>
      <c r="K301" s="41"/>
      <c r="L301" s="45"/>
      <c r="M301" s="221"/>
      <c r="N301" s="222"/>
      <c r="O301" s="85"/>
      <c r="P301" s="85"/>
      <c r="Q301" s="85"/>
      <c r="R301" s="85"/>
      <c r="S301" s="85"/>
      <c r="T301" s="86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T301" s="18" t="s">
        <v>143</v>
      </c>
      <c r="AU301" s="18" t="s">
        <v>139</v>
      </c>
    </row>
    <row r="302" s="13" customFormat="1">
      <c r="A302" s="13"/>
      <c r="B302" s="225"/>
      <c r="C302" s="226"/>
      <c r="D302" s="218" t="s">
        <v>145</v>
      </c>
      <c r="E302" s="227" t="s">
        <v>19</v>
      </c>
      <c r="F302" s="228" t="s">
        <v>517</v>
      </c>
      <c r="G302" s="226"/>
      <c r="H302" s="229">
        <v>62.5</v>
      </c>
      <c r="I302" s="230"/>
      <c r="J302" s="226"/>
      <c r="K302" s="226"/>
      <c r="L302" s="231"/>
      <c r="M302" s="232"/>
      <c r="N302" s="233"/>
      <c r="O302" s="233"/>
      <c r="P302" s="233"/>
      <c r="Q302" s="233"/>
      <c r="R302" s="233"/>
      <c r="S302" s="233"/>
      <c r="T302" s="234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5" t="s">
        <v>145</v>
      </c>
      <c r="AU302" s="235" t="s">
        <v>139</v>
      </c>
      <c r="AV302" s="13" t="s">
        <v>139</v>
      </c>
      <c r="AW302" s="13" t="s">
        <v>34</v>
      </c>
      <c r="AX302" s="13" t="s">
        <v>82</v>
      </c>
      <c r="AY302" s="235" t="s">
        <v>130</v>
      </c>
    </row>
    <row r="303" s="2" customFormat="1" ht="16.5" customHeight="1">
      <c r="A303" s="39"/>
      <c r="B303" s="40"/>
      <c r="C303" s="205" t="s">
        <v>518</v>
      </c>
      <c r="D303" s="205" t="s">
        <v>133</v>
      </c>
      <c r="E303" s="206" t="s">
        <v>519</v>
      </c>
      <c r="F303" s="207" t="s">
        <v>520</v>
      </c>
      <c r="G303" s="208" t="s">
        <v>167</v>
      </c>
      <c r="H303" s="209">
        <v>92.200000000000003</v>
      </c>
      <c r="I303" s="210"/>
      <c r="J303" s="211">
        <f>ROUND(I303*H303,2)</f>
        <v>0</v>
      </c>
      <c r="K303" s="207" t="s">
        <v>137</v>
      </c>
      <c r="L303" s="45"/>
      <c r="M303" s="212" t="s">
        <v>19</v>
      </c>
      <c r="N303" s="213" t="s">
        <v>46</v>
      </c>
      <c r="O303" s="85"/>
      <c r="P303" s="214">
        <f>O303*H303</f>
        <v>0</v>
      </c>
      <c r="Q303" s="214">
        <v>0</v>
      </c>
      <c r="R303" s="214">
        <f>Q303*H303</f>
        <v>0</v>
      </c>
      <c r="S303" s="214">
        <v>0.00029999999999999997</v>
      </c>
      <c r="T303" s="215">
        <f>S303*H303</f>
        <v>0.027659999999999997</v>
      </c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R303" s="216" t="s">
        <v>234</v>
      </c>
      <c r="AT303" s="216" t="s">
        <v>133</v>
      </c>
      <c r="AU303" s="216" t="s">
        <v>139</v>
      </c>
      <c r="AY303" s="18" t="s">
        <v>130</v>
      </c>
      <c r="BE303" s="217">
        <f>IF(N303="základní",J303,0)</f>
        <v>0</v>
      </c>
      <c r="BF303" s="217">
        <f>IF(N303="snížená",J303,0)</f>
        <v>0</v>
      </c>
      <c r="BG303" s="217">
        <f>IF(N303="zákl. přenesená",J303,0)</f>
        <v>0</v>
      </c>
      <c r="BH303" s="217">
        <f>IF(N303="sníž. přenesená",J303,0)</f>
        <v>0</v>
      </c>
      <c r="BI303" s="217">
        <f>IF(N303="nulová",J303,0)</f>
        <v>0</v>
      </c>
      <c r="BJ303" s="18" t="s">
        <v>139</v>
      </c>
      <c r="BK303" s="217">
        <f>ROUND(I303*H303,2)</f>
        <v>0</v>
      </c>
      <c r="BL303" s="18" t="s">
        <v>234</v>
      </c>
      <c r="BM303" s="216" t="s">
        <v>521</v>
      </c>
    </row>
    <row r="304" s="2" customFormat="1">
      <c r="A304" s="39"/>
      <c r="B304" s="40"/>
      <c r="C304" s="41"/>
      <c r="D304" s="218" t="s">
        <v>141</v>
      </c>
      <c r="E304" s="41"/>
      <c r="F304" s="219" t="s">
        <v>522</v>
      </c>
      <c r="G304" s="41"/>
      <c r="H304" s="41"/>
      <c r="I304" s="220"/>
      <c r="J304" s="41"/>
      <c r="K304" s="41"/>
      <c r="L304" s="45"/>
      <c r="M304" s="221"/>
      <c r="N304" s="222"/>
      <c r="O304" s="85"/>
      <c r="P304" s="85"/>
      <c r="Q304" s="85"/>
      <c r="R304" s="85"/>
      <c r="S304" s="85"/>
      <c r="T304" s="86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T304" s="18" t="s">
        <v>141</v>
      </c>
      <c r="AU304" s="18" t="s">
        <v>139</v>
      </c>
    </row>
    <row r="305" s="2" customFormat="1">
      <c r="A305" s="39"/>
      <c r="B305" s="40"/>
      <c r="C305" s="41"/>
      <c r="D305" s="223" t="s">
        <v>143</v>
      </c>
      <c r="E305" s="41"/>
      <c r="F305" s="224" t="s">
        <v>523</v>
      </c>
      <c r="G305" s="41"/>
      <c r="H305" s="41"/>
      <c r="I305" s="220"/>
      <c r="J305" s="41"/>
      <c r="K305" s="41"/>
      <c r="L305" s="45"/>
      <c r="M305" s="221"/>
      <c r="N305" s="222"/>
      <c r="O305" s="85"/>
      <c r="P305" s="85"/>
      <c r="Q305" s="85"/>
      <c r="R305" s="85"/>
      <c r="S305" s="85"/>
      <c r="T305" s="86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T305" s="18" t="s">
        <v>143</v>
      </c>
      <c r="AU305" s="18" t="s">
        <v>139</v>
      </c>
    </row>
    <row r="306" s="13" customFormat="1">
      <c r="A306" s="13"/>
      <c r="B306" s="225"/>
      <c r="C306" s="226"/>
      <c r="D306" s="218" t="s">
        <v>145</v>
      </c>
      <c r="E306" s="227" t="s">
        <v>19</v>
      </c>
      <c r="F306" s="228" t="s">
        <v>524</v>
      </c>
      <c r="G306" s="226"/>
      <c r="H306" s="229">
        <v>92.200000000000003</v>
      </c>
      <c r="I306" s="230"/>
      <c r="J306" s="226"/>
      <c r="K306" s="226"/>
      <c r="L306" s="231"/>
      <c r="M306" s="232"/>
      <c r="N306" s="233"/>
      <c r="O306" s="233"/>
      <c r="P306" s="233"/>
      <c r="Q306" s="233"/>
      <c r="R306" s="233"/>
      <c r="S306" s="233"/>
      <c r="T306" s="234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35" t="s">
        <v>145</v>
      </c>
      <c r="AU306" s="235" t="s">
        <v>139</v>
      </c>
      <c r="AV306" s="13" t="s">
        <v>139</v>
      </c>
      <c r="AW306" s="13" t="s">
        <v>34</v>
      </c>
      <c r="AX306" s="13" t="s">
        <v>82</v>
      </c>
      <c r="AY306" s="235" t="s">
        <v>130</v>
      </c>
    </row>
    <row r="307" s="12" customFormat="1" ht="22.8" customHeight="1">
      <c r="A307" s="12"/>
      <c r="B307" s="189"/>
      <c r="C307" s="190"/>
      <c r="D307" s="191" t="s">
        <v>73</v>
      </c>
      <c r="E307" s="203" t="s">
        <v>525</v>
      </c>
      <c r="F307" s="203" t="s">
        <v>526</v>
      </c>
      <c r="G307" s="190"/>
      <c r="H307" s="190"/>
      <c r="I307" s="193"/>
      <c r="J307" s="204">
        <f>BK307</f>
        <v>0</v>
      </c>
      <c r="K307" s="190"/>
      <c r="L307" s="195"/>
      <c r="M307" s="196"/>
      <c r="N307" s="197"/>
      <c r="O307" s="197"/>
      <c r="P307" s="198">
        <f>SUM(P308:P343)</f>
        <v>0</v>
      </c>
      <c r="Q307" s="197"/>
      <c r="R307" s="198">
        <f>SUM(R308:R343)</f>
        <v>0.71518300000000001</v>
      </c>
      <c r="S307" s="197"/>
      <c r="T307" s="199">
        <f>SUM(T308:T343)</f>
        <v>0</v>
      </c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R307" s="200" t="s">
        <v>139</v>
      </c>
      <c r="AT307" s="201" t="s">
        <v>73</v>
      </c>
      <c r="AU307" s="201" t="s">
        <v>82</v>
      </c>
      <c r="AY307" s="200" t="s">
        <v>130</v>
      </c>
      <c r="BK307" s="202">
        <f>SUM(BK308:BK343)</f>
        <v>0</v>
      </c>
    </row>
    <row r="308" s="2" customFormat="1" ht="16.5" customHeight="1">
      <c r="A308" s="39"/>
      <c r="B308" s="40"/>
      <c r="C308" s="205" t="s">
        <v>527</v>
      </c>
      <c r="D308" s="205" t="s">
        <v>133</v>
      </c>
      <c r="E308" s="206" t="s">
        <v>528</v>
      </c>
      <c r="F308" s="207" t="s">
        <v>529</v>
      </c>
      <c r="G308" s="208" t="s">
        <v>136</v>
      </c>
      <c r="H308" s="209">
        <v>24.100000000000001</v>
      </c>
      <c r="I308" s="210"/>
      <c r="J308" s="211">
        <f>ROUND(I308*H308,2)</f>
        <v>0</v>
      </c>
      <c r="K308" s="207" t="s">
        <v>137</v>
      </c>
      <c r="L308" s="45"/>
      <c r="M308" s="212" t="s">
        <v>19</v>
      </c>
      <c r="N308" s="213" t="s">
        <v>46</v>
      </c>
      <c r="O308" s="85"/>
      <c r="P308" s="214">
        <f>O308*H308</f>
        <v>0</v>
      </c>
      <c r="Q308" s="214">
        <v>0.00029999999999999997</v>
      </c>
      <c r="R308" s="214">
        <f>Q308*H308</f>
        <v>0.0072299999999999994</v>
      </c>
      <c r="S308" s="214">
        <v>0</v>
      </c>
      <c r="T308" s="215">
        <f>S308*H308</f>
        <v>0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R308" s="216" t="s">
        <v>234</v>
      </c>
      <c r="AT308" s="216" t="s">
        <v>133</v>
      </c>
      <c r="AU308" s="216" t="s">
        <v>139</v>
      </c>
      <c r="AY308" s="18" t="s">
        <v>130</v>
      </c>
      <c r="BE308" s="217">
        <f>IF(N308="základní",J308,0)</f>
        <v>0</v>
      </c>
      <c r="BF308" s="217">
        <f>IF(N308="snížená",J308,0)</f>
        <v>0</v>
      </c>
      <c r="BG308" s="217">
        <f>IF(N308="zákl. přenesená",J308,0)</f>
        <v>0</v>
      </c>
      <c r="BH308" s="217">
        <f>IF(N308="sníž. přenesená",J308,0)</f>
        <v>0</v>
      </c>
      <c r="BI308" s="217">
        <f>IF(N308="nulová",J308,0)</f>
        <v>0</v>
      </c>
      <c r="BJ308" s="18" t="s">
        <v>139</v>
      </c>
      <c r="BK308" s="217">
        <f>ROUND(I308*H308,2)</f>
        <v>0</v>
      </c>
      <c r="BL308" s="18" t="s">
        <v>234</v>
      </c>
      <c r="BM308" s="216" t="s">
        <v>530</v>
      </c>
    </row>
    <row r="309" s="2" customFormat="1">
      <c r="A309" s="39"/>
      <c r="B309" s="40"/>
      <c r="C309" s="41"/>
      <c r="D309" s="218" t="s">
        <v>141</v>
      </c>
      <c r="E309" s="41"/>
      <c r="F309" s="219" t="s">
        <v>531</v>
      </c>
      <c r="G309" s="41"/>
      <c r="H309" s="41"/>
      <c r="I309" s="220"/>
      <c r="J309" s="41"/>
      <c r="K309" s="41"/>
      <c r="L309" s="45"/>
      <c r="M309" s="221"/>
      <c r="N309" s="222"/>
      <c r="O309" s="85"/>
      <c r="P309" s="85"/>
      <c r="Q309" s="85"/>
      <c r="R309" s="85"/>
      <c r="S309" s="85"/>
      <c r="T309" s="86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T309" s="18" t="s">
        <v>141</v>
      </c>
      <c r="AU309" s="18" t="s">
        <v>139</v>
      </c>
    </row>
    <row r="310" s="2" customFormat="1">
      <c r="A310" s="39"/>
      <c r="B310" s="40"/>
      <c r="C310" s="41"/>
      <c r="D310" s="223" t="s">
        <v>143</v>
      </c>
      <c r="E310" s="41"/>
      <c r="F310" s="224" t="s">
        <v>532</v>
      </c>
      <c r="G310" s="41"/>
      <c r="H310" s="41"/>
      <c r="I310" s="220"/>
      <c r="J310" s="41"/>
      <c r="K310" s="41"/>
      <c r="L310" s="45"/>
      <c r="M310" s="221"/>
      <c r="N310" s="222"/>
      <c r="O310" s="85"/>
      <c r="P310" s="85"/>
      <c r="Q310" s="85"/>
      <c r="R310" s="85"/>
      <c r="S310" s="85"/>
      <c r="T310" s="86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T310" s="18" t="s">
        <v>143</v>
      </c>
      <c r="AU310" s="18" t="s">
        <v>139</v>
      </c>
    </row>
    <row r="311" s="13" customFormat="1">
      <c r="A311" s="13"/>
      <c r="B311" s="225"/>
      <c r="C311" s="226"/>
      <c r="D311" s="218" t="s">
        <v>145</v>
      </c>
      <c r="E311" s="227" t="s">
        <v>19</v>
      </c>
      <c r="F311" s="228" t="s">
        <v>533</v>
      </c>
      <c r="G311" s="226"/>
      <c r="H311" s="229">
        <v>24.100000000000001</v>
      </c>
      <c r="I311" s="230"/>
      <c r="J311" s="226"/>
      <c r="K311" s="226"/>
      <c r="L311" s="231"/>
      <c r="M311" s="232"/>
      <c r="N311" s="233"/>
      <c r="O311" s="233"/>
      <c r="P311" s="233"/>
      <c r="Q311" s="233"/>
      <c r="R311" s="233"/>
      <c r="S311" s="233"/>
      <c r="T311" s="234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35" t="s">
        <v>145</v>
      </c>
      <c r="AU311" s="235" t="s">
        <v>139</v>
      </c>
      <c r="AV311" s="13" t="s">
        <v>139</v>
      </c>
      <c r="AW311" s="13" t="s">
        <v>34</v>
      </c>
      <c r="AX311" s="13" t="s">
        <v>82</v>
      </c>
      <c r="AY311" s="235" t="s">
        <v>130</v>
      </c>
    </row>
    <row r="312" s="2" customFormat="1" ht="16.5" customHeight="1">
      <c r="A312" s="39"/>
      <c r="B312" s="40"/>
      <c r="C312" s="205" t="s">
        <v>534</v>
      </c>
      <c r="D312" s="205" t="s">
        <v>133</v>
      </c>
      <c r="E312" s="206" t="s">
        <v>535</v>
      </c>
      <c r="F312" s="207" t="s">
        <v>536</v>
      </c>
      <c r="G312" s="208" t="s">
        <v>136</v>
      </c>
      <c r="H312" s="209">
        <v>24.100000000000001</v>
      </c>
      <c r="I312" s="210"/>
      <c r="J312" s="211">
        <f>ROUND(I312*H312,2)</f>
        <v>0</v>
      </c>
      <c r="K312" s="207" t="s">
        <v>137</v>
      </c>
      <c r="L312" s="45"/>
      <c r="M312" s="212" t="s">
        <v>19</v>
      </c>
      <c r="N312" s="213" t="s">
        <v>46</v>
      </c>
      <c r="O312" s="85"/>
      <c r="P312" s="214">
        <f>O312*H312</f>
        <v>0</v>
      </c>
      <c r="Q312" s="214">
        <v>0.0044999999999999997</v>
      </c>
      <c r="R312" s="214">
        <f>Q312*H312</f>
        <v>0.10845000000000001</v>
      </c>
      <c r="S312" s="214">
        <v>0</v>
      </c>
      <c r="T312" s="215">
        <f>S312*H312</f>
        <v>0</v>
      </c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R312" s="216" t="s">
        <v>234</v>
      </c>
      <c r="AT312" s="216" t="s">
        <v>133</v>
      </c>
      <c r="AU312" s="216" t="s">
        <v>139</v>
      </c>
      <c r="AY312" s="18" t="s">
        <v>130</v>
      </c>
      <c r="BE312" s="217">
        <f>IF(N312="základní",J312,0)</f>
        <v>0</v>
      </c>
      <c r="BF312" s="217">
        <f>IF(N312="snížená",J312,0)</f>
        <v>0</v>
      </c>
      <c r="BG312" s="217">
        <f>IF(N312="zákl. přenesená",J312,0)</f>
        <v>0</v>
      </c>
      <c r="BH312" s="217">
        <f>IF(N312="sníž. přenesená",J312,0)</f>
        <v>0</v>
      </c>
      <c r="BI312" s="217">
        <f>IF(N312="nulová",J312,0)</f>
        <v>0</v>
      </c>
      <c r="BJ312" s="18" t="s">
        <v>139</v>
      </c>
      <c r="BK312" s="217">
        <f>ROUND(I312*H312,2)</f>
        <v>0</v>
      </c>
      <c r="BL312" s="18" t="s">
        <v>234</v>
      </c>
      <c r="BM312" s="216" t="s">
        <v>537</v>
      </c>
    </row>
    <row r="313" s="2" customFormat="1">
      <c r="A313" s="39"/>
      <c r="B313" s="40"/>
      <c r="C313" s="41"/>
      <c r="D313" s="218" t="s">
        <v>141</v>
      </c>
      <c r="E313" s="41"/>
      <c r="F313" s="219" t="s">
        <v>538</v>
      </c>
      <c r="G313" s="41"/>
      <c r="H313" s="41"/>
      <c r="I313" s="220"/>
      <c r="J313" s="41"/>
      <c r="K313" s="41"/>
      <c r="L313" s="45"/>
      <c r="M313" s="221"/>
      <c r="N313" s="222"/>
      <c r="O313" s="85"/>
      <c r="P313" s="85"/>
      <c r="Q313" s="85"/>
      <c r="R313" s="85"/>
      <c r="S313" s="85"/>
      <c r="T313" s="86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T313" s="18" t="s">
        <v>141</v>
      </c>
      <c r="AU313" s="18" t="s">
        <v>139</v>
      </c>
    </row>
    <row r="314" s="2" customFormat="1">
      <c r="A314" s="39"/>
      <c r="B314" s="40"/>
      <c r="C314" s="41"/>
      <c r="D314" s="223" t="s">
        <v>143</v>
      </c>
      <c r="E314" s="41"/>
      <c r="F314" s="224" t="s">
        <v>539</v>
      </c>
      <c r="G314" s="41"/>
      <c r="H314" s="41"/>
      <c r="I314" s="220"/>
      <c r="J314" s="41"/>
      <c r="K314" s="41"/>
      <c r="L314" s="45"/>
      <c r="M314" s="221"/>
      <c r="N314" s="222"/>
      <c r="O314" s="85"/>
      <c r="P314" s="85"/>
      <c r="Q314" s="85"/>
      <c r="R314" s="85"/>
      <c r="S314" s="85"/>
      <c r="T314" s="86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T314" s="18" t="s">
        <v>143</v>
      </c>
      <c r="AU314" s="18" t="s">
        <v>139</v>
      </c>
    </row>
    <row r="315" s="2" customFormat="1" ht="16.5" customHeight="1">
      <c r="A315" s="39"/>
      <c r="B315" s="40"/>
      <c r="C315" s="205" t="s">
        <v>540</v>
      </c>
      <c r="D315" s="205" t="s">
        <v>133</v>
      </c>
      <c r="E315" s="206" t="s">
        <v>541</v>
      </c>
      <c r="F315" s="207" t="s">
        <v>542</v>
      </c>
      <c r="G315" s="208" t="s">
        <v>136</v>
      </c>
      <c r="H315" s="209">
        <v>24.100000000000001</v>
      </c>
      <c r="I315" s="210"/>
      <c r="J315" s="211">
        <f>ROUND(I315*H315,2)</f>
        <v>0</v>
      </c>
      <c r="K315" s="207" t="s">
        <v>137</v>
      </c>
      <c r="L315" s="45"/>
      <c r="M315" s="212" t="s">
        <v>19</v>
      </c>
      <c r="N315" s="213" t="s">
        <v>46</v>
      </c>
      <c r="O315" s="85"/>
      <c r="P315" s="214">
        <f>O315*H315</f>
        <v>0</v>
      </c>
      <c r="Q315" s="214">
        <v>0.0014499999999999999</v>
      </c>
      <c r="R315" s="214">
        <f>Q315*H315</f>
        <v>0.034944999999999997</v>
      </c>
      <c r="S315" s="214">
        <v>0</v>
      </c>
      <c r="T315" s="215">
        <f>S315*H315</f>
        <v>0</v>
      </c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R315" s="216" t="s">
        <v>234</v>
      </c>
      <c r="AT315" s="216" t="s">
        <v>133</v>
      </c>
      <c r="AU315" s="216" t="s">
        <v>139</v>
      </c>
      <c r="AY315" s="18" t="s">
        <v>130</v>
      </c>
      <c r="BE315" s="217">
        <f>IF(N315="základní",J315,0)</f>
        <v>0</v>
      </c>
      <c r="BF315" s="217">
        <f>IF(N315="snížená",J315,0)</f>
        <v>0</v>
      </c>
      <c r="BG315" s="217">
        <f>IF(N315="zákl. přenesená",J315,0)</f>
        <v>0</v>
      </c>
      <c r="BH315" s="217">
        <f>IF(N315="sníž. přenesená",J315,0)</f>
        <v>0</v>
      </c>
      <c r="BI315" s="217">
        <f>IF(N315="nulová",J315,0)</f>
        <v>0</v>
      </c>
      <c r="BJ315" s="18" t="s">
        <v>139</v>
      </c>
      <c r="BK315" s="217">
        <f>ROUND(I315*H315,2)</f>
        <v>0</v>
      </c>
      <c r="BL315" s="18" t="s">
        <v>234</v>
      </c>
      <c r="BM315" s="216" t="s">
        <v>543</v>
      </c>
    </row>
    <row r="316" s="2" customFormat="1">
      <c r="A316" s="39"/>
      <c r="B316" s="40"/>
      <c r="C316" s="41"/>
      <c r="D316" s="218" t="s">
        <v>141</v>
      </c>
      <c r="E316" s="41"/>
      <c r="F316" s="219" t="s">
        <v>544</v>
      </c>
      <c r="G316" s="41"/>
      <c r="H316" s="41"/>
      <c r="I316" s="220"/>
      <c r="J316" s="41"/>
      <c r="K316" s="41"/>
      <c r="L316" s="45"/>
      <c r="M316" s="221"/>
      <c r="N316" s="222"/>
      <c r="O316" s="85"/>
      <c r="P316" s="85"/>
      <c r="Q316" s="85"/>
      <c r="R316" s="85"/>
      <c r="S316" s="85"/>
      <c r="T316" s="86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T316" s="18" t="s">
        <v>141</v>
      </c>
      <c r="AU316" s="18" t="s">
        <v>139</v>
      </c>
    </row>
    <row r="317" s="2" customFormat="1">
      <c r="A317" s="39"/>
      <c r="B317" s="40"/>
      <c r="C317" s="41"/>
      <c r="D317" s="223" t="s">
        <v>143</v>
      </c>
      <c r="E317" s="41"/>
      <c r="F317" s="224" t="s">
        <v>545</v>
      </c>
      <c r="G317" s="41"/>
      <c r="H317" s="41"/>
      <c r="I317" s="220"/>
      <c r="J317" s="41"/>
      <c r="K317" s="41"/>
      <c r="L317" s="45"/>
      <c r="M317" s="221"/>
      <c r="N317" s="222"/>
      <c r="O317" s="85"/>
      <c r="P317" s="85"/>
      <c r="Q317" s="85"/>
      <c r="R317" s="85"/>
      <c r="S317" s="85"/>
      <c r="T317" s="86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T317" s="18" t="s">
        <v>143</v>
      </c>
      <c r="AU317" s="18" t="s">
        <v>139</v>
      </c>
    </row>
    <row r="318" s="2" customFormat="1" ht="21.75" customHeight="1">
      <c r="A318" s="39"/>
      <c r="B318" s="40"/>
      <c r="C318" s="205" t="s">
        <v>546</v>
      </c>
      <c r="D318" s="205" t="s">
        <v>133</v>
      </c>
      <c r="E318" s="206" t="s">
        <v>547</v>
      </c>
      <c r="F318" s="207" t="s">
        <v>548</v>
      </c>
      <c r="G318" s="208" t="s">
        <v>136</v>
      </c>
      <c r="H318" s="209">
        <v>24.100000000000001</v>
      </c>
      <c r="I318" s="210"/>
      <c r="J318" s="211">
        <f>ROUND(I318*H318,2)</f>
        <v>0</v>
      </c>
      <c r="K318" s="207" t="s">
        <v>137</v>
      </c>
      <c r="L318" s="45"/>
      <c r="M318" s="212" t="s">
        <v>19</v>
      </c>
      <c r="N318" s="213" t="s">
        <v>46</v>
      </c>
      <c r="O318" s="85"/>
      <c r="P318" s="214">
        <f>O318*H318</f>
        <v>0</v>
      </c>
      <c r="Q318" s="214">
        <v>0.0053</v>
      </c>
      <c r="R318" s="214">
        <f>Q318*H318</f>
        <v>0.12773000000000001</v>
      </c>
      <c r="S318" s="214">
        <v>0</v>
      </c>
      <c r="T318" s="215">
        <f>S318*H318</f>
        <v>0</v>
      </c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R318" s="216" t="s">
        <v>234</v>
      </c>
      <c r="AT318" s="216" t="s">
        <v>133</v>
      </c>
      <c r="AU318" s="216" t="s">
        <v>139</v>
      </c>
      <c r="AY318" s="18" t="s">
        <v>130</v>
      </c>
      <c r="BE318" s="217">
        <f>IF(N318="základní",J318,0)</f>
        <v>0</v>
      </c>
      <c r="BF318" s="217">
        <f>IF(N318="snížená",J318,0)</f>
        <v>0</v>
      </c>
      <c r="BG318" s="217">
        <f>IF(N318="zákl. přenesená",J318,0)</f>
        <v>0</v>
      </c>
      <c r="BH318" s="217">
        <f>IF(N318="sníž. přenesená",J318,0)</f>
        <v>0</v>
      </c>
      <c r="BI318" s="217">
        <f>IF(N318="nulová",J318,0)</f>
        <v>0</v>
      </c>
      <c r="BJ318" s="18" t="s">
        <v>139</v>
      </c>
      <c r="BK318" s="217">
        <f>ROUND(I318*H318,2)</f>
        <v>0</v>
      </c>
      <c r="BL318" s="18" t="s">
        <v>234</v>
      </c>
      <c r="BM318" s="216" t="s">
        <v>549</v>
      </c>
    </row>
    <row r="319" s="2" customFormat="1">
      <c r="A319" s="39"/>
      <c r="B319" s="40"/>
      <c r="C319" s="41"/>
      <c r="D319" s="218" t="s">
        <v>141</v>
      </c>
      <c r="E319" s="41"/>
      <c r="F319" s="219" t="s">
        <v>550</v>
      </c>
      <c r="G319" s="41"/>
      <c r="H319" s="41"/>
      <c r="I319" s="220"/>
      <c r="J319" s="41"/>
      <c r="K319" s="41"/>
      <c r="L319" s="45"/>
      <c r="M319" s="221"/>
      <c r="N319" s="222"/>
      <c r="O319" s="85"/>
      <c r="P319" s="85"/>
      <c r="Q319" s="85"/>
      <c r="R319" s="85"/>
      <c r="S319" s="85"/>
      <c r="T319" s="86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T319" s="18" t="s">
        <v>141</v>
      </c>
      <c r="AU319" s="18" t="s">
        <v>139</v>
      </c>
    </row>
    <row r="320" s="2" customFormat="1">
      <c r="A320" s="39"/>
      <c r="B320" s="40"/>
      <c r="C320" s="41"/>
      <c r="D320" s="223" t="s">
        <v>143</v>
      </c>
      <c r="E320" s="41"/>
      <c r="F320" s="224" t="s">
        <v>551</v>
      </c>
      <c r="G320" s="41"/>
      <c r="H320" s="41"/>
      <c r="I320" s="220"/>
      <c r="J320" s="41"/>
      <c r="K320" s="41"/>
      <c r="L320" s="45"/>
      <c r="M320" s="221"/>
      <c r="N320" s="222"/>
      <c r="O320" s="85"/>
      <c r="P320" s="85"/>
      <c r="Q320" s="85"/>
      <c r="R320" s="85"/>
      <c r="S320" s="85"/>
      <c r="T320" s="86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T320" s="18" t="s">
        <v>143</v>
      </c>
      <c r="AU320" s="18" t="s">
        <v>139</v>
      </c>
    </row>
    <row r="321" s="2" customFormat="1" ht="16.5" customHeight="1">
      <c r="A321" s="39"/>
      <c r="B321" s="40"/>
      <c r="C321" s="236" t="s">
        <v>552</v>
      </c>
      <c r="D321" s="236" t="s">
        <v>178</v>
      </c>
      <c r="E321" s="237" t="s">
        <v>553</v>
      </c>
      <c r="F321" s="238" t="s">
        <v>554</v>
      </c>
      <c r="G321" s="239" t="s">
        <v>136</v>
      </c>
      <c r="H321" s="240">
        <v>24.100000000000001</v>
      </c>
      <c r="I321" s="241"/>
      <c r="J321" s="242">
        <f>ROUND(I321*H321,2)</f>
        <v>0</v>
      </c>
      <c r="K321" s="238" t="s">
        <v>137</v>
      </c>
      <c r="L321" s="243"/>
      <c r="M321" s="244" t="s">
        <v>19</v>
      </c>
      <c r="N321" s="245" t="s">
        <v>46</v>
      </c>
      <c r="O321" s="85"/>
      <c r="P321" s="214">
        <f>O321*H321</f>
        <v>0</v>
      </c>
      <c r="Q321" s="214">
        <v>0.01771</v>
      </c>
      <c r="R321" s="214">
        <f>Q321*H321</f>
        <v>0.42681100000000005</v>
      </c>
      <c r="S321" s="214">
        <v>0</v>
      </c>
      <c r="T321" s="215">
        <f>S321*H321</f>
        <v>0</v>
      </c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R321" s="216" t="s">
        <v>308</v>
      </c>
      <c r="AT321" s="216" t="s">
        <v>178</v>
      </c>
      <c r="AU321" s="216" t="s">
        <v>139</v>
      </c>
      <c r="AY321" s="18" t="s">
        <v>130</v>
      </c>
      <c r="BE321" s="217">
        <f>IF(N321="základní",J321,0)</f>
        <v>0</v>
      </c>
      <c r="BF321" s="217">
        <f>IF(N321="snížená",J321,0)</f>
        <v>0</v>
      </c>
      <c r="BG321" s="217">
        <f>IF(N321="zákl. přenesená",J321,0)</f>
        <v>0</v>
      </c>
      <c r="BH321" s="217">
        <f>IF(N321="sníž. přenesená",J321,0)</f>
        <v>0</v>
      </c>
      <c r="BI321" s="217">
        <f>IF(N321="nulová",J321,0)</f>
        <v>0</v>
      </c>
      <c r="BJ321" s="18" t="s">
        <v>139</v>
      </c>
      <c r="BK321" s="217">
        <f>ROUND(I321*H321,2)</f>
        <v>0</v>
      </c>
      <c r="BL321" s="18" t="s">
        <v>234</v>
      </c>
      <c r="BM321" s="216" t="s">
        <v>555</v>
      </c>
    </row>
    <row r="322" s="2" customFormat="1">
      <c r="A322" s="39"/>
      <c r="B322" s="40"/>
      <c r="C322" s="41"/>
      <c r="D322" s="218" t="s">
        <v>141</v>
      </c>
      <c r="E322" s="41"/>
      <c r="F322" s="219" t="s">
        <v>554</v>
      </c>
      <c r="G322" s="41"/>
      <c r="H322" s="41"/>
      <c r="I322" s="220"/>
      <c r="J322" s="41"/>
      <c r="K322" s="41"/>
      <c r="L322" s="45"/>
      <c r="M322" s="221"/>
      <c r="N322" s="222"/>
      <c r="O322" s="85"/>
      <c r="P322" s="85"/>
      <c r="Q322" s="85"/>
      <c r="R322" s="85"/>
      <c r="S322" s="85"/>
      <c r="T322" s="86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T322" s="18" t="s">
        <v>141</v>
      </c>
      <c r="AU322" s="18" t="s">
        <v>139</v>
      </c>
    </row>
    <row r="323" s="2" customFormat="1" ht="21.75" customHeight="1">
      <c r="A323" s="39"/>
      <c r="B323" s="40"/>
      <c r="C323" s="205" t="s">
        <v>556</v>
      </c>
      <c r="D323" s="205" t="s">
        <v>133</v>
      </c>
      <c r="E323" s="206" t="s">
        <v>557</v>
      </c>
      <c r="F323" s="207" t="s">
        <v>558</v>
      </c>
      <c r="G323" s="208" t="s">
        <v>136</v>
      </c>
      <c r="H323" s="209">
        <v>24.100000000000001</v>
      </c>
      <c r="I323" s="210"/>
      <c r="J323" s="211">
        <f>ROUND(I323*H323,2)</f>
        <v>0</v>
      </c>
      <c r="K323" s="207" t="s">
        <v>137</v>
      </c>
      <c r="L323" s="45"/>
      <c r="M323" s="212" t="s">
        <v>19</v>
      </c>
      <c r="N323" s="213" t="s">
        <v>46</v>
      </c>
      <c r="O323" s="85"/>
      <c r="P323" s="214">
        <f>O323*H323</f>
        <v>0</v>
      </c>
      <c r="Q323" s="214">
        <v>0</v>
      </c>
      <c r="R323" s="214">
        <f>Q323*H323</f>
        <v>0</v>
      </c>
      <c r="S323" s="214">
        <v>0</v>
      </c>
      <c r="T323" s="215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216" t="s">
        <v>234</v>
      </c>
      <c r="AT323" s="216" t="s">
        <v>133</v>
      </c>
      <c r="AU323" s="216" t="s">
        <v>139</v>
      </c>
      <c r="AY323" s="18" t="s">
        <v>130</v>
      </c>
      <c r="BE323" s="217">
        <f>IF(N323="základní",J323,0)</f>
        <v>0</v>
      </c>
      <c r="BF323" s="217">
        <f>IF(N323="snížená",J323,0)</f>
        <v>0</v>
      </c>
      <c r="BG323" s="217">
        <f>IF(N323="zákl. přenesená",J323,0)</f>
        <v>0</v>
      </c>
      <c r="BH323" s="217">
        <f>IF(N323="sníž. přenesená",J323,0)</f>
        <v>0</v>
      </c>
      <c r="BI323" s="217">
        <f>IF(N323="nulová",J323,0)</f>
        <v>0</v>
      </c>
      <c r="BJ323" s="18" t="s">
        <v>139</v>
      </c>
      <c r="BK323" s="217">
        <f>ROUND(I323*H323,2)</f>
        <v>0</v>
      </c>
      <c r="BL323" s="18" t="s">
        <v>234</v>
      </c>
      <c r="BM323" s="216" t="s">
        <v>559</v>
      </c>
    </row>
    <row r="324" s="2" customFormat="1">
      <c r="A324" s="39"/>
      <c r="B324" s="40"/>
      <c r="C324" s="41"/>
      <c r="D324" s="218" t="s">
        <v>141</v>
      </c>
      <c r="E324" s="41"/>
      <c r="F324" s="219" t="s">
        <v>560</v>
      </c>
      <c r="G324" s="41"/>
      <c r="H324" s="41"/>
      <c r="I324" s="220"/>
      <c r="J324" s="41"/>
      <c r="K324" s="41"/>
      <c r="L324" s="45"/>
      <c r="M324" s="221"/>
      <c r="N324" s="222"/>
      <c r="O324" s="85"/>
      <c r="P324" s="85"/>
      <c r="Q324" s="85"/>
      <c r="R324" s="85"/>
      <c r="S324" s="85"/>
      <c r="T324" s="86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T324" s="18" t="s">
        <v>141</v>
      </c>
      <c r="AU324" s="18" t="s">
        <v>139</v>
      </c>
    </row>
    <row r="325" s="2" customFormat="1">
      <c r="A325" s="39"/>
      <c r="B325" s="40"/>
      <c r="C325" s="41"/>
      <c r="D325" s="223" t="s">
        <v>143</v>
      </c>
      <c r="E325" s="41"/>
      <c r="F325" s="224" t="s">
        <v>561</v>
      </c>
      <c r="G325" s="41"/>
      <c r="H325" s="41"/>
      <c r="I325" s="220"/>
      <c r="J325" s="41"/>
      <c r="K325" s="41"/>
      <c r="L325" s="45"/>
      <c r="M325" s="221"/>
      <c r="N325" s="222"/>
      <c r="O325" s="85"/>
      <c r="P325" s="85"/>
      <c r="Q325" s="85"/>
      <c r="R325" s="85"/>
      <c r="S325" s="85"/>
      <c r="T325" s="86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T325" s="18" t="s">
        <v>143</v>
      </c>
      <c r="AU325" s="18" t="s">
        <v>139</v>
      </c>
    </row>
    <row r="326" s="2" customFormat="1" ht="16.5" customHeight="1">
      <c r="A326" s="39"/>
      <c r="B326" s="40"/>
      <c r="C326" s="205" t="s">
        <v>562</v>
      </c>
      <c r="D326" s="205" t="s">
        <v>133</v>
      </c>
      <c r="E326" s="206" t="s">
        <v>563</v>
      </c>
      <c r="F326" s="207" t="s">
        <v>564</v>
      </c>
      <c r="G326" s="208" t="s">
        <v>136</v>
      </c>
      <c r="H326" s="209">
        <v>24.100000000000001</v>
      </c>
      <c r="I326" s="210"/>
      <c r="J326" s="211">
        <f>ROUND(I326*H326,2)</f>
        <v>0</v>
      </c>
      <c r="K326" s="207" t="s">
        <v>137</v>
      </c>
      <c r="L326" s="45"/>
      <c r="M326" s="212" t="s">
        <v>19</v>
      </c>
      <c r="N326" s="213" t="s">
        <v>46</v>
      </c>
      <c r="O326" s="85"/>
      <c r="P326" s="214">
        <f>O326*H326</f>
        <v>0</v>
      </c>
      <c r="Q326" s="214">
        <v>0</v>
      </c>
      <c r="R326" s="214">
        <f>Q326*H326</f>
        <v>0</v>
      </c>
      <c r="S326" s="214">
        <v>0</v>
      </c>
      <c r="T326" s="215">
        <f>S326*H326</f>
        <v>0</v>
      </c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R326" s="216" t="s">
        <v>234</v>
      </c>
      <c r="AT326" s="216" t="s">
        <v>133</v>
      </c>
      <c r="AU326" s="216" t="s">
        <v>139</v>
      </c>
      <c r="AY326" s="18" t="s">
        <v>130</v>
      </c>
      <c r="BE326" s="217">
        <f>IF(N326="základní",J326,0)</f>
        <v>0</v>
      </c>
      <c r="BF326" s="217">
        <f>IF(N326="snížená",J326,0)</f>
        <v>0</v>
      </c>
      <c r="BG326" s="217">
        <f>IF(N326="zákl. přenesená",J326,0)</f>
        <v>0</v>
      </c>
      <c r="BH326" s="217">
        <f>IF(N326="sníž. přenesená",J326,0)</f>
        <v>0</v>
      </c>
      <c r="BI326" s="217">
        <f>IF(N326="nulová",J326,0)</f>
        <v>0</v>
      </c>
      <c r="BJ326" s="18" t="s">
        <v>139</v>
      </c>
      <c r="BK326" s="217">
        <f>ROUND(I326*H326,2)</f>
        <v>0</v>
      </c>
      <c r="BL326" s="18" t="s">
        <v>234</v>
      </c>
      <c r="BM326" s="216" t="s">
        <v>565</v>
      </c>
    </row>
    <row r="327" s="2" customFormat="1">
      <c r="A327" s="39"/>
      <c r="B327" s="40"/>
      <c r="C327" s="41"/>
      <c r="D327" s="218" t="s">
        <v>141</v>
      </c>
      <c r="E327" s="41"/>
      <c r="F327" s="219" t="s">
        <v>566</v>
      </c>
      <c r="G327" s="41"/>
      <c r="H327" s="41"/>
      <c r="I327" s="220"/>
      <c r="J327" s="41"/>
      <c r="K327" s="41"/>
      <c r="L327" s="45"/>
      <c r="M327" s="221"/>
      <c r="N327" s="222"/>
      <c r="O327" s="85"/>
      <c r="P327" s="85"/>
      <c r="Q327" s="85"/>
      <c r="R327" s="85"/>
      <c r="S327" s="85"/>
      <c r="T327" s="86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T327" s="18" t="s">
        <v>141</v>
      </c>
      <c r="AU327" s="18" t="s">
        <v>139</v>
      </c>
    </row>
    <row r="328" s="2" customFormat="1">
      <c r="A328" s="39"/>
      <c r="B328" s="40"/>
      <c r="C328" s="41"/>
      <c r="D328" s="223" t="s">
        <v>143</v>
      </c>
      <c r="E328" s="41"/>
      <c r="F328" s="224" t="s">
        <v>567</v>
      </c>
      <c r="G328" s="41"/>
      <c r="H328" s="41"/>
      <c r="I328" s="220"/>
      <c r="J328" s="41"/>
      <c r="K328" s="41"/>
      <c r="L328" s="45"/>
      <c r="M328" s="221"/>
      <c r="N328" s="222"/>
      <c r="O328" s="85"/>
      <c r="P328" s="85"/>
      <c r="Q328" s="85"/>
      <c r="R328" s="85"/>
      <c r="S328" s="85"/>
      <c r="T328" s="86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T328" s="18" t="s">
        <v>143</v>
      </c>
      <c r="AU328" s="18" t="s">
        <v>139</v>
      </c>
    </row>
    <row r="329" s="2" customFormat="1" ht="16.5" customHeight="1">
      <c r="A329" s="39"/>
      <c r="B329" s="40"/>
      <c r="C329" s="205" t="s">
        <v>568</v>
      </c>
      <c r="D329" s="205" t="s">
        <v>133</v>
      </c>
      <c r="E329" s="206" t="s">
        <v>563</v>
      </c>
      <c r="F329" s="207" t="s">
        <v>564</v>
      </c>
      <c r="G329" s="208" t="s">
        <v>136</v>
      </c>
      <c r="H329" s="209">
        <v>24.100000000000001</v>
      </c>
      <c r="I329" s="210"/>
      <c r="J329" s="211">
        <f>ROUND(I329*H329,2)</f>
        <v>0</v>
      </c>
      <c r="K329" s="207" t="s">
        <v>137</v>
      </c>
      <c r="L329" s="45"/>
      <c r="M329" s="212" t="s">
        <v>19</v>
      </c>
      <c r="N329" s="213" t="s">
        <v>46</v>
      </c>
      <c r="O329" s="85"/>
      <c r="P329" s="214">
        <f>O329*H329</f>
        <v>0</v>
      </c>
      <c r="Q329" s="214">
        <v>0</v>
      </c>
      <c r="R329" s="214">
        <f>Q329*H329</f>
        <v>0</v>
      </c>
      <c r="S329" s="214">
        <v>0</v>
      </c>
      <c r="T329" s="215">
        <f>S329*H329</f>
        <v>0</v>
      </c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R329" s="216" t="s">
        <v>234</v>
      </c>
      <c r="AT329" s="216" t="s">
        <v>133</v>
      </c>
      <c r="AU329" s="216" t="s">
        <v>139</v>
      </c>
      <c r="AY329" s="18" t="s">
        <v>130</v>
      </c>
      <c r="BE329" s="217">
        <f>IF(N329="základní",J329,0)</f>
        <v>0</v>
      </c>
      <c r="BF329" s="217">
        <f>IF(N329="snížená",J329,0)</f>
        <v>0</v>
      </c>
      <c r="BG329" s="217">
        <f>IF(N329="zákl. přenesená",J329,0)</f>
        <v>0</v>
      </c>
      <c r="BH329" s="217">
        <f>IF(N329="sníž. přenesená",J329,0)</f>
        <v>0</v>
      </c>
      <c r="BI329" s="217">
        <f>IF(N329="nulová",J329,0)</f>
        <v>0</v>
      </c>
      <c r="BJ329" s="18" t="s">
        <v>139</v>
      </c>
      <c r="BK329" s="217">
        <f>ROUND(I329*H329,2)</f>
        <v>0</v>
      </c>
      <c r="BL329" s="18" t="s">
        <v>234</v>
      </c>
      <c r="BM329" s="216" t="s">
        <v>569</v>
      </c>
    </row>
    <row r="330" s="2" customFormat="1">
      <c r="A330" s="39"/>
      <c r="B330" s="40"/>
      <c r="C330" s="41"/>
      <c r="D330" s="218" t="s">
        <v>141</v>
      </c>
      <c r="E330" s="41"/>
      <c r="F330" s="219" t="s">
        <v>566</v>
      </c>
      <c r="G330" s="41"/>
      <c r="H330" s="41"/>
      <c r="I330" s="220"/>
      <c r="J330" s="41"/>
      <c r="K330" s="41"/>
      <c r="L330" s="45"/>
      <c r="M330" s="221"/>
      <c r="N330" s="222"/>
      <c r="O330" s="85"/>
      <c r="P330" s="85"/>
      <c r="Q330" s="85"/>
      <c r="R330" s="85"/>
      <c r="S330" s="85"/>
      <c r="T330" s="86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T330" s="18" t="s">
        <v>141</v>
      </c>
      <c r="AU330" s="18" t="s">
        <v>139</v>
      </c>
    </row>
    <row r="331" s="2" customFormat="1">
      <c r="A331" s="39"/>
      <c r="B331" s="40"/>
      <c r="C331" s="41"/>
      <c r="D331" s="223" t="s">
        <v>143</v>
      </c>
      <c r="E331" s="41"/>
      <c r="F331" s="224" t="s">
        <v>567</v>
      </c>
      <c r="G331" s="41"/>
      <c r="H331" s="41"/>
      <c r="I331" s="220"/>
      <c r="J331" s="41"/>
      <c r="K331" s="41"/>
      <c r="L331" s="45"/>
      <c r="M331" s="221"/>
      <c r="N331" s="222"/>
      <c r="O331" s="85"/>
      <c r="P331" s="85"/>
      <c r="Q331" s="85"/>
      <c r="R331" s="85"/>
      <c r="S331" s="85"/>
      <c r="T331" s="86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T331" s="18" t="s">
        <v>143</v>
      </c>
      <c r="AU331" s="18" t="s">
        <v>139</v>
      </c>
    </row>
    <row r="332" s="2" customFormat="1" ht="16.5" customHeight="1">
      <c r="A332" s="39"/>
      <c r="B332" s="40"/>
      <c r="C332" s="205" t="s">
        <v>570</v>
      </c>
      <c r="D332" s="205" t="s">
        <v>133</v>
      </c>
      <c r="E332" s="206" t="s">
        <v>571</v>
      </c>
      <c r="F332" s="207" t="s">
        <v>572</v>
      </c>
      <c r="G332" s="208" t="s">
        <v>167</v>
      </c>
      <c r="H332" s="209">
        <v>18.899999999999999</v>
      </c>
      <c r="I332" s="210"/>
      <c r="J332" s="211">
        <f>ROUND(I332*H332,2)</f>
        <v>0</v>
      </c>
      <c r="K332" s="207" t="s">
        <v>137</v>
      </c>
      <c r="L332" s="45"/>
      <c r="M332" s="212" t="s">
        <v>19</v>
      </c>
      <c r="N332" s="213" t="s">
        <v>46</v>
      </c>
      <c r="O332" s="85"/>
      <c r="P332" s="214">
        <f>O332*H332</f>
        <v>0</v>
      </c>
      <c r="Q332" s="214">
        <v>0.00018000000000000001</v>
      </c>
      <c r="R332" s="214">
        <f>Q332*H332</f>
        <v>0.0034020000000000001</v>
      </c>
      <c r="S332" s="214">
        <v>0</v>
      </c>
      <c r="T332" s="215">
        <f>S332*H332</f>
        <v>0</v>
      </c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R332" s="216" t="s">
        <v>234</v>
      </c>
      <c r="AT332" s="216" t="s">
        <v>133</v>
      </c>
      <c r="AU332" s="216" t="s">
        <v>139</v>
      </c>
      <c r="AY332" s="18" t="s">
        <v>130</v>
      </c>
      <c r="BE332" s="217">
        <f>IF(N332="základní",J332,0)</f>
        <v>0</v>
      </c>
      <c r="BF332" s="217">
        <f>IF(N332="snížená",J332,0)</f>
        <v>0</v>
      </c>
      <c r="BG332" s="217">
        <f>IF(N332="zákl. přenesená",J332,0)</f>
        <v>0</v>
      </c>
      <c r="BH332" s="217">
        <f>IF(N332="sníž. přenesená",J332,0)</f>
        <v>0</v>
      </c>
      <c r="BI332" s="217">
        <f>IF(N332="nulová",J332,0)</f>
        <v>0</v>
      </c>
      <c r="BJ332" s="18" t="s">
        <v>139</v>
      </c>
      <c r="BK332" s="217">
        <f>ROUND(I332*H332,2)</f>
        <v>0</v>
      </c>
      <c r="BL332" s="18" t="s">
        <v>234</v>
      </c>
      <c r="BM332" s="216" t="s">
        <v>573</v>
      </c>
    </row>
    <row r="333" s="2" customFormat="1">
      <c r="A333" s="39"/>
      <c r="B333" s="40"/>
      <c r="C333" s="41"/>
      <c r="D333" s="218" t="s">
        <v>141</v>
      </c>
      <c r="E333" s="41"/>
      <c r="F333" s="219" t="s">
        <v>574</v>
      </c>
      <c r="G333" s="41"/>
      <c r="H333" s="41"/>
      <c r="I333" s="220"/>
      <c r="J333" s="41"/>
      <c r="K333" s="41"/>
      <c r="L333" s="45"/>
      <c r="M333" s="221"/>
      <c r="N333" s="222"/>
      <c r="O333" s="85"/>
      <c r="P333" s="85"/>
      <c r="Q333" s="85"/>
      <c r="R333" s="85"/>
      <c r="S333" s="85"/>
      <c r="T333" s="86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T333" s="18" t="s">
        <v>141</v>
      </c>
      <c r="AU333" s="18" t="s">
        <v>139</v>
      </c>
    </row>
    <row r="334" s="2" customFormat="1">
      <c r="A334" s="39"/>
      <c r="B334" s="40"/>
      <c r="C334" s="41"/>
      <c r="D334" s="223" t="s">
        <v>143</v>
      </c>
      <c r="E334" s="41"/>
      <c r="F334" s="224" t="s">
        <v>575</v>
      </c>
      <c r="G334" s="41"/>
      <c r="H334" s="41"/>
      <c r="I334" s="220"/>
      <c r="J334" s="41"/>
      <c r="K334" s="41"/>
      <c r="L334" s="45"/>
      <c r="M334" s="221"/>
      <c r="N334" s="222"/>
      <c r="O334" s="85"/>
      <c r="P334" s="85"/>
      <c r="Q334" s="85"/>
      <c r="R334" s="85"/>
      <c r="S334" s="85"/>
      <c r="T334" s="86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T334" s="18" t="s">
        <v>143</v>
      </c>
      <c r="AU334" s="18" t="s">
        <v>139</v>
      </c>
    </row>
    <row r="335" s="13" customFormat="1">
      <c r="A335" s="13"/>
      <c r="B335" s="225"/>
      <c r="C335" s="226"/>
      <c r="D335" s="218" t="s">
        <v>145</v>
      </c>
      <c r="E335" s="227" t="s">
        <v>19</v>
      </c>
      <c r="F335" s="228" t="s">
        <v>576</v>
      </c>
      <c r="G335" s="226"/>
      <c r="H335" s="229">
        <v>18.899999999999999</v>
      </c>
      <c r="I335" s="230"/>
      <c r="J335" s="226"/>
      <c r="K335" s="226"/>
      <c r="L335" s="231"/>
      <c r="M335" s="232"/>
      <c r="N335" s="233"/>
      <c r="O335" s="233"/>
      <c r="P335" s="233"/>
      <c r="Q335" s="233"/>
      <c r="R335" s="233"/>
      <c r="S335" s="233"/>
      <c r="T335" s="234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5" t="s">
        <v>145</v>
      </c>
      <c r="AU335" s="235" t="s">
        <v>139</v>
      </c>
      <c r="AV335" s="13" t="s">
        <v>139</v>
      </c>
      <c r="AW335" s="13" t="s">
        <v>34</v>
      </c>
      <c r="AX335" s="13" t="s">
        <v>82</v>
      </c>
      <c r="AY335" s="235" t="s">
        <v>130</v>
      </c>
    </row>
    <row r="336" s="2" customFormat="1" ht="16.5" customHeight="1">
      <c r="A336" s="39"/>
      <c r="B336" s="40"/>
      <c r="C336" s="236" t="s">
        <v>577</v>
      </c>
      <c r="D336" s="236" t="s">
        <v>178</v>
      </c>
      <c r="E336" s="237" t="s">
        <v>578</v>
      </c>
      <c r="F336" s="238" t="s">
        <v>579</v>
      </c>
      <c r="G336" s="239" t="s">
        <v>167</v>
      </c>
      <c r="H336" s="240">
        <v>18.899999999999999</v>
      </c>
      <c r="I336" s="241"/>
      <c r="J336" s="242">
        <f>ROUND(I336*H336,2)</f>
        <v>0</v>
      </c>
      <c r="K336" s="238" t="s">
        <v>137</v>
      </c>
      <c r="L336" s="243"/>
      <c r="M336" s="244" t="s">
        <v>19</v>
      </c>
      <c r="N336" s="245" t="s">
        <v>46</v>
      </c>
      <c r="O336" s="85"/>
      <c r="P336" s="214">
        <f>O336*H336</f>
        <v>0</v>
      </c>
      <c r="Q336" s="214">
        <v>0.00032000000000000003</v>
      </c>
      <c r="R336" s="214">
        <f>Q336*H336</f>
        <v>0.0060480000000000004</v>
      </c>
      <c r="S336" s="214">
        <v>0</v>
      </c>
      <c r="T336" s="215">
        <f>S336*H336</f>
        <v>0</v>
      </c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R336" s="216" t="s">
        <v>308</v>
      </c>
      <c r="AT336" s="216" t="s">
        <v>178</v>
      </c>
      <c r="AU336" s="216" t="s">
        <v>139</v>
      </c>
      <c r="AY336" s="18" t="s">
        <v>130</v>
      </c>
      <c r="BE336" s="217">
        <f>IF(N336="základní",J336,0)</f>
        <v>0</v>
      </c>
      <c r="BF336" s="217">
        <f>IF(N336="snížená",J336,0)</f>
        <v>0</v>
      </c>
      <c r="BG336" s="217">
        <f>IF(N336="zákl. přenesená",J336,0)</f>
        <v>0</v>
      </c>
      <c r="BH336" s="217">
        <f>IF(N336="sníž. přenesená",J336,0)</f>
        <v>0</v>
      </c>
      <c r="BI336" s="217">
        <f>IF(N336="nulová",J336,0)</f>
        <v>0</v>
      </c>
      <c r="BJ336" s="18" t="s">
        <v>139</v>
      </c>
      <c r="BK336" s="217">
        <f>ROUND(I336*H336,2)</f>
        <v>0</v>
      </c>
      <c r="BL336" s="18" t="s">
        <v>234</v>
      </c>
      <c r="BM336" s="216" t="s">
        <v>580</v>
      </c>
    </row>
    <row r="337" s="2" customFormat="1">
      <c r="A337" s="39"/>
      <c r="B337" s="40"/>
      <c r="C337" s="41"/>
      <c r="D337" s="218" t="s">
        <v>141</v>
      </c>
      <c r="E337" s="41"/>
      <c r="F337" s="219" t="s">
        <v>579</v>
      </c>
      <c r="G337" s="41"/>
      <c r="H337" s="41"/>
      <c r="I337" s="220"/>
      <c r="J337" s="41"/>
      <c r="K337" s="41"/>
      <c r="L337" s="45"/>
      <c r="M337" s="221"/>
      <c r="N337" s="222"/>
      <c r="O337" s="85"/>
      <c r="P337" s="85"/>
      <c r="Q337" s="85"/>
      <c r="R337" s="85"/>
      <c r="S337" s="85"/>
      <c r="T337" s="86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T337" s="18" t="s">
        <v>141</v>
      </c>
      <c r="AU337" s="18" t="s">
        <v>139</v>
      </c>
    </row>
    <row r="338" s="2" customFormat="1" ht="16.5" customHeight="1">
      <c r="A338" s="39"/>
      <c r="B338" s="40"/>
      <c r="C338" s="205" t="s">
        <v>581</v>
      </c>
      <c r="D338" s="205" t="s">
        <v>133</v>
      </c>
      <c r="E338" s="206" t="s">
        <v>582</v>
      </c>
      <c r="F338" s="207" t="s">
        <v>583</v>
      </c>
      <c r="G338" s="208" t="s">
        <v>167</v>
      </c>
      <c r="H338" s="209">
        <v>18.899999999999999</v>
      </c>
      <c r="I338" s="210"/>
      <c r="J338" s="211">
        <f>ROUND(I338*H338,2)</f>
        <v>0</v>
      </c>
      <c r="K338" s="207" t="s">
        <v>137</v>
      </c>
      <c r="L338" s="45"/>
      <c r="M338" s="212" t="s">
        <v>19</v>
      </c>
      <c r="N338" s="213" t="s">
        <v>46</v>
      </c>
      <c r="O338" s="85"/>
      <c r="P338" s="214">
        <f>O338*H338</f>
        <v>0</v>
      </c>
      <c r="Q338" s="214">
        <v>3.0000000000000001E-05</v>
      </c>
      <c r="R338" s="214">
        <f>Q338*H338</f>
        <v>0.00056700000000000001</v>
      </c>
      <c r="S338" s="214">
        <v>0</v>
      </c>
      <c r="T338" s="215">
        <f>S338*H338</f>
        <v>0</v>
      </c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R338" s="216" t="s">
        <v>234</v>
      </c>
      <c r="AT338" s="216" t="s">
        <v>133</v>
      </c>
      <c r="AU338" s="216" t="s">
        <v>139</v>
      </c>
      <c r="AY338" s="18" t="s">
        <v>130</v>
      </c>
      <c r="BE338" s="217">
        <f>IF(N338="základní",J338,0)</f>
        <v>0</v>
      </c>
      <c r="BF338" s="217">
        <f>IF(N338="snížená",J338,0)</f>
        <v>0</v>
      </c>
      <c r="BG338" s="217">
        <f>IF(N338="zákl. přenesená",J338,0)</f>
        <v>0</v>
      </c>
      <c r="BH338" s="217">
        <f>IF(N338="sníž. přenesená",J338,0)</f>
        <v>0</v>
      </c>
      <c r="BI338" s="217">
        <f>IF(N338="nulová",J338,0)</f>
        <v>0</v>
      </c>
      <c r="BJ338" s="18" t="s">
        <v>139</v>
      </c>
      <c r="BK338" s="217">
        <f>ROUND(I338*H338,2)</f>
        <v>0</v>
      </c>
      <c r="BL338" s="18" t="s">
        <v>234</v>
      </c>
      <c r="BM338" s="216" t="s">
        <v>584</v>
      </c>
    </row>
    <row r="339" s="2" customFormat="1">
      <c r="A339" s="39"/>
      <c r="B339" s="40"/>
      <c r="C339" s="41"/>
      <c r="D339" s="218" t="s">
        <v>141</v>
      </c>
      <c r="E339" s="41"/>
      <c r="F339" s="219" t="s">
        <v>585</v>
      </c>
      <c r="G339" s="41"/>
      <c r="H339" s="41"/>
      <c r="I339" s="220"/>
      <c r="J339" s="41"/>
      <c r="K339" s="41"/>
      <c r="L339" s="45"/>
      <c r="M339" s="221"/>
      <c r="N339" s="222"/>
      <c r="O339" s="85"/>
      <c r="P339" s="85"/>
      <c r="Q339" s="85"/>
      <c r="R339" s="85"/>
      <c r="S339" s="85"/>
      <c r="T339" s="86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T339" s="18" t="s">
        <v>141</v>
      </c>
      <c r="AU339" s="18" t="s">
        <v>139</v>
      </c>
    </row>
    <row r="340" s="2" customFormat="1">
      <c r="A340" s="39"/>
      <c r="B340" s="40"/>
      <c r="C340" s="41"/>
      <c r="D340" s="223" t="s">
        <v>143</v>
      </c>
      <c r="E340" s="41"/>
      <c r="F340" s="224" t="s">
        <v>586</v>
      </c>
      <c r="G340" s="41"/>
      <c r="H340" s="41"/>
      <c r="I340" s="220"/>
      <c r="J340" s="41"/>
      <c r="K340" s="41"/>
      <c r="L340" s="45"/>
      <c r="M340" s="221"/>
      <c r="N340" s="222"/>
      <c r="O340" s="85"/>
      <c r="P340" s="85"/>
      <c r="Q340" s="85"/>
      <c r="R340" s="85"/>
      <c r="S340" s="85"/>
      <c r="T340" s="86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T340" s="18" t="s">
        <v>143</v>
      </c>
      <c r="AU340" s="18" t="s">
        <v>139</v>
      </c>
    </row>
    <row r="341" s="2" customFormat="1" ht="16.5" customHeight="1">
      <c r="A341" s="39"/>
      <c r="B341" s="40"/>
      <c r="C341" s="205" t="s">
        <v>587</v>
      </c>
      <c r="D341" s="205" t="s">
        <v>133</v>
      </c>
      <c r="E341" s="206" t="s">
        <v>588</v>
      </c>
      <c r="F341" s="207" t="s">
        <v>589</v>
      </c>
      <c r="G341" s="208" t="s">
        <v>213</v>
      </c>
      <c r="H341" s="209">
        <v>0.80000000000000004</v>
      </c>
      <c r="I341" s="210"/>
      <c r="J341" s="211">
        <f>ROUND(I341*H341,2)</f>
        <v>0</v>
      </c>
      <c r="K341" s="207" t="s">
        <v>137</v>
      </c>
      <c r="L341" s="45"/>
      <c r="M341" s="212" t="s">
        <v>19</v>
      </c>
      <c r="N341" s="213" t="s">
        <v>46</v>
      </c>
      <c r="O341" s="85"/>
      <c r="P341" s="214">
        <f>O341*H341</f>
        <v>0</v>
      </c>
      <c r="Q341" s="214">
        <v>0</v>
      </c>
      <c r="R341" s="214">
        <f>Q341*H341</f>
        <v>0</v>
      </c>
      <c r="S341" s="214">
        <v>0</v>
      </c>
      <c r="T341" s="215">
        <f>S341*H341</f>
        <v>0</v>
      </c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R341" s="216" t="s">
        <v>234</v>
      </c>
      <c r="AT341" s="216" t="s">
        <v>133</v>
      </c>
      <c r="AU341" s="216" t="s">
        <v>139</v>
      </c>
      <c r="AY341" s="18" t="s">
        <v>130</v>
      </c>
      <c r="BE341" s="217">
        <f>IF(N341="základní",J341,0)</f>
        <v>0</v>
      </c>
      <c r="BF341" s="217">
        <f>IF(N341="snížená",J341,0)</f>
        <v>0</v>
      </c>
      <c r="BG341" s="217">
        <f>IF(N341="zákl. přenesená",J341,0)</f>
        <v>0</v>
      </c>
      <c r="BH341" s="217">
        <f>IF(N341="sníž. přenesená",J341,0)</f>
        <v>0</v>
      </c>
      <c r="BI341" s="217">
        <f>IF(N341="nulová",J341,0)</f>
        <v>0</v>
      </c>
      <c r="BJ341" s="18" t="s">
        <v>139</v>
      </c>
      <c r="BK341" s="217">
        <f>ROUND(I341*H341,2)</f>
        <v>0</v>
      </c>
      <c r="BL341" s="18" t="s">
        <v>234</v>
      </c>
      <c r="BM341" s="216" t="s">
        <v>590</v>
      </c>
    </row>
    <row r="342" s="2" customFormat="1">
      <c r="A342" s="39"/>
      <c r="B342" s="40"/>
      <c r="C342" s="41"/>
      <c r="D342" s="218" t="s">
        <v>141</v>
      </c>
      <c r="E342" s="41"/>
      <c r="F342" s="219" t="s">
        <v>591</v>
      </c>
      <c r="G342" s="41"/>
      <c r="H342" s="41"/>
      <c r="I342" s="220"/>
      <c r="J342" s="41"/>
      <c r="K342" s="41"/>
      <c r="L342" s="45"/>
      <c r="M342" s="221"/>
      <c r="N342" s="222"/>
      <c r="O342" s="85"/>
      <c r="P342" s="85"/>
      <c r="Q342" s="85"/>
      <c r="R342" s="85"/>
      <c r="S342" s="85"/>
      <c r="T342" s="86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T342" s="18" t="s">
        <v>141</v>
      </c>
      <c r="AU342" s="18" t="s">
        <v>139</v>
      </c>
    </row>
    <row r="343" s="2" customFormat="1">
      <c r="A343" s="39"/>
      <c r="B343" s="40"/>
      <c r="C343" s="41"/>
      <c r="D343" s="223" t="s">
        <v>143</v>
      </c>
      <c r="E343" s="41"/>
      <c r="F343" s="224" t="s">
        <v>592</v>
      </c>
      <c r="G343" s="41"/>
      <c r="H343" s="41"/>
      <c r="I343" s="220"/>
      <c r="J343" s="41"/>
      <c r="K343" s="41"/>
      <c r="L343" s="45"/>
      <c r="M343" s="221"/>
      <c r="N343" s="222"/>
      <c r="O343" s="85"/>
      <c r="P343" s="85"/>
      <c r="Q343" s="85"/>
      <c r="R343" s="85"/>
      <c r="S343" s="85"/>
      <c r="T343" s="86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T343" s="18" t="s">
        <v>143</v>
      </c>
      <c r="AU343" s="18" t="s">
        <v>139</v>
      </c>
    </row>
    <row r="344" s="12" customFormat="1" ht="22.8" customHeight="1">
      <c r="A344" s="12"/>
      <c r="B344" s="189"/>
      <c r="C344" s="190"/>
      <c r="D344" s="191" t="s">
        <v>73</v>
      </c>
      <c r="E344" s="203" t="s">
        <v>593</v>
      </c>
      <c r="F344" s="203" t="s">
        <v>594</v>
      </c>
      <c r="G344" s="190"/>
      <c r="H344" s="190"/>
      <c r="I344" s="193"/>
      <c r="J344" s="204">
        <f>BK344</f>
        <v>0</v>
      </c>
      <c r="K344" s="190"/>
      <c r="L344" s="195"/>
      <c r="M344" s="196"/>
      <c r="N344" s="197"/>
      <c r="O344" s="197"/>
      <c r="P344" s="198">
        <f>SUM(P345:P364)</f>
        <v>0</v>
      </c>
      <c r="Q344" s="197"/>
      <c r="R344" s="198">
        <f>SUM(R345:R364)</f>
        <v>0.014299999999999999</v>
      </c>
      <c r="S344" s="197"/>
      <c r="T344" s="199">
        <f>SUM(T345:T364)</f>
        <v>0</v>
      </c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R344" s="200" t="s">
        <v>139</v>
      </c>
      <c r="AT344" s="201" t="s">
        <v>73</v>
      </c>
      <c r="AU344" s="201" t="s">
        <v>82</v>
      </c>
      <c r="AY344" s="200" t="s">
        <v>130</v>
      </c>
      <c r="BK344" s="202">
        <f>SUM(BK345:BK364)</f>
        <v>0</v>
      </c>
    </row>
    <row r="345" s="2" customFormat="1" ht="16.5" customHeight="1">
      <c r="A345" s="39"/>
      <c r="B345" s="40"/>
      <c r="C345" s="205" t="s">
        <v>595</v>
      </c>
      <c r="D345" s="205" t="s">
        <v>133</v>
      </c>
      <c r="E345" s="206" t="s">
        <v>596</v>
      </c>
      <c r="F345" s="207" t="s">
        <v>597</v>
      </c>
      <c r="G345" s="208" t="s">
        <v>136</v>
      </c>
      <c r="H345" s="209">
        <v>26</v>
      </c>
      <c r="I345" s="210"/>
      <c r="J345" s="211">
        <f>ROUND(I345*H345,2)</f>
        <v>0</v>
      </c>
      <c r="K345" s="207" t="s">
        <v>137</v>
      </c>
      <c r="L345" s="45"/>
      <c r="M345" s="212" t="s">
        <v>19</v>
      </c>
      <c r="N345" s="213" t="s">
        <v>46</v>
      </c>
      <c r="O345" s="85"/>
      <c r="P345" s="214">
        <f>O345*H345</f>
        <v>0</v>
      </c>
      <c r="Q345" s="214">
        <v>6.9999999999999994E-05</v>
      </c>
      <c r="R345" s="214">
        <f>Q345*H345</f>
        <v>0.0018199999999999998</v>
      </c>
      <c r="S345" s="214">
        <v>0</v>
      </c>
      <c r="T345" s="215">
        <f>S345*H345</f>
        <v>0</v>
      </c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R345" s="216" t="s">
        <v>234</v>
      </c>
      <c r="AT345" s="216" t="s">
        <v>133</v>
      </c>
      <c r="AU345" s="216" t="s">
        <v>139</v>
      </c>
      <c r="AY345" s="18" t="s">
        <v>130</v>
      </c>
      <c r="BE345" s="217">
        <f>IF(N345="základní",J345,0)</f>
        <v>0</v>
      </c>
      <c r="BF345" s="217">
        <f>IF(N345="snížená",J345,0)</f>
        <v>0</v>
      </c>
      <c r="BG345" s="217">
        <f>IF(N345="zákl. přenesená",J345,0)</f>
        <v>0</v>
      </c>
      <c r="BH345" s="217">
        <f>IF(N345="sníž. přenesená",J345,0)</f>
        <v>0</v>
      </c>
      <c r="BI345" s="217">
        <f>IF(N345="nulová",J345,0)</f>
        <v>0</v>
      </c>
      <c r="BJ345" s="18" t="s">
        <v>139</v>
      </c>
      <c r="BK345" s="217">
        <f>ROUND(I345*H345,2)</f>
        <v>0</v>
      </c>
      <c r="BL345" s="18" t="s">
        <v>234</v>
      </c>
      <c r="BM345" s="216" t="s">
        <v>598</v>
      </c>
    </row>
    <row r="346" s="2" customFormat="1">
      <c r="A346" s="39"/>
      <c r="B346" s="40"/>
      <c r="C346" s="41"/>
      <c r="D346" s="218" t="s">
        <v>141</v>
      </c>
      <c r="E346" s="41"/>
      <c r="F346" s="219" t="s">
        <v>597</v>
      </c>
      <c r="G346" s="41"/>
      <c r="H346" s="41"/>
      <c r="I346" s="220"/>
      <c r="J346" s="41"/>
      <c r="K346" s="41"/>
      <c r="L346" s="45"/>
      <c r="M346" s="221"/>
      <c r="N346" s="222"/>
      <c r="O346" s="85"/>
      <c r="P346" s="85"/>
      <c r="Q346" s="85"/>
      <c r="R346" s="85"/>
      <c r="S346" s="85"/>
      <c r="T346" s="86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T346" s="18" t="s">
        <v>141</v>
      </c>
      <c r="AU346" s="18" t="s">
        <v>139</v>
      </c>
    </row>
    <row r="347" s="2" customFormat="1">
      <c r="A347" s="39"/>
      <c r="B347" s="40"/>
      <c r="C347" s="41"/>
      <c r="D347" s="223" t="s">
        <v>143</v>
      </c>
      <c r="E347" s="41"/>
      <c r="F347" s="224" t="s">
        <v>599</v>
      </c>
      <c r="G347" s="41"/>
      <c r="H347" s="41"/>
      <c r="I347" s="220"/>
      <c r="J347" s="41"/>
      <c r="K347" s="41"/>
      <c r="L347" s="45"/>
      <c r="M347" s="221"/>
      <c r="N347" s="222"/>
      <c r="O347" s="85"/>
      <c r="P347" s="85"/>
      <c r="Q347" s="85"/>
      <c r="R347" s="85"/>
      <c r="S347" s="85"/>
      <c r="T347" s="86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T347" s="18" t="s">
        <v>143</v>
      </c>
      <c r="AU347" s="18" t="s">
        <v>139</v>
      </c>
    </row>
    <row r="348" s="13" customFormat="1">
      <c r="A348" s="13"/>
      <c r="B348" s="225"/>
      <c r="C348" s="226"/>
      <c r="D348" s="218" t="s">
        <v>145</v>
      </c>
      <c r="E348" s="227" t="s">
        <v>19</v>
      </c>
      <c r="F348" s="228" t="s">
        <v>600</v>
      </c>
      <c r="G348" s="226"/>
      <c r="H348" s="229">
        <v>26</v>
      </c>
      <c r="I348" s="230"/>
      <c r="J348" s="226"/>
      <c r="K348" s="226"/>
      <c r="L348" s="231"/>
      <c r="M348" s="232"/>
      <c r="N348" s="233"/>
      <c r="O348" s="233"/>
      <c r="P348" s="233"/>
      <c r="Q348" s="233"/>
      <c r="R348" s="233"/>
      <c r="S348" s="233"/>
      <c r="T348" s="234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35" t="s">
        <v>145</v>
      </c>
      <c r="AU348" s="235" t="s">
        <v>139</v>
      </c>
      <c r="AV348" s="13" t="s">
        <v>139</v>
      </c>
      <c r="AW348" s="13" t="s">
        <v>34</v>
      </c>
      <c r="AX348" s="13" t="s">
        <v>82</v>
      </c>
      <c r="AY348" s="235" t="s">
        <v>130</v>
      </c>
    </row>
    <row r="349" s="2" customFormat="1" ht="16.5" customHeight="1">
      <c r="A349" s="39"/>
      <c r="B349" s="40"/>
      <c r="C349" s="205" t="s">
        <v>601</v>
      </c>
      <c r="D349" s="205" t="s">
        <v>133</v>
      </c>
      <c r="E349" s="206" t="s">
        <v>602</v>
      </c>
      <c r="F349" s="207" t="s">
        <v>603</v>
      </c>
      <c r="G349" s="208" t="s">
        <v>136</v>
      </c>
      <c r="H349" s="209">
        <v>26</v>
      </c>
      <c r="I349" s="210"/>
      <c r="J349" s="211">
        <f>ROUND(I349*H349,2)</f>
        <v>0</v>
      </c>
      <c r="K349" s="207" t="s">
        <v>137</v>
      </c>
      <c r="L349" s="45"/>
      <c r="M349" s="212" t="s">
        <v>19</v>
      </c>
      <c r="N349" s="213" t="s">
        <v>46</v>
      </c>
      <c r="O349" s="85"/>
      <c r="P349" s="214">
        <f>O349*H349</f>
        <v>0</v>
      </c>
      <c r="Q349" s="214">
        <v>0</v>
      </c>
      <c r="R349" s="214">
        <f>Q349*H349</f>
        <v>0</v>
      </c>
      <c r="S349" s="214">
        <v>0</v>
      </c>
      <c r="T349" s="215">
        <f>S349*H349</f>
        <v>0</v>
      </c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R349" s="216" t="s">
        <v>234</v>
      </c>
      <c r="AT349" s="216" t="s">
        <v>133</v>
      </c>
      <c r="AU349" s="216" t="s">
        <v>139</v>
      </c>
      <c r="AY349" s="18" t="s">
        <v>130</v>
      </c>
      <c r="BE349" s="217">
        <f>IF(N349="základní",J349,0)</f>
        <v>0</v>
      </c>
      <c r="BF349" s="217">
        <f>IF(N349="snížená",J349,0)</f>
        <v>0</v>
      </c>
      <c r="BG349" s="217">
        <f>IF(N349="zákl. přenesená",J349,0)</f>
        <v>0</v>
      </c>
      <c r="BH349" s="217">
        <f>IF(N349="sníž. přenesená",J349,0)</f>
        <v>0</v>
      </c>
      <c r="BI349" s="217">
        <f>IF(N349="nulová",J349,0)</f>
        <v>0</v>
      </c>
      <c r="BJ349" s="18" t="s">
        <v>139</v>
      </c>
      <c r="BK349" s="217">
        <f>ROUND(I349*H349,2)</f>
        <v>0</v>
      </c>
      <c r="BL349" s="18" t="s">
        <v>234</v>
      </c>
      <c r="BM349" s="216" t="s">
        <v>604</v>
      </c>
    </row>
    <row r="350" s="2" customFormat="1">
      <c r="A350" s="39"/>
      <c r="B350" s="40"/>
      <c r="C350" s="41"/>
      <c r="D350" s="218" t="s">
        <v>141</v>
      </c>
      <c r="E350" s="41"/>
      <c r="F350" s="219" t="s">
        <v>603</v>
      </c>
      <c r="G350" s="41"/>
      <c r="H350" s="41"/>
      <c r="I350" s="220"/>
      <c r="J350" s="41"/>
      <c r="K350" s="41"/>
      <c r="L350" s="45"/>
      <c r="M350" s="221"/>
      <c r="N350" s="222"/>
      <c r="O350" s="85"/>
      <c r="P350" s="85"/>
      <c r="Q350" s="85"/>
      <c r="R350" s="85"/>
      <c r="S350" s="85"/>
      <c r="T350" s="86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T350" s="18" t="s">
        <v>141</v>
      </c>
      <c r="AU350" s="18" t="s">
        <v>139</v>
      </c>
    </row>
    <row r="351" s="2" customFormat="1">
      <c r="A351" s="39"/>
      <c r="B351" s="40"/>
      <c r="C351" s="41"/>
      <c r="D351" s="223" t="s">
        <v>143</v>
      </c>
      <c r="E351" s="41"/>
      <c r="F351" s="224" t="s">
        <v>605</v>
      </c>
      <c r="G351" s="41"/>
      <c r="H351" s="41"/>
      <c r="I351" s="220"/>
      <c r="J351" s="41"/>
      <c r="K351" s="41"/>
      <c r="L351" s="45"/>
      <c r="M351" s="221"/>
      <c r="N351" s="222"/>
      <c r="O351" s="85"/>
      <c r="P351" s="85"/>
      <c r="Q351" s="85"/>
      <c r="R351" s="85"/>
      <c r="S351" s="85"/>
      <c r="T351" s="86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T351" s="18" t="s">
        <v>143</v>
      </c>
      <c r="AU351" s="18" t="s">
        <v>139</v>
      </c>
    </row>
    <row r="352" s="2" customFormat="1" ht="16.5" customHeight="1">
      <c r="A352" s="39"/>
      <c r="B352" s="40"/>
      <c r="C352" s="205" t="s">
        <v>606</v>
      </c>
      <c r="D352" s="205" t="s">
        <v>133</v>
      </c>
      <c r="E352" s="206" t="s">
        <v>607</v>
      </c>
      <c r="F352" s="207" t="s">
        <v>608</v>
      </c>
      <c r="G352" s="208" t="s">
        <v>136</v>
      </c>
      <c r="H352" s="209">
        <v>26</v>
      </c>
      <c r="I352" s="210"/>
      <c r="J352" s="211">
        <f>ROUND(I352*H352,2)</f>
        <v>0</v>
      </c>
      <c r="K352" s="207" t="s">
        <v>137</v>
      </c>
      <c r="L352" s="45"/>
      <c r="M352" s="212" t="s">
        <v>19</v>
      </c>
      <c r="N352" s="213" t="s">
        <v>46</v>
      </c>
      <c r="O352" s="85"/>
      <c r="P352" s="214">
        <f>O352*H352</f>
        <v>0</v>
      </c>
      <c r="Q352" s="214">
        <v>0.00013999999999999999</v>
      </c>
      <c r="R352" s="214">
        <f>Q352*H352</f>
        <v>0.0036399999999999996</v>
      </c>
      <c r="S352" s="214">
        <v>0</v>
      </c>
      <c r="T352" s="215">
        <f>S352*H352</f>
        <v>0</v>
      </c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R352" s="216" t="s">
        <v>234</v>
      </c>
      <c r="AT352" s="216" t="s">
        <v>133</v>
      </c>
      <c r="AU352" s="216" t="s">
        <v>139</v>
      </c>
      <c r="AY352" s="18" t="s">
        <v>130</v>
      </c>
      <c r="BE352" s="217">
        <f>IF(N352="základní",J352,0)</f>
        <v>0</v>
      </c>
      <c r="BF352" s="217">
        <f>IF(N352="snížená",J352,0)</f>
        <v>0</v>
      </c>
      <c r="BG352" s="217">
        <f>IF(N352="zákl. přenesená",J352,0)</f>
        <v>0</v>
      </c>
      <c r="BH352" s="217">
        <f>IF(N352="sníž. přenesená",J352,0)</f>
        <v>0</v>
      </c>
      <c r="BI352" s="217">
        <f>IF(N352="nulová",J352,0)</f>
        <v>0</v>
      </c>
      <c r="BJ352" s="18" t="s">
        <v>139</v>
      </c>
      <c r="BK352" s="217">
        <f>ROUND(I352*H352,2)</f>
        <v>0</v>
      </c>
      <c r="BL352" s="18" t="s">
        <v>234</v>
      </c>
      <c r="BM352" s="216" t="s">
        <v>609</v>
      </c>
    </row>
    <row r="353" s="2" customFormat="1">
      <c r="A353" s="39"/>
      <c r="B353" s="40"/>
      <c r="C353" s="41"/>
      <c r="D353" s="218" t="s">
        <v>141</v>
      </c>
      <c r="E353" s="41"/>
      <c r="F353" s="219" t="s">
        <v>610</v>
      </c>
      <c r="G353" s="41"/>
      <c r="H353" s="41"/>
      <c r="I353" s="220"/>
      <c r="J353" s="41"/>
      <c r="K353" s="41"/>
      <c r="L353" s="45"/>
      <c r="M353" s="221"/>
      <c r="N353" s="222"/>
      <c r="O353" s="85"/>
      <c r="P353" s="85"/>
      <c r="Q353" s="85"/>
      <c r="R353" s="85"/>
      <c r="S353" s="85"/>
      <c r="T353" s="86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T353" s="18" t="s">
        <v>141</v>
      </c>
      <c r="AU353" s="18" t="s">
        <v>139</v>
      </c>
    </row>
    <row r="354" s="2" customFormat="1">
      <c r="A354" s="39"/>
      <c r="B354" s="40"/>
      <c r="C354" s="41"/>
      <c r="D354" s="223" t="s">
        <v>143</v>
      </c>
      <c r="E354" s="41"/>
      <c r="F354" s="224" t="s">
        <v>611</v>
      </c>
      <c r="G354" s="41"/>
      <c r="H354" s="41"/>
      <c r="I354" s="220"/>
      <c r="J354" s="41"/>
      <c r="K354" s="41"/>
      <c r="L354" s="45"/>
      <c r="M354" s="221"/>
      <c r="N354" s="222"/>
      <c r="O354" s="85"/>
      <c r="P354" s="85"/>
      <c r="Q354" s="85"/>
      <c r="R354" s="85"/>
      <c r="S354" s="85"/>
      <c r="T354" s="86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T354" s="18" t="s">
        <v>143</v>
      </c>
      <c r="AU354" s="18" t="s">
        <v>139</v>
      </c>
    </row>
    <row r="355" s="2" customFormat="1" ht="16.5" customHeight="1">
      <c r="A355" s="39"/>
      <c r="B355" s="40"/>
      <c r="C355" s="205" t="s">
        <v>612</v>
      </c>
      <c r="D355" s="205" t="s">
        <v>133</v>
      </c>
      <c r="E355" s="206" t="s">
        <v>613</v>
      </c>
      <c r="F355" s="207" t="s">
        <v>614</v>
      </c>
      <c r="G355" s="208" t="s">
        <v>136</v>
      </c>
      <c r="H355" s="209">
        <v>26</v>
      </c>
      <c r="I355" s="210"/>
      <c r="J355" s="211">
        <f>ROUND(I355*H355,2)</f>
        <v>0</v>
      </c>
      <c r="K355" s="207" t="s">
        <v>137</v>
      </c>
      <c r="L355" s="45"/>
      <c r="M355" s="212" t="s">
        <v>19</v>
      </c>
      <c r="N355" s="213" t="s">
        <v>46</v>
      </c>
      <c r="O355" s="85"/>
      <c r="P355" s="214">
        <f>O355*H355</f>
        <v>0</v>
      </c>
      <c r="Q355" s="214">
        <v>0.00012</v>
      </c>
      <c r="R355" s="214">
        <f>Q355*H355</f>
        <v>0.0031199999999999999</v>
      </c>
      <c r="S355" s="214">
        <v>0</v>
      </c>
      <c r="T355" s="215">
        <f>S355*H355</f>
        <v>0</v>
      </c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R355" s="216" t="s">
        <v>234</v>
      </c>
      <c r="AT355" s="216" t="s">
        <v>133</v>
      </c>
      <c r="AU355" s="216" t="s">
        <v>139</v>
      </c>
      <c r="AY355" s="18" t="s">
        <v>130</v>
      </c>
      <c r="BE355" s="217">
        <f>IF(N355="základní",J355,0)</f>
        <v>0</v>
      </c>
      <c r="BF355" s="217">
        <f>IF(N355="snížená",J355,0)</f>
        <v>0</v>
      </c>
      <c r="BG355" s="217">
        <f>IF(N355="zákl. přenesená",J355,0)</f>
        <v>0</v>
      </c>
      <c r="BH355" s="217">
        <f>IF(N355="sníž. přenesená",J355,0)</f>
        <v>0</v>
      </c>
      <c r="BI355" s="217">
        <f>IF(N355="nulová",J355,0)</f>
        <v>0</v>
      </c>
      <c r="BJ355" s="18" t="s">
        <v>139</v>
      </c>
      <c r="BK355" s="217">
        <f>ROUND(I355*H355,2)</f>
        <v>0</v>
      </c>
      <c r="BL355" s="18" t="s">
        <v>234</v>
      </c>
      <c r="BM355" s="216" t="s">
        <v>615</v>
      </c>
    </row>
    <row r="356" s="2" customFormat="1">
      <c r="A356" s="39"/>
      <c r="B356" s="40"/>
      <c r="C356" s="41"/>
      <c r="D356" s="218" t="s">
        <v>141</v>
      </c>
      <c r="E356" s="41"/>
      <c r="F356" s="219" t="s">
        <v>616</v>
      </c>
      <c r="G356" s="41"/>
      <c r="H356" s="41"/>
      <c r="I356" s="220"/>
      <c r="J356" s="41"/>
      <c r="K356" s="41"/>
      <c r="L356" s="45"/>
      <c r="M356" s="221"/>
      <c r="N356" s="222"/>
      <c r="O356" s="85"/>
      <c r="P356" s="85"/>
      <c r="Q356" s="85"/>
      <c r="R356" s="85"/>
      <c r="S356" s="85"/>
      <c r="T356" s="86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T356" s="18" t="s">
        <v>141</v>
      </c>
      <c r="AU356" s="18" t="s">
        <v>139</v>
      </c>
    </row>
    <row r="357" s="2" customFormat="1">
      <c r="A357" s="39"/>
      <c r="B357" s="40"/>
      <c r="C357" s="41"/>
      <c r="D357" s="223" t="s">
        <v>143</v>
      </c>
      <c r="E357" s="41"/>
      <c r="F357" s="224" t="s">
        <v>617</v>
      </c>
      <c r="G357" s="41"/>
      <c r="H357" s="41"/>
      <c r="I357" s="220"/>
      <c r="J357" s="41"/>
      <c r="K357" s="41"/>
      <c r="L357" s="45"/>
      <c r="M357" s="221"/>
      <c r="N357" s="222"/>
      <c r="O357" s="85"/>
      <c r="P357" s="85"/>
      <c r="Q357" s="85"/>
      <c r="R357" s="85"/>
      <c r="S357" s="85"/>
      <c r="T357" s="86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T357" s="18" t="s">
        <v>143</v>
      </c>
      <c r="AU357" s="18" t="s">
        <v>139</v>
      </c>
    </row>
    <row r="358" s="2" customFormat="1" ht="16.5" customHeight="1">
      <c r="A358" s="39"/>
      <c r="B358" s="40"/>
      <c r="C358" s="205" t="s">
        <v>618</v>
      </c>
      <c r="D358" s="205" t="s">
        <v>133</v>
      </c>
      <c r="E358" s="206" t="s">
        <v>619</v>
      </c>
      <c r="F358" s="207" t="s">
        <v>620</v>
      </c>
      <c r="G358" s="208" t="s">
        <v>136</v>
      </c>
      <c r="H358" s="209">
        <v>26</v>
      </c>
      <c r="I358" s="210"/>
      <c r="J358" s="211">
        <f>ROUND(I358*H358,2)</f>
        <v>0</v>
      </c>
      <c r="K358" s="207" t="s">
        <v>137</v>
      </c>
      <c r="L358" s="45"/>
      <c r="M358" s="212" t="s">
        <v>19</v>
      </c>
      <c r="N358" s="213" t="s">
        <v>46</v>
      </c>
      <c r="O358" s="85"/>
      <c r="P358" s="214">
        <f>O358*H358</f>
        <v>0</v>
      </c>
      <c r="Q358" s="214">
        <v>0.00012</v>
      </c>
      <c r="R358" s="214">
        <f>Q358*H358</f>
        <v>0.0031199999999999999</v>
      </c>
      <c r="S358" s="214">
        <v>0</v>
      </c>
      <c r="T358" s="215">
        <f>S358*H358</f>
        <v>0</v>
      </c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R358" s="216" t="s">
        <v>234</v>
      </c>
      <c r="AT358" s="216" t="s">
        <v>133</v>
      </c>
      <c r="AU358" s="216" t="s">
        <v>139</v>
      </c>
      <c r="AY358" s="18" t="s">
        <v>130</v>
      </c>
      <c r="BE358" s="217">
        <f>IF(N358="základní",J358,0)</f>
        <v>0</v>
      </c>
      <c r="BF358" s="217">
        <f>IF(N358="snížená",J358,0)</f>
        <v>0</v>
      </c>
      <c r="BG358" s="217">
        <f>IF(N358="zákl. přenesená",J358,0)</f>
        <v>0</v>
      </c>
      <c r="BH358" s="217">
        <f>IF(N358="sníž. přenesená",J358,0)</f>
        <v>0</v>
      </c>
      <c r="BI358" s="217">
        <f>IF(N358="nulová",J358,0)</f>
        <v>0</v>
      </c>
      <c r="BJ358" s="18" t="s">
        <v>139</v>
      </c>
      <c r="BK358" s="217">
        <f>ROUND(I358*H358,2)</f>
        <v>0</v>
      </c>
      <c r="BL358" s="18" t="s">
        <v>234</v>
      </c>
      <c r="BM358" s="216" t="s">
        <v>621</v>
      </c>
    </row>
    <row r="359" s="2" customFormat="1">
      <c r="A359" s="39"/>
      <c r="B359" s="40"/>
      <c r="C359" s="41"/>
      <c r="D359" s="218" t="s">
        <v>141</v>
      </c>
      <c r="E359" s="41"/>
      <c r="F359" s="219" t="s">
        <v>622</v>
      </c>
      <c r="G359" s="41"/>
      <c r="H359" s="41"/>
      <c r="I359" s="220"/>
      <c r="J359" s="41"/>
      <c r="K359" s="41"/>
      <c r="L359" s="45"/>
      <c r="M359" s="221"/>
      <c r="N359" s="222"/>
      <c r="O359" s="85"/>
      <c r="P359" s="85"/>
      <c r="Q359" s="85"/>
      <c r="R359" s="85"/>
      <c r="S359" s="85"/>
      <c r="T359" s="86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T359" s="18" t="s">
        <v>141</v>
      </c>
      <c r="AU359" s="18" t="s">
        <v>139</v>
      </c>
    </row>
    <row r="360" s="2" customFormat="1">
      <c r="A360" s="39"/>
      <c r="B360" s="40"/>
      <c r="C360" s="41"/>
      <c r="D360" s="223" t="s">
        <v>143</v>
      </c>
      <c r="E360" s="41"/>
      <c r="F360" s="224" t="s">
        <v>623</v>
      </c>
      <c r="G360" s="41"/>
      <c r="H360" s="41"/>
      <c r="I360" s="220"/>
      <c r="J360" s="41"/>
      <c r="K360" s="41"/>
      <c r="L360" s="45"/>
      <c r="M360" s="221"/>
      <c r="N360" s="222"/>
      <c r="O360" s="85"/>
      <c r="P360" s="85"/>
      <c r="Q360" s="85"/>
      <c r="R360" s="85"/>
      <c r="S360" s="85"/>
      <c r="T360" s="86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T360" s="18" t="s">
        <v>143</v>
      </c>
      <c r="AU360" s="18" t="s">
        <v>139</v>
      </c>
    </row>
    <row r="361" s="2" customFormat="1">
      <c r="A361" s="39"/>
      <c r="B361" s="40"/>
      <c r="C361" s="41"/>
      <c r="D361" s="218" t="s">
        <v>350</v>
      </c>
      <c r="E361" s="41"/>
      <c r="F361" s="246" t="s">
        <v>624</v>
      </c>
      <c r="G361" s="41"/>
      <c r="H361" s="41"/>
      <c r="I361" s="220"/>
      <c r="J361" s="41"/>
      <c r="K361" s="41"/>
      <c r="L361" s="45"/>
      <c r="M361" s="221"/>
      <c r="N361" s="222"/>
      <c r="O361" s="85"/>
      <c r="P361" s="85"/>
      <c r="Q361" s="85"/>
      <c r="R361" s="85"/>
      <c r="S361" s="85"/>
      <c r="T361" s="86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T361" s="18" t="s">
        <v>350</v>
      </c>
      <c r="AU361" s="18" t="s">
        <v>139</v>
      </c>
    </row>
    <row r="362" s="2" customFormat="1" ht="24.15" customHeight="1">
      <c r="A362" s="39"/>
      <c r="B362" s="40"/>
      <c r="C362" s="205" t="s">
        <v>625</v>
      </c>
      <c r="D362" s="205" t="s">
        <v>133</v>
      </c>
      <c r="E362" s="206" t="s">
        <v>626</v>
      </c>
      <c r="F362" s="207" t="s">
        <v>627</v>
      </c>
      <c r="G362" s="208" t="s">
        <v>136</v>
      </c>
      <c r="H362" s="209">
        <v>26</v>
      </c>
      <c r="I362" s="210"/>
      <c r="J362" s="211">
        <f>ROUND(I362*H362,2)</f>
        <v>0</v>
      </c>
      <c r="K362" s="207" t="s">
        <v>137</v>
      </c>
      <c r="L362" s="45"/>
      <c r="M362" s="212" t="s">
        <v>19</v>
      </c>
      <c r="N362" s="213" t="s">
        <v>46</v>
      </c>
      <c r="O362" s="85"/>
      <c r="P362" s="214">
        <f>O362*H362</f>
        <v>0</v>
      </c>
      <c r="Q362" s="214">
        <v>0.00010000000000000001</v>
      </c>
      <c r="R362" s="214">
        <f>Q362*H362</f>
        <v>0.0026000000000000003</v>
      </c>
      <c r="S362" s="214">
        <v>0</v>
      </c>
      <c r="T362" s="215">
        <f>S362*H362</f>
        <v>0</v>
      </c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R362" s="216" t="s">
        <v>234</v>
      </c>
      <c r="AT362" s="216" t="s">
        <v>133</v>
      </c>
      <c r="AU362" s="216" t="s">
        <v>139</v>
      </c>
      <c r="AY362" s="18" t="s">
        <v>130</v>
      </c>
      <c r="BE362" s="217">
        <f>IF(N362="základní",J362,0)</f>
        <v>0</v>
      </c>
      <c r="BF362" s="217">
        <f>IF(N362="snížená",J362,0)</f>
        <v>0</v>
      </c>
      <c r="BG362" s="217">
        <f>IF(N362="zákl. přenesená",J362,0)</f>
        <v>0</v>
      </c>
      <c r="BH362" s="217">
        <f>IF(N362="sníž. přenesená",J362,0)</f>
        <v>0</v>
      </c>
      <c r="BI362" s="217">
        <f>IF(N362="nulová",J362,0)</f>
        <v>0</v>
      </c>
      <c r="BJ362" s="18" t="s">
        <v>139</v>
      </c>
      <c r="BK362" s="217">
        <f>ROUND(I362*H362,2)</f>
        <v>0</v>
      </c>
      <c r="BL362" s="18" t="s">
        <v>234</v>
      </c>
      <c r="BM362" s="216" t="s">
        <v>628</v>
      </c>
    </row>
    <row r="363" s="2" customFormat="1">
      <c r="A363" s="39"/>
      <c r="B363" s="40"/>
      <c r="C363" s="41"/>
      <c r="D363" s="218" t="s">
        <v>141</v>
      </c>
      <c r="E363" s="41"/>
      <c r="F363" s="219" t="s">
        <v>627</v>
      </c>
      <c r="G363" s="41"/>
      <c r="H363" s="41"/>
      <c r="I363" s="220"/>
      <c r="J363" s="41"/>
      <c r="K363" s="41"/>
      <c r="L363" s="45"/>
      <c r="M363" s="221"/>
      <c r="N363" s="222"/>
      <c r="O363" s="85"/>
      <c r="P363" s="85"/>
      <c r="Q363" s="85"/>
      <c r="R363" s="85"/>
      <c r="S363" s="85"/>
      <c r="T363" s="86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T363" s="18" t="s">
        <v>141</v>
      </c>
      <c r="AU363" s="18" t="s">
        <v>139</v>
      </c>
    </row>
    <row r="364" s="2" customFormat="1">
      <c r="A364" s="39"/>
      <c r="B364" s="40"/>
      <c r="C364" s="41"/>
      <c r="D364" s="223" t="s">
        <v>143</v>
      </c>
      <c r="E364" s="41"/>
      <c r="F364" s="224" t="s">
        <v>629</v>
      </c>
      <c r="G364" s="41"/>
      <c r="H364" s="41"/>
      <c r="I364" s="220"/>
      <c r="J364" s="41"/>
      <c r="K364" s="41"/>
      <c r="L364" s="45"/>
      <c r="M364" s="221"/>
      <c r="N364" s="222"/>
      <c r="O364" s="85"/>
      <c r="P364" s="85"/>
      <c r="Q364" s="85"/>
      <c r="R364" s="85"/>
      <c r="S364" s="85"/>
      <c r="T364" s="86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T364" s="18" t="s">
        <v>143</v>
      </c>
      <c r="AU364" s="18" t="s">
        <v>139</v>
      </c>
    </row>
    <row r="365" s="12" customFormat="1" ht="22.8" customHeight="1">
      <c r="A365" s="12"/>
      <c r="B365" s="189"/>
      <c r="C365" s="190"/>
      <c r="D365" s="191" t="s">
        <v>73</v>
      </c>
      <c r="E365" s="203" t="s">
        <v>630</v>
      </c>
      <c r="F365" s="203" t="s">
        <v>631</v>
      </c>
      <c r="G365" s="190"/>
      <c r="H365" s="190"/>
      <c r="I365" s="193"/>
      <c r="J365" s="204">
        <f>BK365</f>
        <v>0</v>
      </c>
      <c r="K365" s="190"/>
      <c r="L365" s="195"/>
      <c r="M365" s="196"/>
      <c r="N365" s="197"/>
      <c r="O365" s="197"/>
      <c r="P365" s="198">
        <f>SUM(P366:P389)</f>
        <v>0</v>
      </c>
      <c r="Q365" s="197"/>
      <c r="R365" s="198">
        <f>SUM(R366:R389)</f>
        <v>0.44709443999999998</v>
      </c>
      <c r="S365" s="197"/>
      <c r="T365" s="199">
        <f>SUM(T366:T389)</f>
        <v>0.092770599999999995</v>
      </c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R365" s="200" t="s">
        <v>139</v>
      </c>
      <c r="AT365" s="201" t="s">
        <v>73</v>
      </c>
      <c r="AU365" s="201" t="s">
        <v>82</v>
      </c>
      <c r="AY365" s="200" t="s">
        <v>130</v>
      </c>
      <c r="BK365" s="202">
        <f>SUM(BK366:BK389)</f>
        <v>0</v>
      </c>
    </row>
    <row r="366" s="2" customFormat="1" ht="16.5" customHeight="1">
      <c r="A366" s="39"/>
      <c r="B366" s="40"/>
      <c r="C366" s="205" t="s">
        <v>632</v>
      </c>
      <c r="D366" s="205" t="s">
        <v>133</v>
      </c>
      <c r="E366" s="206" t="s">
        <v>633</v>
      </c>
      <c r="F366" s="207" t="s">
        <v>634</v>
      </c>
      <c r="G366" s="208" t="s">
        <v>136</v>
      </c>
      <c r="H366" s="209">
        <v>299.25999999999999</v>
      </c>
      <c r="I366" s="210"/>
      <c r="J366" s="211">
        <f>ROUND(I366*H366,2)</f>
        <v>0</v>
      </c>
      <c r="K366" s="207" t="s">
        <v>137</v>
      </c>
      <c r="L366" s="45"/>
      <c r="M366" s="212" t="s">
        <v>19</v>
      </c>
      <c r="N366" s="213" t="s">
        <v>46</v>
      </c>
      <c r="O366" s="85"/>
      <c r="P366" s="214">
        <f>O366*H366</f>
        <v>0</v>
      </c>
      <c r="Q366" s="214">
        <v>0.001</v>
      </c>
      <c r="R366" s="214">
        <f>Q366*H366</f>
        <v>0.29925999999999997</v>
      </c>
      <c r="S366" s="214">
        <v>0.00031</v>
      </c>
      <c r="T366" s="215">
        <f>S366*H366</f>
        <v>0.092770599999999995</v>
      </c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R366" s="216" t="s">
        <v>234</v>
      </c>
      <c r="AT366" s="216" t="s">
        <v>133</v>
      </c>
      <c r="AU366" s="216" t="s">
        <v>139</v>
      </c>
      <c r="AY366" s="18" t="s">
        <v>130</v>
      </c>
      <c r="BE366" s="217">
        <f>IF(N366="základní",J366,0)</f>
        <v>0</v>
      </c>
      <c r="BF366" s="217">
        <f>IF(N366="snížená",J366,0)</f>
        <v>0</v>
      </c>
      <c r="BG366" s="217">
        <f>IF(N366="zákl. přenesená",J366,0)</f>
        <v>0</v>
      </c>
      <c r="BH366" s="217">
        <f>IF(N366="sníž. přenesená",J366,0)</f>
        <v>0</v>
      </c>
      <c r="BI366" s="217">
        <f>IF(N366="nulová",J366,0)</f>
        <v>0</v>
      </c>
      <c r="BJ366" s="18" t="s">
        <v>139</v>
      </c>
      <c r="BK366" s="217">
        <f>ROUND(I366*H366,2)</f>
        <v>0</v>
      </c>
      <c r="BL366" s="18" t="s">
        <v>234</v>
      </c>
      <c r="BM366" s="216" t="s">
        <v>635</v>
      </c>
    </row>
    <row r="367" s="2" customFormat="1">
      <c r="A367" s="39"/>
      <c r="B367" s="40"/>
      <c r="C367" s="41"/>
      <c r="D367" s="218" t="s">
        <v>141</v>
      </c>
      <c r="E367" s="41"/>
      <c r="F367" s="219" t="s">
        <v>636</v>
      </c>
      <c r="G367" s="41"/>
      <c r="H367" s="41"/>
      <c r="I367" s="220"/>
      <c r="J367" s="41"/>
      <c r="K367" s="41"/>
      <c r="L367" s="45"/>
      <c r="M367" s="221"/>
      <c r="N367" s="222"/>
      <c r="O367" s="85"/>
      <c r="P367" s="85"/>
      <c r="Q367" s="85"/>
      <c r="R367" s="85"/>
      <c r="S367" s="85"/>
      <c r="T367" s="86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T367" s="18" t="s">
        <v>141</v>
      </c>
      <c r="AU367" s="18" t="s">
        <v>139</v>
      </c>
    </row>
    <row r="368" s="2" customFormat="1">
      <c r="A368" s="39"/>
      <c r="B368" s="40"/>
      <c r="C368" s="41"/>
      <c r="D368" s="223" t="s">
        <v>143</v>
      </c>
      <c r="E368" s="41"/>
      <c r="F368" s="224" t="s">
        <v>637</v>
      </c>
      <c r="G368" s="41"/>
      <c r="H368" s="41"/>
      <c r="I368" s="220"/>
      <c r="J368" s="41"/>
      <c r="K368" s="41"/>
      <c r="L368" s="45"/>
      <c r="M368" s="221"/>
      <c r="N368" s="222"/>
      <c r="O368" s="85"/>
      <c r="P368" s="85"/>
      <c r="Q368" s="85"/>
      <c r="R368" s="85"/>
      <c r="S368" s="85"/>
      <c r="T368" s="86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T368" s="18" t="s">
        <v>143</v>
      </c>
      <c r="AU368" s="18" t="s">
        <v>139</v>
      </c>
    </row>
    <row r="369" s="13" customFormat="1">
      <c r="A369" s="13"/>
      <c r="B369" s="225"/>
      <c r="C369" s="226"/>
      <c r="D369" s="218" t="s">
        <v>145</v>
      </c>
      <c r="E369" s="227" t="s">
        <v>19</v>
      </c>
      <c r="F369" s="228" t="s">
        <v>638</v>
      </c>
      <c r="G369" s="226"/>
      <c r="H369" s="229">
        <v>299.25999999999999</v>
      </c>
      <c r="I369" s="230"/>
      <c r="J369" s="226"/>
      <c r="K369" s="226"/>
      <c r="L369" s="231"/>
      <c r="M369" s="232"/>
      <c r="N369" s="233"/>
      <c r="O369" s="233"/>
      <c r="P369" s="233"/>
      <c r="Q369" s="233"/>
      <c r="R369" s="233"/>
      <c r="S369" s="233"/>
      <c r="T369" s="234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35" t="s">
        <v>145</v>
      </c>
      <c r="AU369" s="235" t="s">
        <v>139</v>
      </c>
      <c r="AV369" s="13" t="s">
        <v>139</v>
      </c>
      <c r="AW369" s="13" t="s">
        <v>34</v>
      </c>
      <c r="AX369" s="13" t="s">
        <v>82</v>
      </c>
      <c r="AY369" s="235" t="s">
        <v>130</v>
      </c>
    </row>
    <row r="370" s="2" customFormat="1" ht="16.5" customHeight="1">
      <c r="A370" s="39"/>
      <c r="B370" s="40"/>
      <c r="C370" s="205" t="s">
        <v>639</v>
      </c>
      <c r="D370" s="205" t="s">
        <v>133</v>
      </c>
      <c r="E370" s="206" t="s">
        <v>640</v>
      </c>
      <c r="F370" s="207" t="s">
        <v>641</v>
      </c>
      <c r="G370" s="208" t="s">
        <v>136</v>
      </c>
      <c r="H370" s="209">
        <v>100</v>
      </c>
      <c r="I370" s="210"/>
      <c r="J370" s="211">
        <f>ROUND(I370*H370,2)</f>
        <v>0</v>
      </c>
      <c r="K370" s="207" t="s">
        <v>137</v>
      </c>
      <c r="L370" s="45"/>
      <c r="M370" s="212" t="s">
        <v>19</v>
      </c>
      <c r="N370" s="213" t="s">
        <v>46</v>
      </c>
      <c r="O370" s="85"/>
      <c r="P370" s="214">
        <f>O370*H370</f>
        <v>0</v>
      </c>
      <c r="Q370" s="214">
        <v>0</v>
      </c>
      <c r="R370" s="214">
        <f>Q370*H370</f>
        <v>0</v>
      </c>
      <c r="S370" s="214">
        <v>0</v>
      </c>
      <c r="T370" s="215">
        <f>S370*H370</f>
        <v>0</v>
      </c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R370" s="216" t="s">
        <v>234</v>
      </c>
      <c r="AT370" s="216" t="s">
        <v>133</v>
      </c>
      <c r="AU370" s="216" t="s">
        <v>139</v>
      </c>
      <c r="AY370" s="18" t="s">
        <v>130</v>
      </c>
      <c r="BE370" s="217">
        <f>IF(N370="základní",J370,0)</f>
        <v>0</v>
      </c>
      <c r="BF370" s="217">
        <f>IF(N370="snížená",J370,0)</f>
        <v>0</v>
      </c>
      <c r="BG370" s="217">
        <f>IF(N370="zákl. přenesená",J370,0)</f>
        <v>0</v>
      </c>
      <c r="BH370" s="217">
        <f>IF(N370="sníž. přenesená",J370,0)</f>
        <v>0</v>
      </c>
      <c r="BI370" s="217">
        <f>IF(N370="nulová",J370,0)</f>
        <v>0</v>
      </c>
      <c r="BJ370" s="18" t="s">
        <v>139</v>
      </c>
      <c r="BK370" s="217">
        <f>ROUND(I370*H370,2)</f>
        <v>0</v>
      </c>
      <c r="BL370" s="18" t="s">
        <v>234</v>
      </c>
      <c r="BM370" s="216" t="s">
        <v>642</v>
      </c>
    </row>
    <row r="371" s="2" customFormat="1">
      <c r="A371" s="39"/>
      <c r="B371" s="40"/>
      <c r="C371" s="41"/>
      <c r="D371" s="218" t="s">
        <v>141</v>
      </c>
      <c r="E371" s="41"/>
      <c r="F371" s="219" t="s">
        <v>643</v>
      </c>
      <c r="G371" s="41"/>
      <c r="H371" s="41"/>
      <c r="I371" s="220"/>
      <c r="J371" s="41"/>
      <c r="K371" s="41"/>
      <c r="L371" s="45"/>
      <c r="M371" s="221"/>
      <c r="N371" s="222"/>
      <c r="O371" s="85"/>
      <c r="P371" s="85"/>
      <c r="Q371" s="85"/>
      <c r="R371" s="85"/>
      <c r="S371" s="85"/>
      <c r="T371" s="86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T371" s="18" t="s">
        <v>141</v>
      </c>
      <c r="AU371" s="18" t="s">
        <v>139</v>
      </c>
    </row>
    <row r="372" s="2" customFormat="1">
      <c r="A372" s="39"/>
      <c r="B372" s="40"/>
      <c r="C372" s="41"/>
      <c r="D372" s="223" t="s">
        <v>143</v>
      </c>
      <c r="E372" s="41"/>
      <c r="F372" s="224" t="s">
        <v>644</v>
      </c>
      <c r="G372" s="41"/>
      <c r="H372" s="41"/>
      <c r="I372" s="220"/>
      <c r="J372" s="41"/>
      <c r="K372" s="41"/>
      <c r="L372" s="45"/>
      <c r="M372" s="221"/>
      <c r="N372" s="222"/>
      <c r="O372" s="85"/>
      <c r="P372" s="85"/>
      <c r="Q372" s="85"/>
      <c r="R372" s="85"/>
      <c r="S372" s="85"/>
      <c r="T372" s="86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T372" s="18" t="s">
        <v>143</v>
      </c>
      <c r="AU372" s="18" t="s">
        <v>139</v>
      </c>
    </row>
    <row r="373" s="2" customFormat="1" ht="16.5" customHeight="1">
      <c r="A373" s="39"/>
      <c r="B373" s="40"/>
      <c r="C373" s="236" t="s">
        <v>645</v>
      </c>
      <c r="D373" s="236" t="s">
        <v>178</v>
      </c>
      <c r="E373" s="237" t="s">
        <v>646</v>
      </c>
      <c r="F373" s="238" t="s">
        <v>647</v>
      </c>
      <c r="G373" s="239" t="s">
        <v>136</v>
      </c>
      <c r="H373" s="240">
        <v>200</v>
      </c>
      <c r="I373" s="241"/>
      <c r="J373" s="242">
        <f>ROUND(I373*H373,2)</f>
        <v>0</v>
      </c>
      <c r="K373" s="238" t="s">
        <v>137</v>
      </c>
      <c r="L373" s="243"/>
      <c r="M373" s="244" t="s">
        <v>19</v>
      </c>
      <c r="N373" s="245" t="s">
        <v>46</v>
      </c>
      <c r="O373" s="85"/>
      <c r="P373" s="214">
        <f>O373*H373</f>
        <v>0</v>
      </c>
      <c r="Q373" s="214">
        <v>0</v>
      </c>
      <c r="R373" s="214">
        <f>Q373*H373</f>
        <v>0</v>
      </c>
      <c r="S373" s="214">
        <v>0</v>
      </c>
      <c r="T373" s="215">
        <f>S373*H373</f>
        <v>0</v>
      </c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R373" s="216" t="s">
        <v>308</v>
      </c>
      <c r="AT373" s="216" t="s">
        <v>178</v>
      </c>
      <c r="AU373" s="216" t="s">
        <v>139</v>
      </c>
      <c r="AY373" s="18" t="s">
        <v>130</v>
      </c>
      <c r="BE373" s="217">
        <f>IF(N373="základní",J373,0)</f>
        <v>0</v>
      </c>
      <c r="BF373" s="217">
        <f>IF(N373="snížená",J373,0)</f>
        <v>0</v>
      </c>
      <c r="BG373" s="217">
        <f>IF(N373="zákl. přenesená",J373,0)</f>
        <v>0</v>
      </c>
      <c r="BH373" s="217">
        <f>IF(N373="sníž. přenesená",J373,0)</f>
        <v>0</v>
      </c>
      <c r="BI373" s="217">
        <f>IF(N373="nulová",J373,0)</f>
        <v>0</v>
      </c>
      <c r="BJ373" s="18" t="s">
        <v>139</v>
      </c>
      <c r="BK373" s="217">
        <f>ROUND(I373*H373,2)</f>
        <v>0</v>
      </c>
      <c r="BL373" s="18" t="s">
        <v>234</v>
      </c>
      <c r="BM373" s="216" t="s">
        <v>648</v>
      </c>
    </row>
    <row r="374" s="2" customFormat="1">
      <c r="A374" s="39"/>
      <c r="B374" s="40"/>
      <c r="C374" s="41"/>
      <c r="D374" s="218" t="s">
        <v>141</v>
      </c>
      <c r="E374" s="41"/>
      <c r="F374" s="219" t="s">
        <v>647</v>
      </c>
      <c r="G374" s="41"/>
      <c r="H374" s="41"/>
      <c r="I374" s="220"/>
      <c r="J374" s="41"/>
      <c r="K374" s="41"/>
      <c r="L374" s="45"/>
      <c r="M374" s="221"/>
      <c r="N374" s="222"/>
      <c r="O374" s="85"/>
      <c r="P374" s="85"/>
      <c r="Q374" s="85"/>
      <c r="R374" s="85"/>
      <c r="S374" s="85"/>
      <c r="T374" s="86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T374" s="18" t="s">
        <v>141</v>
      </c>
      <c r="AU374" s="18" t="s">
        <v>139</v>
      </c>
    </row>
    <row r="375" s="2" customFormat="1" ht="16.5" customHeight="1">
      <c r="A375" s="39"/>
      <c r="B375" s="40"/>
      <c r="C375" s="205" t="s">
        <v>649</v>
      </c>
      <c r="D375" s="205" t="s">
        <v>133</v>
      </c>
      <c r="E375" s="206" t="s">
        <v>650</v>
      </c>
      <c r="F375" s="207" t="s">
        <v>651</v>
      </c>
      <c r="G375" s="208" t="s">
        <v>136</v>
      </c>
      <c r="H375" s="209">
        <v>50</v>
      </c>
      <c r="I375" s="210"/>
      <c r="J375" s="211">
        <f>ROUND(I375*H375,2)</f>
        <v>0</v>
      </c>
      <c r="K375" s="207" t="s">
        <v>137</v>
      </c>
      <c r="L375" s="45"/>
      <c r="M375" s="212" t="s">
        <v>19</v>
      </c>
      <c r="N375" s="213" t="s">
        <v>46</v>
      </c>
      <c r="O375" s="85"/>
      <c r="P375" s="214">
        <f>O375*H375</f>
        <v>0</v>
      </c>
      <c r="Q375" s="214">
        <v>0</v>
      </c>
      <c r="R375" s="214">
        <f>Q375*H375</f>
        <v>0</v>
      </c>
      <c r="S375" s="214">
        <v>0</v>
      </c>
      <c r="T375" s="215">
        <f>S375*H375</f>
        <v>0</v>
      </c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R375" s="216" t="s">
        <v>234</v>
      </c>
      <c r="AT375" s="216" t="s">
        <v>133</v>
      </c>
      <c r="AU375" s="216" t="s">
        <v>139</v>
      </c>
      <c r="AY375" s="18" t="s">
        <v>130</v>
      </c>
      <c r="BE375" s="217">
        <f>IF(N375="základní",J375,0)</f>
        <v>0</v>
      </c>
      <c r="BF375" s="217">
        <f>IF(N375="snížená",J375,0)</f>
        <v>0</v>
      </c>
      <c r="BG375" s="217">
        <f>IF(N375="zákl. přenesená",J375,0)</f>
        <v>0</v>
      </c>
      <c r="BH375" s="217">
        <f>IF(N375="sníž. přenesená",J375,0)</f>
        <v>0</v>
      </c>
      <c r="BI375" s="217">
        <f>IF(N375="nulová",J375,0)</f>
        <v>0</v>
      </c>
      <c r="BJ375" s="18" t="s">
        <v>139</v>
      </c>
      <c r="BK375" s="217">
        <f>ROUND(I375*H375,2)</f>
        <v>0</v>
      </c>
      <c r="BL375" s="18" t="s">
        <v>234</v>
      </c>
      <c r="BM375" s="216" t="s">
        <v>652</v>
      </c>
    </row>
    <row r="376" s="2" customFormat="1">
      <c r="A376" s="39"/>
      <c r="B376" s="40"/>
      <c r="C376" s="41"/>
      <c r="D376" s="218" t="s">
        <v>141</v>
      </c>
      <c r="E376" s="41"/>
      <c r="F376" s="219" t="s">
        <v>653</v>
      </c>
      <c r="G376" s="41"/>
      <c r="H376" s="41"/>
      <c r="I376" s="220"/>
      <c r="J376" s="41"/>
      <c r="K376" s="41"/>
      <c r="L376" s="45"/>
      <c r="M376" s="221"/>
      <c r="N376" s="222"/>
      <c r="O376" s="85"/>
      <c r="P376" s="85"/>
      <c r="Q376" s="85"/>
      <c r="R376" s="85"/>
      <c r="S376" s="85"/>
      <c r="T376" s="86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T376" s="18" t="s">
        <v>141</v>
      </c>
      <c r="AU376" s="18" t="s">
        <v>139</v>
      </c>
    </row>
    <row r="377" s="2" customFormat="1">
      <c r="A377" s="39"/>
      <c r="B377" s="40"/>
      <c r="C377" s="41"/>
      <c r="D377" s="223" t="s">
        <v>143</v>
      </c>
      <c r="E377" s="41"/>
      <c r="F377" s="224" t="s">
        <v>654</v>
      </c>
      <c r="G377" s="41"/>
      <c r="H377" s="41"/>
      <c r="I377" s="220"/>
      <c r="J377" s="41"/>
      <c r="K377" s="41"/>
      <c r="L377" s="45"/>
      <c r="M377" s="221"/>
      <c r="N377" s="222"/>
      <c r="O377" s="85"/>
      <c r="P377" s="85"/>
      <c r="Q377" s="85"/>
      <c r="R377" s="85"/>
      <c r="S377" s="85"/>
      <c r="T377" s="86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T377" s="18" t="s">
        <v>143</v>
      </c>
      <c r="AU377" s="18" t="s">
        <v>139</v>
      </c>
    </row>
    <row r="378" s="2" customFormat="1" ht="16.5" customHeight="1">
      <c r="A378" s="39"/>
      <c r="B378" s="40"/>
      <c r="C378" s="205" t="s">
        <v>655</v>
      </c>
      <c r="D378" s="205" t="s">
        <v>133</v>
      </c>
      <c r="E378" s="206" t="s">
        <v>656</v>
      </c>
      <c r="F378" s="207" t="s">
        <v>657</v>
      </c>
      <c r="G378" s="208" t="s">
        <v>136</v>
      </c>
      <c r="H378" s="209">
        <v>50</v>
      </c>
      <c r="I378" s="210"/>
      <c r="J378" s="211">
        <f>ROUND(I378*H378,2)</f>
        <v>0</v>
      </c>
      <c r="K378" s="207" t="s">
        <v>137</v>
      </c>
      <c r="L378" s="45"/>
      <c r="M378" s="212" t="s">
        <v>19</v>
      </c>
      <c r="N378" s="213" t="s">
        <v>46</v>
      </c>
      <c r="O378" s="85"/>
      <c r="P378" s="214">
        <f>O378*H378</f>
        <v>0</v>
      </c>
      <c r="Q378" s="214">
        <v>0</v>
      </c>
      <c r="R378" s="214">
        <f>Q378*H378</f>
        <v>0</v>
      </c>
      <c r="S378" s="214">
        <v>0</v>
      </c>
      <c r="T378" s="215">
        <f>S378*H378</f>
        <v>0</v>
      </c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R378" s="216" t="s">
        <v>234</v>
      </c>
      <c r="AT378" s="216" t="s">
        <v>133</v>
      </c>
      <c r="AU378" s="216" t="s">
        <v>139</v>
      </c>
      <c r="AY378" s="18" t="s">
        <v>130</v>
      </c>
      <c r="BE378" s="217">
        <f>IF(N378="základní",J378,0)</f>
        <v>0</v>
      </c>
      <c r="BF378" s="217">
        <f>IF(N378="snížená",J378,0)</f>
        <v>0</v>
      </c>
      <c r="BG378" s="217">
        <f>IF(N378="zákl. přenesená",J378,0)</f>
        <v>0</v>
      </c>
      <c r="BH378" s="217">
        <f>IF(N378="sníž. přenesená",J378,0)</f>
        <v>0</v>
      </c>
      <c r="BI378" s="217">
        <f>IF(N378="nulová",J378,0)</f>
        <v>0</v>
      </c>
      <c r="BJ378" s="18" t="s">
        <v>139</v>
      </c>
      <c r="BK378" s="217">
        <f>ROUND(I378*H378,2)</f>
        <v>0</v>
      </c>
      <c r="BL378" s="18" t="s">
        <v>234</v>
      </c>
      <c r="BM378" s="216" t="s">
        <v>658</v>
      </c>
    </row>
    <row r="379" s="2" customFormat="1">
      <c r="A379" s="39"/>
      <c r="B379" s="40"/>
      <c r="C379" s="41"/>
      <c r="D379" s="218" t="s">
        <v>141</v>
      </c>
      <c r="E379" s="41"/>
      <c r="F379" s="219" t="s">
        <v>659</v>
      </c>
      <c r="G379" s="41"/>
      <c r="H379" s="41"/>
      <c r="I379" s="220"/>
      <c r="J379" s="41"/>
      <c r="K379" s="41"/>
      <c r="L379" s="45"/>
      <c r="M379" s="221"/>
      <c r="N379" s="222"/>
      <c r="O379" s="85"/>
      <c r="P379" s="85"/>
      <c r="Q379" s="85"/>
      <c r="R379" s="85"/>
      <c r="S379" s="85"/>
      <c r="T379" s="86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T379" s="18" t="s">
        <v>141</v>
      </c>
      <c r="AU379" s="18" t="s">
        <v>139</v>
      </c>
    </row>
    <row r="380" s="2" customFormat="1">
      <c r="A380" s="39"/>
      <c r="B380" s="40"/>
      <c r="C380" s="41"/>
      <c r="D380" s="223" t="s">
        <v>143</v>
      </c>
      <c r="E380" s="41"/>
      <c r="F380" s="224" t="s">
        <v>660</v>
      </c>
      <c r="G380" s="41"/>
      <c r="H380" s="41"/>
      <c r="I380" s="220"/>
      <c r="J380" s="41"/>
      <c r="K380" s="41"/>
      <c r="L380" s="45"/>
      <c r="M380" s="221"/>
      <c r="N380" s="222"/>
      <c r="O380" s="85"/>
      <c r="P380" s="85"/>
      <c r="Q380" s="85"/>
      <c r="R380" s="85"/>
      <c r="S380" s="85"/>
      <c r="T380" s="86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T380" s="18" t="s">
        <v>143</v>
      </c>
      <c r="AU380" s="18" t="s">
        <v>139</v>
      </c>
    </row>
    <row r="381" s="2" customFormat="1" ht="16.5" customHeight="1">
      <c r="A381" s="39"/>
      <c r="B381" s="40"/>
      <c r="C381" s="205" t="s">
        <v>661</v>
      </c>
      <c r="D381" s="205" t="s">
        <v>133</v>
      </c>
      <c r="E381" s="206" t="s">
        <v>662</v>
      </c>
      <c r="F381" s="207" t="s">
        <v>663</v>
      </c>
      <c r="G381" s="208" t="s">
        <v>136</v>
      </c>
      <c r="H381" s="209">
        <v>299.25999999999999</v>
      </c>
      <c r="I381" s="210"/>
      <c r="J381" s="211">
        <f>ROUND(I381*H381,2)</f>
        <v>0</v>
      </c>
      <c r="K381" s="207" t="s">
        <v>137</v>
      </c>
      <c r="L381" s="45"/>
      <c r="M381" s="212" t="s">
        <v>19</v>
      </c>
      <c r="N381" s="213" t="s">
        <v>46</v>
      </c>
      <c r="O381" s="85"/>
      <c r="P381" s="214">
        <f>O381*H381</f>
        <v>0</v>
      </c>
      <c r="Q381" s="214">
        <v>0.00020799999999999999</v>
      </c>
      <c r="R381" s="214">
        <f>Q381*H381</f>
        <v>0.062246079999999995</v>
      </c>
      <c r="S381" s="214">
        <v>0</v>
      </c>
      <c r="T381" s="215">
        <f>S381*H381</f>
        <v>0</v>
      </c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R381" s="216" t="s">
        <v>234</v>
      </c>
      <c r="AT381" s="216" t="s">
        <v>133</v>
      </c>
      <c r="AU381" s="216" t="s">
        <v>139</v>
      </c>
      <c r="AY381" s="18" t="s">
        <v>130</v>
      </c>
      <c r="BE381" s="217">
        <f>IF(N381="základní",J381,0)</f>
        <v>0</v>
      </c>
      <c r="BF381" s="217">
        <f>IF(N381="snížená",J381,0)</f>
        <v>0</v>
      </c>
      <c r="BG381" s="217">
        <f>IF(N381="zákl. přenesená",J381,0)</f>
        <v>0</v>
      </c>
      <c r="BH381" s="217">
        <f>IF(N381="sníž. přenesená",J381,0)</f>
        <v>0</v>
      </c>
      <c r="BI381" s="217">
        <f>IF(N381="nulová",J381,0)</f>
        <v>0</v>
      </c>
      <c r="BJ381" s="18" t="s">
        <v>139</v>
      </c>
      <c r="BK381" s="217">
        <f>ROUND(I381*H381,2)</f>
        <v>0</v>
      </c>
      <c r="BL381" s="18" t="s">
        <v>234</v>
      </c>
      <c r="BM381" s="216" t="s">
        <v>664</v>
      </c>
    </row>
    <row r="382" s="2" customFormat="1">
      <c r="A382" s="39"/>
      <c r="B382" s="40"/>
      <c r="C382" s="41"/>
      <c r="D382" s="218" t="s">
        <v>141</v>
      </c>
      <c r="E382" s="41"/>
      <c r="F382" s="219" t="s">
        <v>665</v>
      </c>
      <c r="G382" s="41"/>
      <c r="H382" s="41"/>
      <c r="I382" s="220"/>
      <c r="J382" s="41"/>
      <c r="K382" s="41"/>
      <c r="L382" s="45"/>
      <c r="M382" s="221"/>
      <c r="N382" s="222"/>
      <c r="O382" s="85"/>
      <c r="P382" s="85"/>
      <c r="Q382" s="85"/>
      <c r="R382" s="85"/>
      <c r="S382" s="85"/>
      <c r="T382" s="86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T382" s="18" t="s">
        <v>141</v>
      </c>
      <c r="AU382" s="18" t="s">
        <v>139</v>
      </c>
    </row>
    <row r="383" s="2" customFormat="1">
      <c r="A383" s="39"/>
      <c r="B383" s="40"/>
      <c r="C383" s="41"/>
      <c r="D383" s="223" t="s">
        <v>143</v>
      </c>
      <c r="E383" s="41"/>
      <c r="F383" s="224" t="s">
        <v>666</v>
      </c>
      <c r="G383" s="41"/>
      <c r="H383" s="41"/>
      <c r="I383" s="220"/>
      <c r="J383" s="41"/>
      <c r="K383" s="41"/>
      <c r="L383" s="45"/>
      <c r="M383" s="221"/>
      <c r="N383" s="222"/>
      <c r="O383" s="85"/>
      <c r="P383" s="85"/>
      <c r="Q383" s="85"/>
      <c r="R383" s="85"/>
      <c r="S383" s="85"/>
      <c r="T383" s="86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T383" s="18" t="s">
        <v>143</v>
      </c>
      <c r="AU383" s="18" t="s">
        <v>139</v>
      </c>
    </row>
    <row r="384" s="2" customFormat="1" ht="16.5" customHeight="1">
      <c r="A384" s="39"/>
      <c r="B384" s="40"/>
      <c r="C384" s="205" t="s">
        <v>667</v>
      </c>
      <c r="D384" s="205" t="s">
        <v>133</v>
      </c>
      <c r="E384" s="206" t="s">
        <v>668</v>
      </c>
      <c r="F384" s="207" t="s">
        <v>669</v>
      </c>
      <c r="G384" s="208" t="s">
        <v>136</v>
      </c>
      <c r="H384" s="209">
        <v>299.25999999999999</v>
      </c>
      <c r="I384" s="210"/>
      <c r="J384" s="211">
        <f>ROUND(I384*H384,2)</f>
        <v>0</v>
      </c>
      <c r="K384" s="207" t="s">
        <v>137</v>
      </c>
      <c r="L384" s="45"/>
      <c r="M384" s="212" t="s">
        <v>19</v>
      </c>
      <c r="N384" s="213" t="s">
        <v>46</v>
      </c>
      <c r="O384" s="85"/>
      <c r="P384" s="214">
        <f>O384*H384</f>
        <v>0</v>
      </c>
      <c r="Q384" s="214">
        <v>0.00028600000000000001</v>
      </c>
      <c r="R384" s="214">
        <f>Q384*H384</f>
        <v>0.085588360000000002</v>
      </c>
      <c r="S384" s="214">
        <v>0</v>
      </c>
      <c r="T384" s="215">
        <f>S384*H384</f>
        <v>0</v>
      </c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R384" s="216" t="s">
        <v>234</v>
      </c>
      <c r="AT384" s="216" t="s">
        <v>133</v>
      </c>
      <c r="AU384" s="216" t="s">
        <v>139</v>
      </c>
      <c r="AY384" s="18" t="s">
        <v>130</v>
      </c>
      <c r="BE384" s="217">
        <f>IF(N384="základní",J384,0)</f>
        <v>0</v>
      </c>
      <c r="BF384" s="217">
        <f>IF(N384="snížená",J384,0)</f>
        <v>0</v>
      </c>
      <c r="BG384" s="217">
        <f>IF(N384="zákl. přenesená",J384,0)</f>
        <v>0</v>
      </c>
      <c r="BH384" s="217">
        <f>IF(N384="sníž. přenesená",J384,0)</f>
        <v>0</v>
      </c>
      <c r="BI384" s="217">
        <f>IF(N384="nulová",J384,0)</f>
        <v>0</v>
      </c>
      <c r="BJ384" s="18" t="s">
        <v>139</v>
      </c>
      <c r="BK384" s="217">
        <f>ROUND(I384*H384,2)</f>
        <v>0</v>
      </c>
      <c r="BL384" s="18" t="s">
        <v>234</v>
      </c>
      <c r="BM384" s="216" t="s">
        <v>670</v>
      </c>
    </row>
    <row r="385" s="2" customFormat="1">
      <c r="A385" s="39"/>
      <c r="B385" s="40"/>
      <c r="C385" s="41"/>
      <c r="D385" s="218" t="s">
        <v>141</v>
      </c>
      <c r="E385" s="41"/>
      <c r="F385" s="219" t="s">
        <v>671</v>
      </c>
      <c r="G385" s="41"/>
      <c r="H385" s="41"/>
      <c r="I385" s="220"/>
      <c r="J385" s="41"/>
      <c r="K385" s="41"/>
      <c r="L385" s="45"/>
      <c r="M385" s="221"/>
      <c r="N385" s="222"/>
      <c r="O385" s="85"/>
      <c r="P385" s="85"/>
      <c r="Q385" s="85"/>
      <c r="R385" s="85"/>
      <c r="S385" s="85"/>
      <c r="T385" s="86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T385" s="18" t="s">
        <v>141</v>
      </c>
      <c r="AU385" s="18" t="s">
        <v>139</v>
      </c>
    </row>
    <row r="386" s="2" customFormat="1">
      <c r="A386" s="39"/>
      <c r="B386" s="40"/>
      <c r="C386" s="41"/>
      <c r="D386" s="223" t="s">
        <v>143</v>
      </c>
      <c r="E386" s="41"/>
      <c r="F386" s="224" t="s">
        <v>672</v>
      </c>
      <c r="G386" s="41"/>
      <c r="H386" s="41"/>
      <c r="I386" s="220"/>
      <c r="J386" s="41"/>
      <c r="K386" s="41"/>
      <c r="L386" s="45"/>
      <c r="M386" s="221"/>
      <c r="N386" s="222"/>
      <c r="O386" s="85"/>
      <c r="P386" s="85"/>
      <c r="Q386" s="85"/>
      <c r="R386" s="85"/>
      <c r="S386" s="85"/>
      <c r="T386" s="86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T386" s="18" t="s">
        <v>143</v>
      </c>
      <c r="AU386" s="18" t="s">
        <v>139</v>
      </c>
    </row>
    <row r="387" s="2" customFormat="1" ht="16.5" customHeight="1">
      <c r="A387" s="39"/>
      <c r="B387" s="40"/>
      <c r="C387" s="205" t="s">
        <v>673</v>
      </c>
      <c r="D387" s="205" t="s">
        <v>133</v>
      </c>
      <c r="E387" s="206" t="s">
        <v>674</v>
      </c>
      <c r="F387" s="207" t="s">
        <v>675</v>
      </c>
      <c r="G387" s="208" t="s">
        <v>136</v>
      </c>
      <c r="H387" s="209">
        <v>299.25999999999999</v>
      </c>
      <c r="I387" s="210"/>
      <c r="J387" s="211">
        <f>ROUND(I387*H387,2)</f>
        <v>0</v>
      </c>
      <c r="K387" s="207" t="s">
        <v>137</v>
      </c>
      <c r="L387" s="45"/>
      <c r="M387" s="212" t="s">
        <v>19</v>
      </c>
      <c r="N387" s="213" t="s">
        <v>46</v>
      </c>
      <c r="O387" s="85"/>
      <c r="P387" s="214">
        <f>O387*H387</f>
        <v>0</v>
      </c>
      <c r="Q387" s="214">
        <v>0</v>
      </c>
      <c r="R387" s="214">
        <f>Q387*H387</f>
        <v>0</v>
      </c>
      <c r="S387" s="214">
        <v>0</v>
      </c>
      <c r="T387" s="215">
        <f>S387*H387</f>
        <v>0</v>
      </c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R387" s="216" t="s">
        <v>234</v>
      </c>
      <c r="AT387" s="216" t="s">
        <v>133</v>
      </c>
      <c r="AU387" s="216" t="s">
        <v>139</v>
      </c>
      <c r="AY387" s="18" t="s">
        <v>130</v>
      </c>
      <c r="BE387" s="217">
        <f>IF(N387="základní",J387,0)</f>
        <v>0</v>
      </c>
      <c r="BF387" s="217">
        <f>IF(N387="snížená",J387,0)</f>
        <v>0</v>
      </c>
      <c r="BG387" s="217">
        <f>IF(N387="zákl. přenesená",J387,0)</f>
        <v>0</v>
      </c>
      <c r="BH387" s="217">
        <f>IF(N387="sníž. přenesená",J387,0)</f>
        <v>0</v>
      </c>
      <c r="BI387" s="217">
        <f>IF(N387="nulová",J387,0)</f>
        <v>0</v>
      </c>
      <c r="BJ387" s="18" t="s">
        <v>139</v>
      </c>
      <c r="BK387" s="217">
        <f>ROUND(I387*H387,2)</f>
        <v>0</v>
      </c>
      <c r="BL387" s="18" t="s">
        <v>234</v>
      </c>
      <c r="BM387" s="216" t="s">
        <v>676</v>
      </c>
    </row>
    <row r="388" s="2" customFormat="1">
      <c r="A388" s="39"/>
      <c r="B388" s="40"/>
      <c r="C388" s="41"/>
      <c r="D388" s="218" t="s">
        <v>141</v>
      </c>
      <c r="E388" s="41"/>
      <c r="F388" s="219" t="s">
        <v>677</v>
      </c>
      <c r="G388" s="41"/>
      <c r="H388" s="41"/>
      <c r="I388" s="220"/>
      <c r="J388" s="41"/>
      <c r="K388" s="41"/>
      <c r="L388" s="45"/>
      <c r="M388" s="221"/>
      <c r="N388" s="222"/>
      <c r="O388" s="85"/>
      <c r="P388" s="85"/>
      <c r="Q388" s="85"/>
      <c r="R388" s="85"/>
      <c r="S388" s="85"/>
      <c r="T388" s="86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T388" s="18" t="s">
        <v>141</v>
      </c>
      <c r="AU388" s="18" t="s">
        <v>139</v>
      </c>
    </row>
    <row r="389" s="2" customFormat="1">
      <c r="A389" s="39"/>
      <c r="B389" s="40"/>
      <c r="C389" s="41"/>
      <c r="D389" s="223" t="s">
        <v>143</v>
      </c>
      <c r="E389" s="41"/>
      <c r="F389" s="224" t="s">
        <v>678</v>
      </c>
      <c r="G389" s="41"/>
      <c r="H389" s="41"/>
      <c r="I389" s="220"/>
      <c r="J389" s="41"/>
      <c r="K389" s="41"/>
      <c r="L389" s="45"/>
      <c r="M389" s="221"/>
      <c r="N389" s="222"/>
      <c r="O389" s="85"/>
      <c r="P389" s="85"/>
      <c r="Q389" s="85"/>
      <c r="R389" s="85"/>
      <c r="S389" s="85"/>
      <c r="T389" s="86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T389" s="18" t="s">
        <v>143</v>
      </c>
      <c r="AU389" s="18" t="s">
        <v>139</v>
      </c>
    </row>
    <row r="390" s="12" customFormat="1" ht="22.8" customHeight="1">
      <c r="A390" s="12"/>
      <c r="B390" s="189"/>
      <c r="C390" s="190"/>
      <c r="D390" s="191" t="s">
        <v>73</v>
      </c>
      <c r="E390" s="203" t="s">
        <v>679</v>
      </c>
      <c r="F390" s="203" t="s">
        <v>680</v>
      </c>
      <c r="G390" s="190"/>
      <c r="H390" s="190"/>
      <c r="I390" s="193"/>
      <c r="J390" s="204">
        <f>BK390</f>
        <v>0</v>
      </c>
      <c r="K390" s="190"/>
      <c r="L390" s="195"/>
      <c r="M390" s="196"/>
      <c r="N390" s="197"/>
      <c r="O390" s="197"/>
      <c r="P390" s="198">
        <f>SUM(P391:P395)</f>
        <v>0</v>
      </c>
      <c r="Q390" s="197"/>
      <c r="R390" s="198">
        <f>SUM(R391:R395)</f>
        <v>0.018200000000000001</v>
      </c>
      <c r="S390" s="197"/>
      <c r="T390" s="199">
        <f>SUM(T391:T395)</f>
        <v>0</v>
      </c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R390" s="200" t="s">
        <v>139</v>
      </c>
      <c r="AT390" s="201" t="s">
        <v>73</v>
      </c>
      <c r="AU390" s="201" t="s">
        <v>82</v>
      </c>
      <c r="AY390" s="200" t="s">
        <v>130</v>
      </c>
      <c r="BK390" s="202">
        <f>SUM(BK391:BK395)</f>
        <v>0</v>
      </c>
    </row>
    <row r="391" s="2" customFormat="1" ht="16.5" customHeight="1">
      <c r="A391" s="39"/>
      <c r="B391" s="40"/>
      <c r="C391" s="205" t="s">
        <v>681</v>
      </c>
      <c r="D391" s="205" t="s">
        <v>133</v>
      </c>
      <c r="E391" s="206" t="s">
        <v>682</v>
      </c>
      <c r="F391" s="207" t="s">
        <v>683</v>
      </c>
      <c r="G391" s="208" t="s">
        <v>173</v>
      </c>
      <c r="H391" s="209">
        <v>11</v>
      </c>
      <c r="I391" s="210"/>
      <c r="J391" s="211">
        <f>ROUND(I391*H391,2)</f>
        <v>0</v>
      </c>
      <c r="K391" s="207" t="s">
        <v>137</v>
      </c>
      <c r="L391" s="45"/>
      <c r="M391" s="212" t="s">
        <v>19</v>
      </c>
      <c r="N391" s="213" t="s">
        <v>46</v>
      </c>
      <c r="O391" s="85"/>
      <c r="P391" s="214">
        <f>O391*H391</f>
        <v>0</v>
      </c>
      <c r="Q391" s="214">
        <v>0</v>
      </c>
      <c r="R391" s="214">
        <f>Q391*H391</f>
        <v>0</v>
      </c>
      <c r="S391" s="214">
        <v>0</v>
      </c>
      <c r="T391" s="215">
        <f>S391*H391</f>
        <v>0</v>
      </c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R391" s="216" t="s">
        <v>234</v>
      </c>
      <c r="AT391" s="216" t="s">
        <v>133</v>
      </c>
      <c r="AU391" s="216" t="s">
        <v>139</v>
      </c>
      <c r="AY391" s="18" t="s">
        <v>130</v>
      </c>
      <c r="BE391" s="217">
        <f>IF(N391="základní",J391,0)</f>
        <v>0</v>
      </c>
      <c r="BF391" s="217">
        <f>IF(N391="snížená",J391,0)</f>
        <v>0</v>
      </c>
      <c r="BG391" s="217">
        <f>IF(N391="zákl. přenesená",J391,0)</f>
        <v>0</v>
      </c>
      <c r="BH391" s="217">
        <f>IF(N391="sníž. přenesená",J391,0)</f>
        <v>0</v>
      </c>
      <c r="BI391" s="217">
        <f>IF(N391="nulová",J391,0)</f>
        <v>0</v>
      </c>
      <c r="BJ391" s="18" t="s">
        <v>139</v>
      </c>
      <c r="BK391" s="217">
        <f>ROUND(I391*H391,2)</f>
        <v>0</v>
      </c>
      <c r="BL391" s="18" t="s">
        <v>234</v>
      </c>
      <c r="BM391" s="216" t="s">
        <v>684</v>
      </c>
    </row>
    <row r="392" s="2" customFormat="1">
      <c r="A392" s="39"/>
      <c r="B392" s="40"/>
      <c r="C392" s="41"/>
      <c r="D392" s="218" t="s">
        <v>141</v>
      </c>
      <c r="E392" s="41"/>
      <c r="F392" s="219" t="s">
        <v>685</v>
      </c>
      <c r="G392" s="41"/>
      <c r="H392" s="41"/>
      <c r="I392" s="220"/>
      <c r="J392" s="41"/>
      <c r="K392" s="41"/>
      <c r="L392" s="45"/>
      <c r="M392" s="221"/>
      <c r="N392" s="222"/>
      <c r="O392" s="85"/>
      <c r="P392" s="85"/>
      <c r="Q392" s="85"/>
      <c r="R392" s="85"/>
      <c r="S392" s="85"/>
      <c r="T392" s="86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T392" s="18" t="s">
        <v>141</v>
      </c>
      <c r="AU392" s="18" t="s">
        <v>139</v>
      </c>
    </row>
    <row r="393" s="2" customFormat="1">
      <c r="A393" s="39"/>
      <c r="B393" s="40"/>
      <c r="C393" s="41"/>
      <c r="D393" s="223" t="s">
        <v>143</v>
      </c>
      <c r="E393" s="41"/>
      <c r="F393" s="224" t="s">
        <v>686</v>
      </c>
      <c r="G393" s="41"/>
      <c r="H393" s="41"/>
      <c r="I393" s="220"/>
      <c r="J393" s="41"/>
      <c r="K393" s="41"/>
      <c r="L393" s="45"/>
      <c r="M393" s="221"/>
      <c r="N393" s="222"/>
      <c r="O393" s="85"/>
      <c r="P393" s="85"/>
      <c r="Q393" s="85"/>
      <c r="R393" s="85"/>
      <c r="S393" s="85"/>
      <c r="T393" s="86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T393" s="18" t="s">
        <v>143</v>
      </c>
      <c r="AU393" s="18" t="s">
        <v>139</v>
      </c>
    </row>
    <row r="394" s="2" customFormat="1" ht="16.5" customHeight="1">
      <c r="A394" s="39"/>
      <c r="B394" s="40"/>
      <c r="C394" s="236" t="s">
        <v>687</v>
      </c>
      <c r="D394" s="236" t="s">
        <v>178</v>
      </c>
      <c r="E394" s="237" t="s">
        <v>688</v>
      </c>
      <c r="F394" s="238" t="s">
        <v>689</v>
      </c>
      <c r="G394" s="239" t="s">
        <v>136</v>
      </c>
      <c r="H394" s="240">
        <v>14</v>
      </c>
      <c r="I394" s="241"/>
      <c r="J394" s="242">
        <f>ROUND(I394*H394,2)</f>
        <v>0</v>
      </c>
      <c r="K394" s="238" t="s">
        <v>137</v>
      </c>
      <c r="L394" s="243"/>
      <c r="M394" s="244" t="s">
        <v>19</v>
      </c>
      <c r="N394" s="245" t="s">
        <v>46</v>
      </c>
      <c r="O394" s="85"/>
      <c r="P394" s="214">
        <f>O394*H394</f>
        <v>0</v>
      </c>
      <c r="Q394" s="214">
        <v>0.0012999999999999999</v>
      </c>
      <c r="R394" s="214">
        <f>Q394*H394</f>
        <v>0.018200000000000001</v>
      </c>
      <c r="S394" s="214">
        <v>0</v>
      </c>
      <c r="T394" s="215">
        <f>S394*H394</f>
        <v>0</v>
      </c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R394" s="216" t="s">
        <v>308</v>
      </c>
      <c r="AT394" s="216" t="s">
        <v>178</v>
      </c>
      <c r="AU394" s="216" t="s">
        <v>139</v>
      </c>
      <c r="AY394" s="18" t="s">
        <v>130</v>
      </c>
      <c r="BE394" s="217">
        <f>IF(N394="základní",J394,0)</f>
        <v>0</v>
      </c>
      <c r="BF394" s="217">
        <f>IF(N394="snížená",J394,0)</f>
        <v>0</v>
      </c>
      <c r="BG394" s="217">
        <f>IF(N394="zákl. přenesená",J394,0)</f>
        <v>0</v>
      </c>
      <c r="BH394" s="217">
        <f>IF(N394="sníž. přenesená",J394,0)</f>
        <v>0</v>
      </c>
      <c r="BI394" s="217">
        <f>IF(N394="nulová",J394,0)</f>
        <v>0</v>
      </c>
      <c r="BJ394" s="18" t="s">
        <v>139</v>
      </c>
      <c r="BK394" s="217">
        <f>ROUND(I394*H394,2)</f>
        <v>0</v>
      </c>
      <c r="BL394" s="18" t="s">
        <v>234</v>
      </c>
      <c r="BM394" s="216" t="s">
        <v>690</v>
      </c>
    </row>
    <row r="395" s="2" customFormat="1">
      <c r="A395" s="39"/>
      <c r="B395" s="40"/>
      <c r="C395" s="41"/>
      <c r="D395" s="218" t="s">
        <v>141</v>
      </c>
      <c r="E395" s="41"/>
      <c r="F395" s="219" t="s">
        <v>689</v>
      </c>
      <c r="G395" s="41"/>
      <c r="H395" s="41"/>
      <c r="I395" s="220"/>
      <c r="J395" s="41"/>
      <c r="K395" s="41"/>
      <c r="L395" s="45"/>
      <c r="M395" s="221"/>
      <c r="N395" s="222"/>
      <c r="O395" s="85"/>
      <c r="P395" s="85"/>
      <c r="Q395" s="85"/>
      <c r="R395" s="85"/>
      <c r="S395" s="85"/>
      <c r="T395" s="86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T395" s="18" t="s">
        <v>141</v>
      </c>
      <c r="AU395" s="18" t="s">
        <v>139</v>
      </c>
    </row>
    <row r="396" s="12" customFormat="1" ht="25.92" customHeight="1">
      <c r="A396" s="12"/>
      <c r="B396" s="189"/>
      <c r="C396" s="190"/>
      <c r="D396" s="191" t="s">
        <v>73</v>
      </c>
      <c r="E396" s="192" t="s">
        <v>178</v>
      </c>
      <c r="F396" s="192" t="s">
        <v>691</v>
      </c>
      <c r="G396" s="190"/>
      <c r="H396" s="190"/>
      <c r="I396" s="193"/>
      <c r="J396" s="194">
        <f>BK396</f>
        <v>0</v>
      </c>
      <c r="K396" s="190"/>
      <c r="L396" s="195"/>
      <c r="M396" s="196"/>
      <c r="N396" s="197"/>
      <c r="O396" s="197"/>
      <c r="P396" s="198">
        <f>P397+P401</f>
        <v>0</v>
      </c>
      <c r="Q396" s="197"/>
      <c r="R396" s="198">
        <f>R397+R401</f>
        <v>0</v>
      </c>
      <c r="S396" s="197"/>
      <c r="T396" s="199">
        <f>T397+T401</f>
        <v>0.087500000000000008</v>
      </c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R396" s="200" t="s">
        <v>152</v>
      </c>
      <c r="AT396" s="201" t="s">
        <v>73</v>
      </c>
      <c r="AU396" s="201" t="s">
        <v>74</v>
      </c>
      <c r="AY396" s="200" t="s">
        <v>130</v>
      </c>
      <c r="BK396" s="202">
        <f>BK397+BK401</f>
        <v>0</v>
      </c>
    </row>
    <row r="397" s="12" customFormat="1" ht="22.8" customHeight="1">
      <c r="A397" s="12"/>
      <c r="B397" s="189"/>
      <c r="C397" s="190"/>
      <c r="D397" s="191" t="s">
        <v>73</v>
      </c>
      <c r="E397" s="203" t="s">
        <v>692</v>
      </c>
      <c r="F397" s="203" t="s">
        <v>693</v>
      </c>
      <c r="G397" s="190"/>
      <c r="H397" s="190"/>
      <c r="I397" s="193"/>
      <c r="J397" s="204">
        <f>BK397</f>
        <v>0</v>
      </c>
      <c r="K397" s="190"/>
      <c r="L397" s="195"/>
      <c r="M397" s="196"/>
      <c r="N397" s="197"/>
      <c r="O397" s="197"/>
      <c r="P397" s="198">
        <f>SUM(P398:P400)</f>
        <v>0</v>
      </c>
      <c r="Q397" s="197"/>
      <c r="R397" s="198">
        <f>SUM(R398:R400)</f>
        <v>0</v>
      </c>
      <c r="S397" s="197"/>
      <c r="T397" s="199">
        <f>SUM(T398:T400)</f>
        <v>0.087500000000000008</v>
      </c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R397" s="200" t="s">
        <v>152</v>
      </c>
      <c r="AT397" s="201" t="s">
        <v>73</v>
      </c>
      <c r="AU397" s="201" t="s">
        <v>82</v>
      </c>
      <c r="AY397" s="200" t="s">
        <v>130</v>
      </c>
      <c r="BK397" s="202">
        <f>SUM(BK398:BK400)</f>
        <v>0</v>
      </c>
    </row>
    <row r="398" s="2" customFormat="1" ht="21.75" customHeight="1">
      <c r="A398" s="39"/>
      <c r="B398" s="40"/>
      <c r="C398" s="205" t="s">
        <v>694</v>
      </c>
      <c r="D398" s="205" t="s">
        <v>133</v>
      </c>
      <c r="E398" s="206" t="s">
        <v>695</v>
      </c>
      <c r="F398" s="207" t="s">
        <v>696</v>
      </c>
      <c r="G398" s="208" t="s">
        <v>167</v>
      </c>
      <c r="H398" s="209">
        <v>25</v>
      </c>
      <c r="I398" s="210"/>
      <c r="J398" s="211">
        <f>ROUND(I398*H398,2)</f>
        <v>0</v>
      </c>
      <c r="K398" s="207" t="s">
        <v>137</v>
      </c>
      <c r="L398" s="45"/>
      <c r="M398" s="212" t="s">
        <v>19</v>
      </c>
      <c r="N398" s="213" t="s">
        <v>46</v>
      </c>
      <c r="O398" s="85"/>
      <c r="P398" s="214">
        <f>O398*H398</f>
        <v>0</v>
      </c>
      <c r="Q398" s="214">
        <v>0</v>
      </c>
      <c r="R398" s="214">
        <f>Q398*H398</f>
        <v>0</v>
      </c>
      <c r="S398" s="214">
        <v>0.0035000000000000001</v>
      </c>
      <c r="T398" s="215">
        <f>S398*H398</f>
        <v>0.087500000000000008</v>
      </c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R398" s="216" t="s">
        <v>527</v>
      </c>
      <c r="AT398" s="216" t="s">
        <v>133</v>
      </c>
      <c r="AU398" s="216" t="s">
        <v>139</v>
      </c>
      <c r="AY398" s="18" t="s">
        <v>130</v>
      </c>
      <c r="BE398" s="217">
        <f>IF(N398="základní",J398,0)</f>
        <v>0</v>
      </c>
      <c r="BF398" s="217">
        <f>IF(N398="snížená",J398,0)</f>
        <v>0</v>
      </c>
      <c r="BG398" s="217">
        <f>IF(N398="zákl. přenesená",J398,0)</f>
        <v>0</v>
      </c>
      <c r="BH398" s="217">
        <f>IF(N398="sníž. přenesená",J398,0)</f>
        <v>0</v>
      </c>
      <c r="BI398" s="217">
        <f>IF(N398="nulová",J398,0)</f>
        <v>0</v>
      </c>
      <c r="BJ398" s="18" t="s">
        <v>139</v>
      </c>
      <c r="BK398" s="217">
        <f>ROUND(I398*H398,2)</f>
        <v>0</v>
      </c>
      <c r="BL398" s="18" t="s">
        <v>527</v>
      </c>
      <c r="BM398" s="216" t="s">
        <v>697</v>
      </c>
    </row>
    <row r="399" s="2" customFormat="1">
      <c r="A399" s="39"/>
      <c r="B399" s="40"/>
      <c r="C399" s="41"/>
      <c r="D399" s="218" t="s">
        <v>141</v>
      </c>
      <c r="E399" s="41"/>
      <c r="F399" s="219" t="s">
        <v>698</v>
      </c>
      <c r="G399" s="41"/>
      <c r="H399" s="41"/>
      <c r="I399" s="220"/>
      <c r="J399" s="41"/>
      <c r="K399" s="41"/>
      <c r="L399" s="45"/>
      <c r="M399" s="221"/>
      <c r="N399" s="222"/>
      <c r="O399" s="85"/>
      <c r="P399" s="85"/>
      <c r="Q399" s="85"/>
      <c r="R399" s="85"/>
      <c r="S399" s="85"/>
      <c r="T399" s="86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T399" s="18" t="s">
        <v>141</v>
      </c>
      <c r="AU399" s="18" t="s">
        <v>139</v>
      </c>
    </row>
    <row r="400" s="2" customFormat="1">
      <c r="A400" s="39"/>
      <c r="B400" s="40"/>
      <c r="C400" s="41"/>
      <c r="D400" s="223" t="s">
        <v>143</v>
      </c>
      <c r="E400" s="41"/>
      <c r="F400" s="224" t="s">
        <v>699</v>
      </c>
      <c r="G400" s="41"/>
      <c r="H400" s="41"/>
      <c r="I400" s="220"/>
      <c r="J400" s="41"/>
      <c r="K400" s="41"/>
      <c r="L400" s="45"/>
      <c r="M400" s="221"/>
      <c r="N400" s="222"/>
      <c r="O400" s="85"/>
      <c r="P400" s="85"/>
      <c r="Q400" s="85"/>
      <c r="R400" s="85"/>
      <c r="S400" s="85"/>
      <c r="T400" s="86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T400" s="18" t="s">
        <v>143</v>
      </c>
      <c r="AU400" s="18" t="s">
        <v>139</v>
      </c>
    </row>
    <row r="401" s="12" customFormat="1" ht="22.8" customHeight="1">
      <c r="A401" s="12"/>
      <c r="B401" s="189"/>
      <c r="C401" s="190"/>
      <c r="D401" s="191" t="s">
        <v>73</v>
      </c>
      <c r="E401" s="203" t="s">
        <v>700</v>
      </c>
      <c r="F401" s="203" t="s">
        <v>701</v>
      </c>
      <c r="G401" s="190"/>
      <c r="H401" s="190"/>
      <c r="I401" s="193"/>
      <c r="J401" s="204">
        <f>BK401</f>
        <v>0</v>
      </c>
      <c r="K401" s="190"/>
      <c r="L401" s="195"/>
      <c r="M401" s="196"/>
      <c r="N401" s="197"/>
      <c r="O401" s="197"/>
      <c r="P401" s="198">
        <f>SUM(P402:P404)</f>
        <v>0</v>
      </c>
      <c r="Q401" s="197"/>
      <c r="R401" s="198">
        <f>SUM(R402:R404)</f>
        <v>0</v>
      </c>
      <c r="S401" s="197"/>
      <c r="T401" s="199">
        <f>SUM(T402:T404)</f>
        <v>0</v>
      </c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R401" s="200" t="s">
        <v>152</v>
      </c>
      <c r="AT401" s="201" t="s">
        <v>73</v>
      </c>
      <c r="AU401" s="201" t="s">
        <v>82</v>
      </c>
      <c r="AY401" s="200" t="s">
        <v>130</v>
      </c>
      <c r="BK401" s="202">
        <f>SUM(BK402:BK404)</f>
        <v>0</v>
      </c>
    </row>
    <row r="402" s="2" customFormat="1" ht="16.5" customHeight="1">
      <c r="A402" s="39"/>
      <c r="B402" s="40"/>
      <c r="C402" s="205" t="s">
        <v>702</v>
      </c>
      <c r="D402" s="205" t="s">
        <v>133</v>
      </c>
      <c r="E402" s="206" t="s">
        <v>703</v>
      </c>
      <c r="F402" s="207" t="s">
        <v>704</v>
      </c>
      <c r="G402" s="208" t="s">
        <v>255</v>
      </c>
      <c r="H402" s="209">
        <v>1</v>
      </c>
      <c r="I402" s="210"/>
      <c r="J402" s="211">
        <f>ROUND(I402*H402,2)</f>
        <v>0</v>
      </c>
      <c r="K402" s="207" t="s">
        <v>137</v>
      </c>
      <c r="L402" s="45"/>
      <c r="M402" s="212" t="s">
        <v>19</v>
      </c>
      <c r="N402" s="213" t="s">
        <v>46</v>
      </c>
      <c r="O402" s="85"/>
      <c r="P402" s="214">
        <f>O402*H402</f>
        <v>0</v>
      </c>
      <c r="Q402" s="214">
        <v>0</v>
      </c>
      <c r="R402" s="214">
        <f>Q402*H402</f>
        <v>0</v>
      </c>
      <c r="S402" s="214">
        <v>0</v>
      </c>
      <c r="T402" s="215">
        <f>S402*H402</f>
        <v>0</v>
      </c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R402" s="216" t="s">
        <v>527</v>
      </c>
      <c r="AT402" s="216" t="s">
        <v>133</v>
      </c>
      <c r="AU402" s="216" t="s">
        <v>139</v>
      </c>
      <c r="AY402" s="18" t="s">
        <v>130</v>
      </c>
      <c r="BE402" s="217">
        <f>IF(N402="základní",J402,0)</f>
        <v>0</v>
      </c>
      <c r="BF402" s="217">
        <f>IF(N402="snížená",J402,0)</f>
        <v>0</v>
      </c>
      <c r="BG402" s="217">
        <f>IF(N402="zákl. přenesená",J402,0)</f>
        <v>0</v>
      </c>
      <c r="BH402" s="217">
        <f>IF(N402="sníž. přenesená",J402,0)</f>
        <v>0</v>
      </c>
      <c r="BI402" s="217">
        <f>IF(N402="nulová",J402,0)</f>
        <v>0</v>
      </c>
      <c r="BJ402" s="18" t="s">
        <v>139</v>
      </c>
      <c r="BK402" s="217">
        <f>ROUND(I402*H402,2)</f>
        <v>0</v>
      </c>
      <c r="BL402" s="18" t="s">
        <v>527</v>
      </c>
      <c r="BM402" s="216" t="s">
        <v>705</v>
      </c>
    </row>
    <row r="403" s="2" customFormat="1">
      <c r="A403" s="39"/>
      <c r="B403" s="40"/>
      <c r="C403" s="41"/>
      <c r="D403" s="218" t="s">
        <v>141</v>
      </c>
      <c r="E403" s="41"/>
      <c r="F403" s="219" t="s">
        <v>704</v>
      </c>
      <c r="G403" s="41"/>
      <c r="H403" s="41"/>
      <c r="I403" s="220"/>
      <c r="J403" s="41"/>
      <c r="K403" s="41"/>
      <c r="L403" s="45"/>
      <c r="M403" s="221"/>
      <c r="N403" s="222"/>
      <c r="O403" s="85"/>
      <c r="P403" s="85"/>
      <c r="Q403" s="85"/>
      <c r="R403" s="85"/>
      <c r="S403" s="85"/>
      <c r="T403" s="86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T403" s="18" t="s">
        <v>141</v>
      </c>
      <c r="AU403" s="18" t="s">
        <v>139</v>
      </c>
    </row>
    <row r="404" s="2" customFormat="1">
      <c r="A404" s="39"/>
      <c r="B404" s="40"/>
      <c r="C404" s="41"/>
      <c r="D404" s="223" t="s">
        <v>143</v>
      </c>
      <c r="E404" s="41"/>
      <c r="F404" s="224" t="s">
        <v>706</v>
      </c>
      <c r="G404" s="41"/>
      <c r="H404" s="41"/>
      <c r="I404" s="220"/>
      <c r="J404" s="41"/>
      <c r="K404" s="41"/>
      <c r="L404" s="45"/>
      <c r="M404" s="221"/>
      <c r="N404" s="222"/>
      <c r="O404" s="85"/>
      <c r="P404" s="85"/>
      <c r="Q404" s="85"/>
      <c r="R404" s="85"/>
      <c r="S404" s="85"/>
      <c r="T404" s="86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T404" s="18" t="s">
        <v>143</v>
      </c>
      <c r="AU404" s="18" t="s">
        <v>139</v>
      </c>
    </row>
    <row r="405" s="12" customFormat="1" ht="25.92" customHeight="1">
      <c r="A405" s="12"/>
      <c r="B405" s="189"/>
      <c r="C405" s="190"/>
      <c r="D405" s="191" t="s">
        <v>73</v>
      </c>
      <c r="E405" s="192" t="s">
        <v>707</v>
      </c>
      <c r="F405" s="192" t="s">
        <v>708</v>
      </c>
      <c r="G405" s="190"/>
      <c r="H405" s="190"/>
      <c r="I405" s="193"/>
      <c r="J405" s="194">
        <f>BK405</f>
        <v>0</v>
      </c>
      <c r="K405" s="190"/>
      <c r="L405" s="195"/>
      <c r="M405" s="196"/>
      <c r="N405" s="197"/>
      <c r="O405" s="197"/>
      <c r="P405" s="198">
        <f>SUM(P406:P409)</f>
        <v>0</v>
      </c>
      <c r="Q405" s="197"/>
      <c r="R405" s="198">
        <f>SUM(R406:R409)</f>
        <v>0</v>
      </c>
      <c r="S405" s="197"/>
      <c r="T405" s="199">
        <f>SUM(T406:T409)</f>
        <v>0</v>
      </c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R405" s="200" t="s">
        <v>138</v>
      </c>
      <c r="AT405" s="201" t="s">
        <v>73</v>
      </c>
      <c r="AU405" s="201" t="s">
        <v>74</v>
      </c>
      <c r="AY405" s="200" t="s">
        <v>130</v>
      </c>
      <c r="BK405" s="202">
        <f>SUM(BK406:BK409)</f>
        <v>0</v>
      </c>
    </row>
    <row r="406" s="2" customFormat="1" ht="16.5" customHeight="1">
      <c r="A406" s="39"/>
      <c r="B406" s="40"/>
      <c r="C406" s="205" t="s">
        <v>709</v>
      </c>
      <c r="D406" s="205" t="s">
        <v>133</v>
      </c>
      <c r="E406" s="206" t="s">
        <v>710</v>
      </c>
      <c r="F406" s="207" t="s">
        <v>711</v>
      </c>
      <c r="G406" s="208" t="s">
        <v>712</v>
      </c>
      <c r="H406" s="209">
        <v>16</v>
      </c>
      <c r="I406" s="210"/>
      <c r="J406" s="211">
        <f>ROUND(I406*H406,2)</f>
        <v>0</v>
      </c>
      <c r="K406" s="207" t="s">
        <v>137</v>
      </c>
      <c r="L406" s="45"/>
      <c r="M406" s="212" t="s">
        <v>19</v>
      </c>
      <c r="N406" s="213" t="s">
        <v>46</v>
      </c>
      <c r="O406" s="85"/>
      <c r="P406" s="214">
        <f>O406*H406</f>
        <v>0</v>
      </c>
      <c r="Q406" s="214">
        <v>0</v>
      </c>
      <c r="R406" s="214">
        <f>Q406*H406</f>
        <v>0</v>
      </c>
      <c r="S406" s="214">
        <v>0</v>
      </c>
      <c r="T406" s="215">
        <f>S406*H406</f>
        <v>0</v>
      </c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R406" s="216" t="s">
        <v>713</v>
      </c>
      <c r="AT406" s="216" t="s">
        <v>133</v>
      </c>
      <c r="AU406" s="216" t="s">
        <v>82</v>
      </c>
      <c r="AY406" s="18" t="s">
        <v>130</v>
      </c>
      <c r="BE406" s="217">
        <f>IF(N406="základní",J406,0)</f>
        <v>0</v>
      </c>
      <c r="BF406" s="217">
        <f>IF(N406="snížená",J406,0)</f>
        <v>0</v>
      </c>
      <c r="BG406" s="217">
        <f>IF(N406="zákl. přenesená",J406,0)</f>
        <v>0</v>
      </c>
      <c r="BH406" s="217">
        <f>IF(N406="sníž. přenesená",J406,0)</f>
        <v>0</v>
      </c>
      <c r="BI406" s="217">
        <f>IF(N406="nulová",J406,0)</f>
        <v>0</v>
      </c>
      <c r="BJ406" s="18" t="s">
        <v>139</v>
      </c>
      <c r="BK406" s="217">
        <f>ROUND(I406*H406,2)</f>
        <v>0</v>
      </c>
      <c r="BL406" s="18" t="s">
        <v>713</v>
      </c>
      <c r="BM406" s="216" t="s">
        <v>714</v>
      </c>
    </row>
    <row r="407" s="2" customFormat="1">
      <c r="A407" s="39"/>
      <c r="B407" s="40"/>
      <c r="C407" s="41"/>
      <c r="D407" s="218" t="s">
        <v>141</v>
      </c>
      <c r="E407" s="41"/>
      <c r="F407" s="219" t="s">
        <v>715</v>
      </c>
      <c r="G407" s="41"/>
      <c r="H407" s="41"/>
      <c r="I407" s="220"/>
      <c r="J407" s="41"/>
      <c r="K407" s="41"/>
      <c r="L407" s="45"/>
      <c r="M407" s="221"/>
      <c r="N407" s="222"/>
      <c r="O407" s="85"/>
      <c r="P407" s="85"/>
      <c r="Q407" s="85"/>
      <c r="R407" s="85"/>
      <c r="S407" s="85"/>
      <c r="T407" s="86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T407" s="18" t="s">
        <v>141</v>
      </c>
      <c r="AU407" s="18" t="s">
        <v>82</v>
      </c>
    </row>
    <row r="408" s="2" customFormat="1">
      <c r="A408" s="39"/>
      <c r="B408" s="40"/>
      <c r="C408" s="41"/>
      <c r="D408" s="223" t="s">
        <v>143</v>
      </c>
      <c r="E408" s="41"/>
      <c r="F408" s="224" t="s">
        <v>716</v>
      </c>
      <c r="G408" s="41"/>
      <c r="H408" s="41"/>
      <c r="I408" s="220"/>
      <c r="J408" s="41"/>
      <c r="K408" s="41"/>
      <c r="L408" s="45"/>
      <c r="M408" s="221"/>
      <c r="N408" s="222"/>
      <c r="O408" s="85"/>
      <c r="P408" s="85"/>
      <c r="Q408" s="85"/>
      <c r="R408" s="85"/>
      <c r="S408" s="85"/>
      <c r="T408" s="86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T408" s="18" t="s">
        <v>143</v>
      </c>
      <c r="AU408" s="18" t="s">
        <v>82</v>
      </c>
    </row>
    <row r="409" s="2" customFormat="1">
      <c r="A409" s="39"/>
      <c r="B409" s="40"/>
      <c r="C409" s="41"/>
      <c r="D409" s="218" t="s">
        <v>350</v>
      </c>
      <c r="E409" s="41"/>
      <c r="F409" s="246" t="s">
        <v>717</v>
      </c>
      <c r="G409" s="41"/>
      <c r="H409" s="41"/>
      <c r="I409" s="220"/>
      <c r="J409" s="41"/>
      <c r="K409" s="41"/>
      <c r="L409" s="45"/>
      <c r="M409" s="247"/>
      <c r="N409" s="248"/>
      <c r="O409" s="249"/>
      <c r="P409" s="249"/>
      <c r="Q409" s="249"/>
      <c r="R409" s="249"/>
      <c r="S409" s="249"/>
      <c r="T409" s="250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T409" s="18" t="s">
        <v>350</v>
      </c>
      <c r="AU409" s="18" t="s">
        <v>82</v>
      </c>
    </row>
    <row r="410" s="2" customFormat="1" ht="6.96" customHeight="1">
      <c r="A410" s="39"/>
      <c r="B410" s="60"/>
      <c r="C410" s="61"/>
      <c r="D410" s="61"/>
      <c r="E410" s="61"/>
      <c r="F410" s="61"/>
      <c r="G410" s="61"/>
      <c r="H410" s="61"/>
      <c r="I410" s="61"/>
      <c r="J410" s="61"/>
      <c r="K410" s="61"/>
      <c r="L410" s="45"/>
      <c r="M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</row>
  </sheetData>
  <sheetProtection sheet="1" autoFilter="0" formatColumns="0" formatRows="0" objects="1" scenarios="1" spinCount="100000" saltValue="HgH1aD1qOnRJ5HCFTRl6TtQjf1pLd9JrLoDWNG71UWhuGNcSSv7TTDpA6hHh0Bm65M0+B7wrLQ8EMpvfi2EuMw==" hashValue="M9otdMdrlvLDMnh0MaqC7pb/5YAR4kw0harGBiYF7e2MxGTutffKt7tWVOiEzT/+zsD9LEJsBxCc4QMOgg6Byw==" algorithmName="SHA-512" password="CC35"/>
  <autoFilter ref="C99:K409"/>
  <mergeCells count="9">
    <mergeCell ref="E7:H7"/>
    <mergeCell ref="E9:H9"/>
    <mergeCell ref="E18:H18"/>
    <mergeCell ref="E27:H27"/>
    <mergeCell ref="E48:H48"/>
    <mergeCell ref="E50:H50"/>
    <mergeCell ref="E90:H90"/>
    <mergeCell ref="E92:H92"/>
    <mergeCell ref="L2:V2"/>
  </mergeCells>
  <hyperlinks>
    <hyperlink ref="F105" r:id="rId1" display="https://podminky.urs.cz/item/CS_URS_2025_01/612131121"/>
    <hyperlink ref="F109" r:id="rId2" display="https://podminky.urs.cz/item/CS_URS_2025_01/612142001"/>
    <hyperlink ref="F112" r:id="rId3" display="https://podminky.urs.cz/item/CS_URS_2025_01/612311131"/>
    <hyperlink ref="F115" r:id="rId4" display="https://podminky.urs.cz/item/CS_URS_2025_01/612315121"/>
    <hyperlink ref="F119" r:id="rId5" display="https://podminky.urs.cz/item/CS_URS_2025_01/619995001"/>
    <hyperlink ref="F122" r:id="rId6" display="https://podminky.urs.cz/item/CS_URS_2025_01/642944121"/>
    <hyperlink ref="F128" r:id="rId7" display="https://podminky.urs.cz/item/CS_URS_2025_01/949101111"/>
    <hyperlink ref="F132" r:id="rId8" display="https://podminky.urs.cz/item/CS_URS_2025_01/965046111"/>
    <hyperlink ref="F135" r:id="rId9" display="https://podminky.urs.cz/item/CS_URS_2025_01/965046119"/>
    <hyperlink ref="F139" r:id="rId10" display="https://podminky.urs.cz/item/CS_URS_2025_01/968072455"/>
    <hyperlink ref="F144" r:id="rId11" display="https://podminky.urs.cz/item/CS_URS_2025_01/997013214"/>
    <hyperlink ref="F152" r:id="rId12" display="https://podminky.urs.cz/item/CS_URS_2025_01/997013631"/>
    <hyperlink ref="F156" r:id="rId13" display="https://podminky.urs.cz/item/CS_URS_2025_01/998018003"/>
    <hyperlink ref="F161" r:id="rId14" display="https://podminky.urs.cz/item/CS_URS_2025_01/721174043"/>
    <hyperlink ref="F165" r:id="rId15" display="https://podminky.urs.cz/item/CS_URS_2025_01/725110811"/>
    <hyperlink ref="F168" r:id="rId16" display="https://podminky.urs.cz/item/CS_URS_2025_01/725112001"/>
    <hyperlink ref="F171" r:id="rId17" display="https://podminky.urs.cz/item/CS_URS_2025_01/725210821"/>
    <hyperlink ref="F174" r:id="rId18" display="https://podminky.urs.cz/item/CS_URS_2025_01/725211616"/>
    <hyperlink ref="F177" r:id="rId19" display="https://podminky.urs.cz/item/CS_URS_2025_01/725220842"/>
    <hyperlink ref="F180" r:id="rId20" display="https://podminky.urs.cz/item/CS_URS_2025_01/725222113"/>
    <hyperlink ref="F183" r:id="rId21" display="https://podminky.urs.cz/item/CS_URS_2025_01/725226131"/>
    <hyperlink ref="F186" r:id="rId22" display="https://podminky.urs.cz/item/CS_URS_2025_01/725822613"/>
    <hyperlink ref="F189" r:id="rId23" display="https://podminky.urs.cz/item/CS_URS_2025_01/725849411"/>
    <hyperlink ref="F194" r:id="rId24" display="https://podminky.urs.cz/item/CS_URS_2025_01/725861102"/>
    <hyperlink ref="F197" r:id="rId25" display="https://podminky.urs.cz/item/CS_URS_2025_01/725862113"/>
    <hyperlink ref="F200" r:id="rId26" display="https://podminky.urs.cz/item/CS_URS_2025_01/725864311"/>
    <hyperlink ref="F204" r:id="rId27" display="https://podminky.urs.cz/item/CS_URS_2025_01/766660001"/>
    <hyperlink ref="F209" r:id="rId28" display="https://podminky.urs.cz/item/CS_URS_2025_01/766691914"/>
    <hyperlink ref="F212" r:id="rId29" display="https://podminky.urs.cz/item/CS_URS_2025_01/766811111"/>
    <hyperlink ref="F226" r:id="rId30" display="https://podminky.urs.cz/item/CS_URS_2025_01/766812840"/>
    <hyperlink ref="F230" r:id="rId31" display="https://podminky.urs.cz/item/CS_URS_2025_01/998766103"/>
    <hyperlink ref="F234" r:id="rId32" display="https://podminky.urs.cz/item/CS_URS_2025_01/767640111"/>
    <hyperlink ref="F240" r:id="rId33" display="https://podminky.urs.cz/item/CS_URS_2025_01/767641800"/>
    <hyperlink ref="F243" r:id="rId34" display="https://podminky.urs.cz/item/CS_URS_2025_01/767646411"/>
    <hyperlink ref="F248" r:id="rId35" display="https://podminky.urs.cz/item/CS_URS_2025_01/767996701"/>
    <hyperlink ref="F253" r:id="rId36" display="https://podminky.urs.cz/item/CS_URS_2025_01/771121011"/>
    <hyperlink ref="F257" r:id="rId37" display="https://podminky.urs.cz/item/CS_URS_2025_01/771151012"/>
    <hyperlink ref="F260" r:id="rId38" display="https://podminky.urs.cz/item/CS_URS_2025_01/771574616"/>
    <hyperlink ref="F265" r:id="rId39" display="https://podminky.urs.cz/item/CS_URS_2025_01/998771102"/>
    <hyperlink ref="F269" r:id="rId40" display="https://podminky.urs.cz/item/CS_URS_2025_01/775111311"/>
    <hyperlink ref="F273" r:id="rId41" display="https://podminky.urs.cz/item/CS_URS_2025_01/775121111"/>
    <hyperlink ref="F276" r:id="rId42" display="https://podminky.urs.cz/item/CS_URS_2025_01/775141113"/>
    <hyperlink ref="F279" r:id="rId43" display="https://podminky.urs.cz/item/CS_URS_2025_01/775413115"/>
    <hyperlink ref="F285" r:id="rId44" display="https://podminky.urs.cz/item/CS_URS_2025_01/775429121"/>
    <hyperlink ref="F292" r:id="rId45" display="https://podminky.urs.cz/item/CS_URS_2025_01/775541161"/>
    <hyperlink ref="F297" r:id="rId46" display="https://podminky.urs.cz/item/CS_URS_2025_01/998775102"/>
    <hyperlink ref="F301" r:id="rId47" display="https://podminky.urs.cz/item/CS_URS_2025_01/776201812"/>
    <hyperlink ref="F305" r:id="rId48" display="https://podminky.urs.cz/item/CS_URS_2025_01/776410811"/>
    <hyperlink ref="F310" r:id="rId49" display="https://podminky.urs.cz/item/CS_URS_2025_01/781121011"/>
    <hyperlink ref="F314" r:id="rId50" display="https://podminky.urs.cz/item/CS_URS_2025_01/781151031"/>
    <hyperlink ref="F317" r:id="rId51" display="https://podminky.urs.cz/item/CS_URS_2025_01/781151041"/>
    <hyperlink ref="F320" r:id="rId52" display="https://podminky.urs.cz/item/CS_URS_2025_01/781472217"/>
    <hyperlink ref="F325" r:id="rId53" display="https://podminky.urs.cz/item/CS_URS_2025_01/781472291"/>
    <hyperlink ref="F328" r:id="rId54" display="https://podminky.urs.cz/item/CS_URS_2025_01/781477114"/>
    <hyperlink ref="F331" r:id="rId55" display="https://podminky.urs.cz/item/CS_URS_2025_01/781477114"/>
    <hyperlink ref="F334" r:id="rId56" display="https://podminky.urs.cz/item/CS_URS_2025_01/781492451"/>
    <hyperlink ref="F340" r:id="rId57" display="https://podminky.urs.cz/item/CS_URS_2025_01/781495115"/>
    <hyperlink ref="F343" r:id="rId58" display="https://podminky.urs.cz/item/CS_URS_2025_01/998781103"/>
    <hyperlink ref="F347" r:id="rId59" display="https://podminky.urs.cz/item/CS_URS_2025_01/783301303"/>
    <hyperlink ref="F351" r:id="rId60" display="https://podminky.urs.cz/item/CS_URS_2025_01/783301401"/>
    <hyperlink ref="F354" r:id="rId61" display="https://podminky.urs.cz/item/CS_URS_2025_01/783314101"/>
    <hyperlink ref="F357" r:id="rId62" display="https://podminky.urs.cz/item/CS_URS_2025_01/783315101"/>
    <hyperlink ref="F360" r:id="rId63" display="https://podminky.urs.cz/item/CS_URS_2025_01/783317101"/>
    <hyperlink ref="F364" r:id="rId64" display="https://podminky.urs.cz/item/CS_URS_2025_01/783343101"/>
    <hyperlink ref="F368" r:id="rId65" display="https://podminky.urs.cz/item/CS_URS_2025_01/784121001"/>
    <hyperlink ref="F372" r:id="rId66" display="https://podminky.urs.cz/item/CS_URS_2025_01/784171101"/>
    <hyperlink ref="F377" r:id="rId67" display="https://podminky.urs.cz/item/CS_URS_2025_01/784171111"/>
    <hyperlink ref="F380" r:id="rId68" display="https://podminky.urs.cz/item/CS_URS_2025_01/784171121"/>
    <hyperlink ref="F383" r:id="rId69" display="https://podminky.urs.cz/item/CS_URS_2025_01/784181101"/>
    <hyperlink ref="F386" r:id="rId70" display="https://podminky.urs.cz/item/CS_URS_2025_01/784221101"/>
    <hyperlink ref="F389" r:id="rId71" display="https://podminky.urs.cz/item/CS_URS_2025_01/784221131"/>
    <hyperlink ref="F393" r:id="rId72" display="https://podminky.urs.cz/item/CS_URS_2025_01/786623111"/>
    <hyperlink ref="F400" r:id="rId73" display="https://podminky.urs.cz/item/CS_URS_2025_01/468101112"/>
    <hyperlink ref="F404" r:id="rId74" display="https://podminky.urs.cz/item/CS_URS_2025_01/580506007"/>
    <hyperlink ref="F408" r:id="rId75" display="https://podminky.urs.cz/item/CS_URS_2025_01/HZS13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76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86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82</v>
      </c>
    </row>
    <row r="4" s="1" customFormat="1" ht="24.96" customHeight="1">
      <c r="B4" s="21"/>
      <c r="D4" s="131" t="s">
        <v>87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Rekonstrukce bytu č.21, ul. M. Pujmanové 3, Havířov - Šumbark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88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718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29. 4. 2025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27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28</v>
      </c>
      <c r="F15" s="39"/>
      <c r="G15" s="39"/>
      <c r="H15" s="39"/>
      <c r="I15" s="133" t="s">
        <v>29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30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32</v>
      </c>
      <c r="E20" s="39"/>
      <c r="F20" s="39"/>
      <c r="G20" s="39"/>
      <c r="H20" s="39"/>
      <c r="I20" s="133" t="s">
        <v>26</v>
      </c>
      <c r="J20" s="137" t="str">
        <f>IF('Rekapitulace stavby'!AN16="","",'Rekapitulace stavby'!AN16)</f>
        <v/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tr">
        <f>IF('Rekapitulace stavby'!E17="","",'Rekapitulace stavby'!E17)</f>
        <v xml:space="preserve"> </v>
      </c>
      <c r="F21" s="39"/>
      <c r="G21" s="39"/>
      <c r="H21" s="39"/>
      <c r="I21" s="133" t="s">
        <v>29</v>
      </c>
      <c r="J21" s="137" t="str">
        <f>IF('Rekapitulace stavby'!AN17="","",'Rekapitulace stavby'!AN17)</f>
        <v/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35</v>
      </c>
      <c r="E23" s="39"/>
      <c r="F23" s="39"/>
      <c r="G23" s="39"/>
      <c r="H23" s="39"/>
      <c r="I23" s="133" t="s">
        <v>26</v>
      </c>
      <c r="J23" s="137" t="s">
        <v>36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37</v>
      </c>
      <c r="F24" s="39"/>
      <c r="G24" s="39"/>
      <c r="H24" s="39"/>
      <c r="I24" s="133" t="s">
        <v>29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38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47.25" customHeight="1">
      <c r="A27" s="139"/>
      <c r="B27" s="140"/>
      <c r="C27" s="139"/>
      <c r="D27" s="139"/>
      <c r="E27" s="141" t="s">
        <v>39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40</v>
      </c>
      <c r="E30" s="39"/>
      <c r="F30" s="39"/>
      <c r="G30" s="39"/>
      <c r="H30" s="39"/>
      <c r="I30" s="39"/>
      <c r="J30" s="145">
        <f>ROUND(J88,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42</v>
      </c>
      <c r="G32" s="39"/>
      <c r="H32" s="39"/>
      <c r="I32" s="146" t="s">
        <v>41</v>
      </c>
      <c r="J32" s="146" t="s">
        <v>43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44</v>
      </c>
      <c r="E33" s="133" t="s">
        <v>45</v>
      </c>
      <c r="F33" s="148">
        <f>ROUND((SUM(BE88:BE182)),  2)</f>
        <v>0</v>
      </c>
      <c r="G33" s="39"/>
      <c r="H33" s="39"/>
      <c r="I33" s="149">
        <v>0.20999999999999999</v>
      </c>
      <c r="J33" s="148">
        <f>ROUND(((SUM(BE88:BE182))*I33),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46</v>
      </c>
      <c r="F34" s="148">
        <f>ROUND((SUM(BF88:BF182)),  2)</f>
        <v>0</v>
      </c>
      <c r="G34" s="39"/>
      <c r="H34" s="39"/>
      <c r="I34" s="149">
        <v>0.12</v>
      </c>
      <c r="J34" s="148">
        <f>ROUND(((SUM(BF88:BF182))*I34),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47</v>
      </c>
      <c r="F35" s="148">
        <f>ROUND((SUM(BG88:BG182)),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48</v>
      </c>
      <c r="F36" s="148">
        <f>ROUND((SUM(BH88:BH182)),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49</v>
      </c>
      <c r="F37" s="148">
        <f>ROUND((SUM(BI88:BI182)),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50</v>
      </c>
      <c r="E39" s="152"/>
      <c r="F39" s="152"/>
      <c r="G39" s="153" t="s">
        <v>51</v>
      </c>
      <c r="H39" s="154" t="s">
        <v>52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90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Rekonstrukce bytu č.21, ul. M. Pujmanové 3, Havířov - Šumbark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88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02 - Elektro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ul. M. Pujmanové 3</v>
      </c>
      <c r="G52" s="41"/>
      <c r="H52" s="41"/>
      <c r="I52" s="33" t="s">
        <v>23</v>
      </c>
      <c r="J52" s="73" t="str">
        <f>IF(J12="","",J12)</f>
        <v>29. 4. 2025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SBD Havířov</v>
      </c>
      <c r="G54" s="41"/>
      <c r="H54" s="41"/>
      <c r="I54" s="33" t="s">
        <v>32</v>
      </c>
      <c r="J54" s="37" t="str">
        <f>E21</f>
        <v xml:space="preserve"> 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30</v>
      </c>
      <c r="D55" s="41"/>
      <c r="E55" s="41"/>
      <c r="F55" s="28" t="str">
        <f>IF(E18="","",E18)</f>
        <v>Vyplň údaj</v>
      </c>
      <c r="G55" s="41"/>
      <c r="H55" s="41"/>
      <c r="I55" s="33" t="s">
        <v>35</v>
      </c>
      <c r="J55" s="37" t="str">
        <f>E24</f>
        <v>Ing. Michal Klimša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91</v>
      </c>
      <c r="D57" s="163"/>
      <c r="E57" s="163"/>
      <c r="F57" s="163"/>
      <c r="G57" s="163"/>
      <c r="H57" s="163"/>
      <c r="I57" s="163"/>
      <c r="J57" s="164" t="s">
        <v>92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72</v>
      </c>
      <c r="D59" s="41"/>
      <c r="E59" s="41"/>
      <c r="F59" s="41"/>
      <c r="G59" s="41"/>
      <c r="H59" s="41"/>
      <c r="I59" s="41"/>
      <c r="J59" s="103">
        <f>J88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93</v>
      </c>
    </row>
    <row r="60" s="9" customFormat="1" ht="24.96" customHeight="1">
      <c r="A60" s="9"/>
      <c r="B60" s="166"/>
      <c r="C60" s="167"/>
      <c r="D60" s="168" t="s">
        <v>94</v>
      </c>
      <c r="E60" s="169"/>
      <c r="F60" s="169"/>
      <c r="G60" s="169"/>
      <c r="H60" s="169"/>
      <c r="I60" s="169"/>
      <c r="J60" s="170">
        <f>J89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96</v>
      </c>
      <c r="E61" s="175"/>
      <c r="F61" s="175"/>
      <c r="G61" s="175"/>
      <c r="H61" s="175"/>
      <c r="I61" s="175"/>
      <c r="J61" s="176">
        <f>J90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6"/>
      <c r="C62" s="167"/>
      <c r="D62" s="168" t="s">
        <v>99</v>
      </c>
      <c r="E62" s="169"/>
      <c r="F62" s="169"/>
      <c r="G62" s="169"/>
      <c r="H62" s="169"/>
      <c r="I62" s="169"/>
      <c r="J62" s="170">
        <f>J95</f>
        <v>0</v>
      </c>
      <c r="K62" s="167"/>
      <c r="L62" s="171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72"/>
      <c r="C63" s="173"/>
      <c r="D63" s="174" t="s">
        <v>719</v>
      </c>
      <c r="E63" s="175"/>
      <c r="F63" s="175"/>
      <c r="G63" s="175"/>
      <c r="H63" s="175"/>
      <c r="I63" s="175"/>
      <c r="J63" s="176">
        <f>J96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9" customFormat="1" ht="24.96" customHeight="1">
      <c r="A64" s="9"/>
      <c r="B64" s="166"/>
      <c r="C64" s="167"/>
      <c r="D64" s="168" t="s">
        <v>111</v>
      </c>
      <c r="E64" s="169"/>
      <c r="F64" s="169"/>
      <c r="G64" s="169"/>
      <c r="H64" s="169"/>
      <c r="I64" s="169"/>
      <c r="J64" s="170">
        <f>J166</f>
        <v>0</v>
      </c>
      <c r="K64" s="167"/>
      <c r="L64" s="17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72"/>
      <c r="C65" s="173"/>
      <c r="D65" s="174" t="s">
        <v>112</v>
      </c>
      <c r="E65" s="175"/>
      <c r="F65" s="175"/>
      <c r="G65" s="175"/>
      <c r="H65" s="175"/>
      <c r="I65" s="175"/>
      <c r="J65" s="176">
        <f>J167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66"/>
      <c r="C66" s="167"/>
      <c r="D66" s="168" t="s">
        <v>114</v>
      </c>
      <c r="E66" s="169"/>
      <c r="F66" s="169"/>
      <c r="G66" s="169"/>
      <c r="H66" s="169"/>
      <c r="I66" s="169"/>
      <c r="J66" s="170">
        <f>J175</f>
        <v>0</v>
      </c>
      <c r="K66" s="167"/>
      <c r="L66" s="171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66"/>
      <c r="C67" s="167"/>
      <c r="D67" s="168" t="s">
        <v>720</v>
      </c>
      <c r="E67" s="169"/>
      <c r="F67" s="169"/>
      <c r="G67" s="169"/>
      <c r="H67" s="169"/>
      <c r="I67" s="169"/>
      <c r="J67" s="170">
        <f>J179</f>
        <v>0</v>
      </c>
      <c r="K67" s="167"/>
      <c r="L67" s="171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72"/>
      <c r="C68" s="173"/>
      <c r="D68" s="174" t="s">
        <v>721</v>
      </c>
      <c r="E68" s="175"/>
      <c r="F68" s="175"/>
      <c r="G68" s="175"/>
      <c r="H68" s="175"/>
      <c r="I68" s="175"/>
      <c r="J68" s="176">
        <f>J180</f>
        <v>0</v>
      </c>
      <c r="K68" s="173"/>
      <c r="L68" s="17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39"/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6.96" customHeight="1">
      <c r="A70" s="39"/>
      <c r="B70" s="60"/>
      <c r="C70" s="61"/>
      <c r="D70" s="61"/>
      <c r="E70" s="61"/>
      <c r="F70" s="61"/>
      <c r="G70" s="61"/>
      <c r="H70" s="61"/>
      <c r="I70" s="61"/>
      <c r="J70" s="61"/>
      <c r="K70" s="6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4" s="2" customFormat="1" ht="6.96" customHeight="1">
      <c r="A74" s="39"/>
      <c r="B74" s="62"/>
      <c r="C74" s="63"/>
      <c r="D74" s="63"/>
      <c r="E74" s="63"/>
      <c r="F74" s="63"/>
      <c r="G74" s="63"/>
      <c r="H74" s="63"/>
      <c r="I74" s="63"/>
      <c r="J74" s="63"/>
      <c r="K74" s="63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24.96" customHeight="1">
      <c r="A75" s="39"/>
      <c r="B75" s="40"/>
      <c r="C75" s="24" t="s">
        <v>115</v>
      </c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16</v>
      </c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6.5" customHeight="1">
      <c r="A78" s="39"/>
      <c r="B78" s="40"/>
      <c r="C78" s="41"/>
      <c r="D78" s="41"/>
      <c r="E78" s="161" t="str">
        <f>E7</f>
        <v>Rekonstrukce bytu č.21, ul. M. Pujmanové 3, Havířov - Šumbark</v>
      </c>
      <c r="F78" s="33"/>
      <c r="G78" s="33"/>
      <c r="H78" s="33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2" customHeight="1">
      <c r="A79" s="39"/>
      <c r="B79" s="40"/>
      <c r="C79" s="33" t="s">
        <v>88</v>
      </c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6.5" customHeight="1">
      <c r="A80" s="39"/>
      <c r="B80" s="40"/>
      <c r="C80" s="41"/>
      <c r="D80" s="41"/>
      <c r="E80" s="70" t="str">
        <f>E9</f>
        <v>02 - Elektro</v>
      </c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6.96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2" customHeight="1">
      <c r="A82" s="39"/>
      <c r="B82" s="40"/>
      <c r="C82" s="33" t="s">
        <v>21</v>
      </c>
      <c r="D82" s="41"/>
      <c r="E82" s="41"/>
      <c r="F82" s="28" t="str">
        <f>F12</f>
        <v>ul. M. Pujmanové 3</v>
      </c>
      <c r="G82" s="41"/>
      <c r="H82" s="41"/>
      <c r="I82" s="33" t="s">
        <v>23</v>
      </c>
      <c r="J82" s="73" t="str">
        <f>IF(J12="","",J12)</f>
        <v>29. 4. 2025</v>
      </c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5.15" customHeight="1">
      <c r="A84" s="39"/>
      <c r="B84" s="40"/>
      <c r="C84" s="33" t="s">
        <v>25</v>
      </c>
      <c r="D84" s="41"/>
      <c r="E84" s="41"/>
      <c r="F84" s="28" t="str">
        <f>E15</f>
        <v>SBD Havířov</v>
      </c>
      <c r="G84" s="41"/>
      <c r="H84" s="41"/>
      <c r="I84" s="33" t="s">
        <v>32</v>
      </c>
      <c r="J84" s="37" t="str">
        <f>E21</f>
        <v xml:space="preserve"> </v>
      </c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5.15" customHeight="1">
      <c r="A85" s="39"/>
      <c r="B85" s="40"/>
      <c r="C85" s="33" t="s">
        <v>30</v>
      </c>
      <c r="D85" s="41"/>
      <c r="E85" s="41"/>
      <c r="F85" s="28" t="str">
        <f>IF(E18="","",E18)</f>
        <v>Vyplň údaj</v>
      </c>
      <c r="G85" s="41"/>
      <c r="H85" s="41"/>
      <c r="I85" s="33" t="s">
        <v>35</v>
      </c>
      <c r="J85" s="37" t="str">
        <f>E24</f>
        <v>Ing. Michal Klimša</v>
      </c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0.32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13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11" customFormat="1" ht="29.28" customHeight="1">
      <c r="A87" s="178"/>
      <c r="B87" s="179"/>
      <c r="C87" s="180" t="s">
        <v>116</v>
      </c>
      <c r="D87" s="181" t="s">
        <v>59</v>
      </c>
      <c r="E87" s="181" t="s">
        <v>55</v>
      </c>
      <c r="F87" s="181" t="s">
        <v>56</v>
      </c>
      <c r="G87" s="181" t="s">
        <v>117</v>
      </c>
      <c r="H87" s="181" t="s">
        <v>118</v>
      </c>
      <c r="I87" s="181" t="s">
        <v>119</v>
      </c>
      <c r="J87" s="181" t="s">
        <v>92</v>
      </c>
      <c r="K87" s="182" t="s">
        <v>120</v>
      </c>
      <c r="L87" s="183"/>
      <c r="M87" s="93" t="s">
        <v>19</v>
      </c>
      <c r="N87" s="94" t="s">
        <v>44</v>
      </c>
      <c r="O87" s="94" t="s">
        <v>121</v>
      </c>
      <c r="P87" s="94" t="s">
        <v>122</v>
      </c>
      <c r="Q87" s="94" t="s">
        <v>123</v>
      </c>
      <c r="R87" s="94" t="s">
        <v>124</v>
      </c>
      <c r="S87" s="94" t="s">
        <v>125</v>
      </c>
      <c r="T87" s="95" t="s">
        <v>126</v>
      </c>
      <c r="U87" s="178"/>
      <c r="V87" s="178"/>
      <c r="W87" s="178"/>
      <c r="X87" s="178"/>
      <c r="Y87" s="178"/>
      <c r="Z87" s="178"/>
      <c r="AA87" s="178"/>
      <c r="AB87" s="178"/>
      <c r="AC87" s="178"/>
      <c r="AD87" s="178"/>
      <c r="AE87" s="178"/>
    </row>
    <row r="88" s="2" customFormat="1" ht="22.8" customHeight="1">
      <c r="A88" s="39"/>
      <c r="B88" s="40"/>
      <c r="C88" s="100" t="s">
        <v>127</v>
      </c>
      <c r="D88" s="41"/>
      <c r="E88" s="41"/>
      <c r="F88" s="41"/>
      <c r="G88" s="41"/>
      <c r="H88" s="41"/>
      <c r="I88" s="41"/>
      <c r="J88" s="184">
        <f>BK88</f>
        <v>0</v>
      </c>
      <c r="K88" s="41"/>
      <c r="L88" s="45"/>
      <c r="M88" s="96"/>
      <c r="N88" s="185"/>
      <c r="O88" s="97"/>
      <c r="P88" s="186">
        <f>P89+P95+P166+P175+P179</f>
        <v>0</v>
      </c>
      <c r="Q88" s="97"/>
      <c r="R88" s="186">
        <f>R89+R95+R166+R175+R179</f>
        <v>0.021699050000000004</v>
      </c>
      <c r="S88" s="97"/>
      <c r="T88" s="187">
        <f>T89+T95+T166+T175+T179</f>
        <v>0.050788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73</v>
      </c>
      <c r="AU88" s="18" t="s">
        <v>93</v>
      </c>
      <c r="BK88" s="188">
        <f>BK89+BK95+BK166+BK175+BK179</f>
        <v>0</v>
      </c>
    </row>
    <row r="89" s="12" customFormat="1" ht="25.92" customHeight="1">
      <c r="A89" s="12"/>
      <c r="B89" s="189"/>
      <c r="C89" s="190"/>
      <c r="D89" s="191" t="s">
        <v>73</v>
      </c>
      <c r="E89" s="192" t="s">
        <v>128</v>
      </c>
      <c r="F89" s="192" t="s">
        <v>129</v>
      </c>
      <c r="G89" s="190"/>
      <c r="H89" s="190"/>
      <c r="I89" s="193"/>
      <c r="J89" s="194">
        <f>BK89</f>
        <v>0</v>
      </c>
      <c r="K89" s="190"/>
      <c r="L89" s="195"/>
      <c r="M89" s="196"/>
      <c r="N89" s="197"/>
      <c r="O89" s="197"/>
      <c r="P89" s="198">
        <f>P90</f>
        <v>0</v>
      </c>
      <c r="Q89" s="197"/>
      <c r="R89" s="198">
        <f>R90</f>
        <v>2.7000000000000002E-05</v>
      </c>
      <c r="S89" s="197"/>
      <c r="T89" s="199">
        <f>T90</f>
        <v>0.00089999999999999998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0" t="s">
        <v>82</v>
      </c>
      <c r="AT89" s="201" t="s">
        <v>73</v>
      </c>
      <c r="AU89" s="201" t="s">
        <v>74</v>
      </c>
      <c r="AY89" s="200" t="s">
        <v>130</v>
      </c>
      <c r="BK89" s="202">
        <f>BK90</f>
        <v>0</v>
      </c>
    </row>
    <row r="90" s="12" customFormat="1" ht="22.8" customHeight="1">
      <c r="A90" s="12"/>
      <c r="B90" s="189"/>
      <c r="C90" s="190"/>
      <c r="D90" s="191" t="s">
        <v>73</v>
      </c>
      <c r="E90" s="203" t="s">
        <v>183</v>
      </c>
      <c r="F90" s="203" t="s">
        <v>184</v>
      </c>
      <c r="G90" s="190"/>
      <c r="H90" s="190"/>
      <c r="I90" s="193"/>
      <c r="J90" s="204">
        <f>BK90</f>
        <v>0</v>
      </c>
      <c r="K90" s="190"/>
      <c r="L90" s="195"/>
      <c r="M90" s="196"/>
      <c r="N90" s="197"/>
      <c r="O90" s="197"/>
      <c r="P90" s="198">
        <f>SUM(P91:P94)</f>
        <v>0</v>
      </c>
      <c r="Q90" s="197"/>
      <c r="R90" s="198">
        <f>SUM(R91:R94)</f>
        <v>2.7000000000000002E-05</v>
      </c>
      <c r="S90" s="197"/>
      <c r="T90" s="199">
        <f>SUM(T91:T94)</f>
        <v>0.00089999999999999998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0" t="s">
        <v>82</v>
      </c>
      <c r="AT90" s="201" t="s">
        <v>73</v>
      </c>
      <c r="AU90" s="201" t="s">
        <v>82</v>
      </c>
      <c r="AY90" s="200" t="s">
        <v>130</v>
      </c>
      <c r="BK90" s="202">
        <f>SUM(BK91:BK94)</f>
        <v>0</v>
      </c>
    </row>
    <row r="91" s="2" customFormat="1" ht="16.5" customHeight="1">
      <c r="A91" s="39"/>
      <c r="B91" s="40"/>
      <c r="C91" s="205" t="s">
        <v>339</v>
      </c>
      <c r="D91" s="205" t="s">
        <v>133</v>
      </c>
      <c r="E91" s="206" t="s">
        <v>722</v>
      </c>
      <c r="F91" s="207" t="s">
        <v>723</v>
      </c>
      <c r="G91" s="208" t="s">
        <v>167</v>
      </c>
      <c r="H91" s="209">
        <v>0.29999999999999999</v>
      </c>
      <c r="I91" s="210"/>
      <c r="J91" s="211">
        <f>ROUND(I91*H91,2)</f>
        <v>0</v>
      </c>
      <c r="K91" s="207" t="s">
        <v>19</v>
      </c>
      <c r="L91" s="45"/>
      <c r="M91" s="212" t="s">
        <v>19</v>
      </c>
      <c r="N91" s="213" t="s">
        <v>46</v>
      </c>
      <c r="O91" s="85"/>
      <c r="P91" s="214">
        <f>O91*H91</f>
        <v>0</v>
      </c>
      <c r="Q91" s="214">
        <v>9.0000000000000006E-05</v>
      </c>
      <c r="R91" s="214">
        <f>Q91*H91</f>
        <v>2.7000000000000002E-05</v>
      </c>
      <c r="S91" s="214">
        <v>0.0030000000000000001</v>
      </c>
      <c r="T91" s="215">
        <f>S91*H91</f>
        <v>0.00089999999999999998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6" t="s">
        <v>138</v>
      </c>
      <c r="AT91" s="216" t="s">
        <v>133</v>
      </c>
      <c r="AU91" s="216" t="s">
        <v>139</v>
      </c>
      <c r="AY91" s="18" t="s">
        <v>130</v>
      </c>
      <c r="BE91" s="217">
        <f>IF(N91="základní",J91,0)</f>
        <v>0</v>
      </c>
      <c r="BF91" s="217">
        <f>IF(N91="snížená",J91,0)</f>
        <v>0</v>
      </c>
      <c r="BG91" s="217">
        <f>IF(N91="zákl. přenesená",J91,0)</f>
        <v>0</v>
      </c>
      <c r="BH91" s="217">
        <f>IF(N91="sníž. přenesená",J91,0)</f>
        <v>0</v>
      </c>
      <c r="BI91" s="217">
        <f>IF(N91="nulová",J91,0)</f>
        <v>0</v>
      </c>
      <c r="BJ91" s="18" t="s">
        <v>139</v>
      </c>
      <c r="BK91" s="217">
        <f>ROUND(I91*H91,2)</f>
        <v>0</v>
      </c>
      <c r="BL91" s="18" t="s">
        <v>138</v>
      </c>
      <c r="BM91" s="216" t="s">
        <v>724</v>
      </c>
    </row>
    <row r="92" s="2" customFormat="1">
      <c r="A92" s="39"/>
      <c r="B92" s="40"/>
      <c r="C92" s="41"/>
      <c r="D92" s="218" t="s">
        <v>141</v>
      </c>
      <c r="E92" s="41"/>
      <c r="F92" s="219" t="s">
        <v>723</v>
      </c>
      <c r="G92" s="41"/>
      <c r="H92" s="41"/>
      <c r="I92" s="220"/>
      <c r="J92" s="41"/>
      <c r="K92" s="41"/>
      <c r="L92" s="45"/>
      <c r="M92" s="221"/>
      <c r="N92" s="222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141</v>
      </c>
      <c r="AU92" s="18" t="s">
        <v>139</v>
      </c>
    </row>
    <row r="93" s="2" customFormat="1" ht="16.5" customHeight="1">
      <c r="A93" s="39"/>
      <c r="B93" s="40"/>
      <c r="C93" s="205" t="s">
        <v>345</v>
      </c>
      <c r="D93" s="205" t="s">
        <v>133</v>
      </c>
      <c r="E93" s="206" t="s">
        <v>725</v>
      </c>
      <c r="F93" s="207" t="s">
        <v>726</v>
      </c>
      <c r="G93" s="208" t="s">
        <v>167</v>
      </c>
      <c r="H93" s="209">
        <v>0.29999999999999999</v>
      </c>
      <c r="I93" s="210"/>
      <c r="J93" s="211">
        <f>ROUND(I93*H93,2)</f>
        <v>0</v>
      </c>
      <c r="K93" s="207" t="s">
        <v>19</v>
      </c>
      <c r="L93" s="45"/>
      <c r="M93" s="212" t="s">
        <v>19</v>
      </c>
      <c r="N93" s="213" t="s">
        <v>46</v>
      </c>
      <c r="O93" s="85"/>
      <c r="P93" s="214">
        <f>O93*H93</f>
        <v>0</v>
      </c>
      <c r="Q93" s="214">
        <v>0</v>
      </c>
      <c r="R93" s="214">
        <f>Q93*H93</f>
        <v>0</v>
      </c>
      <c r="S93" s="214">
        <v>0</v>
      </c>
      <c r="T93" s="215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6" t="s">
        <v>138</v>
      </c>
      <c r="AT93" s="216" t="s">
        <v>133</v>
      </c>
      <c r="AU93" s="216" t="s">
        <v>139</v>
      </c>
      <c r="AY93" s="18" t="s">
        <v>130</v>
      </c>
      <c r="BE93" s="217">
        <f>IF(N93="základní",J93,0)</f>
        <v>0</v>
      </c>
      <c r="BF93" s="217">
        <f>IF(N93="snížená",J93,0)</f>
        <v>0</v>
      </c>
      <c r="BG93" s="217">
        <f>IF(N93="zákl. přenesená",J93,0)</f>
        <v>0</v>
      </c>
      <c r="BH93" s="217">
        <f>IF(N93="sníž. přenesená",J93,0)</f>
        <v>0</v>
      </c>
      <c r="BI93" s="217">
        <f>IF(N93="nulová",J93,0)</f>
        <v>0</v>
      </c>
      <c r="BJ93" s="18" t="s">
        <v>139</v>
      </c>
      <c r="BK93" s="217">
        <f>ROUND(I93*H93,2)</f>
        <v>0</v>
      </c>
      <c r="BL93" s="18" t="s">
        <v>138</v>
      </c>
      <c r="BM93" s="216" t="s">
        <v>727</v>
      </c>
    </row>
    <row r="94" s="2" customFormat="1">
      <c r="A94" s="39"/>
      <c r="B94" s="40"/>
      <c r="C94" s="41"/>
      <c r="D94" s="218" t="s">
        <v>141</v>
      </c>
      <c r="E94" s="41"/>
      <c r="F94" s="219" t="s">
        <v>726</v>
      </c>
      <c r="G94" s="41"/>
      <c r="H94" s="41"/>
      <c r="I94" s="220"/>
      <c r="J94" s="41"/>
      <c r="K94" s="41"/>
      <c r="L94" s="45"/>
      <c r="M94" s="221"/>
      <c r="N94" s="222"/>
      <c r="O94" s="85"/>
      <c r="P94" s="85"/>
      <c r="Q94" s="85"/>
      <c r="R94" s="85"/>
      <c r="S94" s="85"/>
      <c r="T94" s="86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141</v>
      </c>
      <c r="AU94" s="18" t="s">
        <v>139</v>
      </c>
    </row>
    <row r="95" s="12" customFormat="1" ht="25.92" customHeight="1">
      <c r="A95" s="12"/>
      <c r="B95" s="189"/>
      <c r="C95" s="190"/>
      <c r="D95" s="191" t="s">
        <v>73</v>
      </c>
      <c r="E95" s="192" t="s">
        <v>240</v>
      </c>
      <c r="F95" s="192" t="s">
        <v>241</v>
      </c>
      <c r="G95" s="190"/>
      <c r="H95" s="190"/>
      <c r="I95" s="193"/>
      <c r="J95" s="194">
        <f>BK95</f>
        <v>0</v>
      </c>
      <c r="K95" s="190"/>
      <c r="L95" s="195"/>
      <c r="M95" s="196"/>
      <c r="N95" s="197"/>
      <c r="O95" s="197"/>
      <c r="P95" s="198">
        <f>P96</f>
        <v>0</v>
      </c>
      <c r="Q95" s="197"/>
      <c r="R95" s="198">
        <f>R96</f>
        <v>0.021252050000000005</v>
      </c>
      <c r="S95" s="197"/>
      <c r="T95" s="199">
        <f>T96</f>
        <v>0.015288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0" t="s">
        <v>139</v>
      </c>
      <c r="AT95" s="201" t="s">
        <v>73</v>
      </c>
      <c r="AU95" s="201" t="s">
        <v>74</v>
      </c>
      <c r="AY95" s="200" t="s">
        <v>130</v>
      </c>
      <c r="BK95" s="202">
        <f>BK96</f>
        <v>0</v>
      </c>
    </row>
    <row r="96" s="12" customFormat="1" ht="22.8" customHeight="1">
      <c r="A96" s="12"/>
      <c r="B96" s="189"/>
      <c r="C96" s="190"/>
      <c r="D96" s="191" t="s">
        <v>73</v>
      </c>
      <c r="E96" s="203" t="s">
        <v>728</v>
      </c>
      <c r="F96" s="203" t="s">
        <v>729</v>
      </c>
      <c r="G96" s="190"/>
      <c r="H96" s="190"/>
      <c r="I96" s="193"/>
      <c r="J96" s="204">
        <f>BK96</f>
        <v>0</v>
      </c>
      <c r="K96" s="190"/>
      <c r="L96" s="195"/>
      <c r="M96" s="196"/>
      <c r="N96" s="197"/>
      <c r="O96" s="197"/>
      <c r="P96" s="198">
        <f>SUM(P97:P165)</f>
        <v>0</v>
      </c>
      <c r="Q96" s="197"/>
      <c r="R96" s="198">
        <f>SUM(R97:R165)</f>
        <v>0.021252050000000005</v>
      </c>
      <c r="S96" s="197"/>
      <c r="T96" s="199">
        <f>SUM(T97:T165)</f>
        <v>0.015288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0" t="s">
        <v>139</v>
      </c>
      <c r="AT96" s="201" t="s">
        <v>73</v>
      </c>
      <c r="AU96" s="201" t="s">
        <v>82</v>
      </c>
      <c r="AY96" s="200" t="s">
        <v>130</v>
      </c>
      <c r="BK96" s="202">
        <f>SUM(BK97:BK165)</f>
        <v>0</v>
      </c>
    </row>
    <row r="97" s="2" customFormat="1" ht="16.5" customHeight="1">
      <c r="A97" s="39"/>
      <c r="B97" s="40"/>
      <c r="C97" s="205" t="s">
        <v>131</v>
      </c>
      <c r="D97" s="205" t="s">
        <v>133</v>
      </c>
      <c r="E97" s="206" t="s">
        <v>730</v>
      </c>
      <c r="F97" s="207" t="s">
        <v>731</v>
      </c>
      <c r="G97" s="208" t="s">
        <v>167</v>
      </c>
      <c r="H97" s="209">
        <v>17</v>
      </c>
      <c r="I97" s="210"/>
      <c r="J97" s="211">
        <f>ROUND(I97*H97,2)</f>
        <v>0</v>
      </c>
      <c r="K97" s="207" t="s">
        <v>19</v>
      </c>
      <c r="L97" s="45"/>
      <c r="M97" s="212" t="s">
        <v>19</v>
      </c>
      <c r="N97" s="213" t="s">
        <v>46</v>
      </c>
      <c r="O97" s="85"/>
      <c r="P97" s="214">
        <f>O97*H97</f>
        <v>0</v>
      </c>
      <c r="Q97" s="214">
        <v>0</v>
      </c>
      <c r="R97" s="214">
        <f>Q97*H97</f>
        <v>0</v>
      </c>
      <c r="S97" s="214">
        <v>0</v>
      </c>
      <c r="T97" s="215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6" t="s">
        <v>234</v>
      </c>
      <c r="AT97" s="216" t="s">
        <v>133</v>
      </c>
      <c r="AU97" s="216" t="s">
        <v>139</v>
      </c>
      <c r="AY97" s="18" t="s">
        <v>130</v>
      </c>
      <c r="BE97" s="217">
        <f>IF(N97="základní",J97,0)</f>
        <v>0</v>
      </c>
      <c r="BF97" s="217">
        <f>IF(N97="snížená",J97,0)</f>
        <v>0</v>
      </c>
      <c r="BG97" s="217">
        <f>IF(N97="zákl. přenesená",J97,0)</f>
        <v>0</v>
      </c>
      <c r="BH97" s="217">
        <f>IF(N97="sníž. přenesená",J97,0)</f>
        <v>0</v>
      </c>
      <c r="BI97" s="217">
        <f>IF(N97="nulová",J97,0)</f>
        <v>0</v>
      </c>
      <c r="BJ97" s="18" t="s">
        <v>139</v>
      </c>
      <c r="BK97" s="217">
        <f>ROUND(I97*H97,2)</f>
        <v>0</v>
      </c>
      <c r="BL97" s="18" t="s">
        <v>234</v>
      </c>
      <c r="BM97" s="216" t="s">
        <v>732</v>
      </c>
    </row>
    <row r="98" s="2" customFormat="1">
      <c r="A98" s="39"/>
      <c r="B98" s="40"/>
      <c r="C98" s="41"/>
      <c r="D98" s="218" t="s">
        <v>141</v>
      </c>
      <c r="E98" s="41"/>
      <c r="F98" s="219" t="s">
        <v>731</v>
      </c>
      <c r="G98" s="41"/>
      <c r="H98" s="41"/>
      <c r="I98" s="220"/>
      <c r="J98" s="41"/>
      <c r="K98" s="41"/>
      <c r="L98" s="45"/>
      <c r="M98" s="221"/>
      <c r="N98" s="222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141</v>
      </c>
      <c r="AU98" s="18" t="s">
        <v>139</v>
      </c>
    </row>
    <row r="99" s="13" customFormat="1">
      <c r="A99" s="13"/>
      <c r="B99" s="225"/>
      <c r="C99" s="226"/>
      <c r="D99" s="218" t="s">
        <v>145</v>
      </c>
      <c r="E99" s="227" t="s">
        <v>733</v>
      </c>
      <c r="F99" s="228" t="s">
        <v>734</v>
      </c>
      <c r="G99" s="226"/>
      <c r="H99" s="229">
        <v>9.1999999999999993</v>
      </c>
      <c r="I99" s="230"/>
      <c r="J99" s="226"/>
      <c r="K99" s="226"/>
      <c r="L99" s="231"/>
      <c r="M99" s="232"/>
      <c r="N99" s="233"/>
      <c r="O99" s="233"/>
      <c r="P99" s="233"/>
      <c r="Q99" s="233"/>
      <c r="R99" s="233"/>
      <c r="S99" s="233"/>
      <c r="T99" s="234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5" t="s">
        <v>145</v>
      </c>
      <c r="AU99" s="235" t="s">
        <v>139</v>
      </c>
      <c r="AV99" s="13" t="s">
        <v>139</v>
      </c>
      <c r="AW99" s="13" t="s">
        <v>34</v>
      </c>
      <c r="AX99" s="13" t="s">
        <v>74</v>
      </c>
      <c r="AY99" s="235" t="s">
        <v>130</v>
      </c>
    </row>
    <row r="100" s="13" customFormat="1">
      <c r="A100" s="13"/>
      <c r="B100" s="225"/>
      <c r="C100" s="226"/>
      <c r="D100" s="218" t="s">
        <v>145</v>
      </c>
      <c r="E100" s="227" t="s">
        <v>735</v>
      </c>
      <c r="F100" s="228" t="s">
        <v>736</v>
      </c>
      <c r="G100" s="226"/>
      <c r="H100" s="229">
        <v>7.7999999999999998</v>
      </c>
      <c r="I100" s="230"/>
      <c r="J100" s="226"/>
      <c r="K100" s="226"/>
      <c r="L100" s="231"/>
      <c r="M100" s="232"/>
      <c r="N100" s="233"/>
      <c r="O100" s="233"/>
      <c r="P100" s="233"/>
      <c r="Q100" s="233"/>
      <c r="R100" s="233"/>
      <c r="S100" s="233"/>
      <c r="T100" s="234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5" t="s">
        <v>145</v>
      </c>
      <c r="AU100" s="235" t="s">
        <v>139</v>
      </c>
      <c r="AV100" s="13" t="s">
        <v>139</v>
      </c>
      <c r="AW100" s="13" t="s">
        <v>34</v>
      </c>
      <c r="AX100" s="13" t="s">
        <v>74</v>
      </c>
      <c r="AY100" s="235" t="s">
        <v>130</v>
      </c>
    </row>
    <row r="101" s="14" customFormat="1">
      <c r="A101" s="14"/>
      <c r="B101" s="251"/>
      <c r="C101" s="252"/>
      <c r="D101" s="218" t="s">
        <v>145</v>
      </c>
      <c r="E101" s="253" t="s">
        <v>19</v>
      </c>
      <c r="F101" s="254" t="s">
        <v>737</v>
      </c>
      <c r="G101" s="252"/>
      <c r="H101" s="255">
        <v>17</v>
      </c>
      <c r="I101" s="256"/>
      <c r="J101" s="252"/>
      <c r="K101" s="252"/>
      <c r="L101" s="257"/>
      <c r="M101" s="258"/>
      <c r="N101" s="259"/>
      <c r="O101" s="259"/>
      <c r="P101" s="259"/>
      <c r="Q101" s="259"/>
      <c r="R101" s="259"/>
      <c r="S101" s="259"/>
      <c r="T101" s="260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61" t="s">
        <v>145</v>
      </c>
      <c r="AU101" s="261" t="s">
        <v>139</v>
      </c>
      <c r="AV101" s="14" t="s">
        <v>138</v>
      </c>
      <c r="AW101" s="14" t="s">
        <v>34</v>
      </c>
      <c r="AX101" s="14" t="s">
        <v>82</v>
      </c>
      <c r="AY101" s="261" t="s">
        <v>130</v>
      </c>
    </row>
    <row r="102" s="2" customFormat="1" ht="16.5" customHeight="1">
      <c r="A102" s="39"/>
      <c r="B102" s="40"/>
      <c r="C102" s="236" t="s">
        <v>177</v>
      </c>
      <c r="D102" s="236" t="s">
        <v>178</v>
      </c>
      <c r="E102" s="237" t="s">
        <v>738</v>
      </c>
      <c r="F102" s="238" t="s">
        <v>739</v>
      </c>
      <c r="G102" s="239" t="s">
        <v>167</v>
      </c>
      <c r="H102" s="240">
        <v>10.58</v>
      </c>
      <c r="I102" s="241"/>
      <c r="J102" s="242">
        <f>ROUND(I102*H102,2)</f>
        <v>0</v>
      </c>
      <c r="K102" s="238" t="s">
        <v>19</v>
      </c>
      <c r="L102" s="243"/>
      <c r="M102" s="244" t="s">
        <v>19</v>
      </c>
      <c r="N102" s="245" t="s">
        <v>46</v>
      </c>
      <c r="O102" s="85"/>
      <c r="P102" s="214">
        <f>O102*H102</f>
        <v>0</v>
      </c>
      <c r="Q102" s="214">
        <v>0.00012</v>
      </c>
      <c r="R102" s="214">
        <f>Q102*H102</f>
        <v>0.0012696000000000001</v>
      </c>
      <c r="S102" s="214">
        <v>0</v>
      </c>
      <c r="T102" s="215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6" t="s">
        <v>308</v>
      </c>
      <c r="AT102" s="216" t="s">
        <v>178</v>
      </c>
      <c r="AU102" s="216" t="s">
        <v>139</v>
      </c>
      <c r="AY102" s="18" t="s">
        <v>130</v>
      </c>
      <c r="BE102" s="217">
        <f>IF(N102="základní",J102,0)</f>
        <v>0</v>
      </c>
      <c r="BF102" s="217">
        <f>IF(N102="snížená",J102,0)</f>
        <v>0</v>
      </c>
      <c r="BG102" s="217">
        <f>IF(N102="zákl. přenesená",J102,0)</f>
        <v>0</v>
      </c>
      <c r="BH102" s="217">
        <f>IF(N102="sníž. přenesená",J102,0)</f>
        <v>0</v>
      </c>
      <c r="BI102" s="217">
        <f>IF(N102="nulová",J102,0)</f>
        <v>0</v>
      </c>
      <c r="BJ102" s="18" t="s">
        <v>139</v>
      </c>
      <c r="BK102" s="217">
        <f>ROUND(I102*H102,2)</f>
        <v>0</v>
      </c>
      <c r="BL102" s="18" t="s">
        <v>234</v>
      </c>
      <c r="BM102" s="216" t="s">
        <v>740</v>
      </c>
    </row>
    <row r="103" s="2" customFormat="1">
      <c r="A103" s="39"/>
      <c r="B103" s="40"/>
      <c r="C103" s="41"/>
      <c r="D103" s="218" t="s">
        <v>141</v>
      </c>
      <c r="E103" s="41"/>
      <c r="F103" s="219" t="s">
        <v>739</v>
      </c>
      <c r="G103" s="41"/>
      <c r="H103" s="41"/>
      <c r="I103" s="220"/>
      <c r="J103" s="41"/>
      <c r="K103" s="41"/>
      <c r="L103" s="45"/>
      <c r="M103" s="221"/>
      <c r="N103" s="222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141</v>
      </c>
      <c r="AU103" s="18" t="s">
        <v>139</v>
      </c>
    </row>
    <row r="104" s="13" customFormat="1">
      <c r="A104" s="13"/>
      <c r="B104" s="225"/>
      <c r="C104" s="226"/>
      <c r="D104" s="218" t="s">
        <v>145</v>
      </c>
      <c r="E104" s="227" t="s">
        <v>19</v>
      </c>
      <c r="F104" s="228" t="s">
        <v>741</v>
      </c>
      <c r="G104" s="226"/>
      <c r="H104" s="229">
        <v>10.58</v>
      </c>
      <c r="I104" s="230"/>
      <c r="J104" s="226"/>
      <c r="K104" s="226"/>
      <c r="L104" s="231"/>
      <c r="M104" s="232"/>
      <c r="N104" s="233"/>
      <c r="O104" s="233"/>
      <c r="P104" s="233"/>
      <c r="Q104" s="233"/>
      <c r="R104" s="233"/>
      <c r="S104" s="233"/>
      <c r="T104" s="234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5" t="s">
        <v>145</v>
      </c>
      <c r="AU104" s="235" t="s">
        <v>139</v>
      </c>
      <c r="AV104" s="13" t="s">
        <v>139</v>
      </c>
      <c r="AW104" s="13" t="s">
        <v>34</v>
      </c>
      <c r="AX104" s="13" t="s">
        <v>82</v>
      </c>
      <c r="AY104" s="235" t="s">
        <v>130</v>
      </c>
    </row>
    <row r="105" s="2" customFormat="1" ht="16.5" customHeight="1">
      <c r="A105" s="39"/>
      <c r="B105" s="40"/>
      <c r="C105" s="236" t="s">
        <v>181</v>
      </c>
      <c r="D105" s="236" t="s">
        <v>178</v>
      </c>
      <c r="E105" s="237" t="s">
        <v>742</v>
      </c>
      <c r="F105" s="238" t="s">
        <v>743</v>
      </c>
      <c r="G105" s="239" t="s">
        <v>167</v>
      </c>
      <c r="H105" s="240">
        <v>8.9700000000000006</v>
      </c>
      <c r="I105" s="241"/>
      <c r="J105" s="242">
        <f>ROUND(I105*H105,2)</f>
        <v>0</v>
      </c>
      <c r="K105" s="238" t="s">
        <v>19</v>
      </c>
      <c r="L105" s="243"/>
      <c r="M105" s="244" t="s">
        <v>19</v>
      </c>
      <c r="N105" s="245" t="s">
        <v>46</v>
      </c>
      <c r="O105" s="85"/>
      <c r="P105" s="214">
        <f>O105*H105</f>
        <v>0</v>
      </c>
      <c r="Q105" s="214">
        <v>0.00034000000000000002</v>
      </c>
      <c r="R105" s="214">
        <f>Q105*H105</f>
        <v>0.0030498000000000005</v>
      </c>
      <c r="S105" s="214">
        <v>0</v>
      </c>
      <c r="T105" s="215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6" t="s">
        <v>308</v>
      </c>
      <c r="AT105" s="216" t="s">
        <v>178</v>
      </c>
      <c r="AU105" s="216" t="s">
        <v>139</v>
      </c>
      <c r="AY105" s="18" t="s">
        <v>130</v>
      </c>
      <c r="BE105" s="217">
        <f>IF(N105="základní",J105,0)</f>
        <v>0</v>
      </c>
      <c r="BF105" s="217">
        <f>IF(N105="snížená",J105,0)</f>
        <v>0</v>
      </c>
      <c r="BG105" s="217">
        <f>IF(N105="zákl. přenesená",J105,0)</f>
        <v>0</v>
      </c>
      <c r="BH105" s="217">
        <f>IF(N105="sníž. přenesená",J105,0)</f>
        <v>0</v>
      </c>
      <c r="BI105" s="217">
        <f>IF(N105="nulová",J105,0)</f>
        <v>0</v>
      </c>
      <c r="BJ105" s="18" t="s">
        <v>139</v>
      </c>
      <c r="BK105" s="217">
        <f>ROUND(I105*H105,2)</f>
        <v>0</v>
      </c>
      <c r="BL105" s="18" t="s">
        <v>234</v>
      </c>
      <c r="BM105" s="216" t="s">
        <v>744</v>
      </c>
    </row>
    <row r="106" s="2" customFormat="1">
      <c r="A106" s="39"/>
      <c r="B106" s="40"/>
      <c r="C106" s="41"/>
      <c r="D106" s="218" t="s">
        <v>141</v>
      </c>
      <c r="E106" s="41"/>
      <c r="F106" s="219" t="s">
        <v>743</v>
      </c>
      <c r="G106" s="41"/>
      <c r="H106" s="41"/>
      <c r="I106" s="220"/>
      <c r="J106" s="41"/>
      <c r="K106" s="41"/>
      <c r="L106" s="45"/>
      <c r="M106" s="221"/>
      <c r="N106" s="222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141</v>
      </c>
      <c r="AU106" s="18" t="s">
        <v>139</v>
      </c>
    </row>
    <row r="107" s="13" customFormat="1">
      <c r="A107" s="13"/>
      <c r="B107" s="225"/>
      <c r="C107" s="226"/>
      <c r="D107" s="218" t="s">
        <v>145</v>
      </c>
      <c r="E107" s="227" t="s">
        <v>19</v>
      </c>
      <c r="F107" s="228" t="s">
        <v>745</v>
      </c>
      <c r="G107" s="226"/>
      <c r="H107" s="229">
        <v>8.9700000000000006</v>
      </c>
      <c r="I107" s="230"/>
      <c r="J107" s="226"/>
      <c r="K107" s="226"/>
      <c r="L107" s="231"/>
      <c r="M107" s="232"/>
      <c r="N107" s="233"/>
      <c r="O107" s="233"/>
      <c r="P107" s="233"/>
      <c r="Q107" s="233"/>
      <c r="R107" s="233"/>
      <c r="S107" s="233"/>
      <c r="T107" s="234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5" t="s">
        <v>145</v>
      </c>
      <c r="AU107" s="235" t="s">
        <v>139</v>
      </c>
      <c r="AV107" s="13" t="s">
        <v>139</v>
      </c>
      <c r="AW107" s="13" t="s">
        <v>34</v>
      </c>
      <c r="AX107" s="13" t="s">
        <v>82</v>
      </c>
      <c r="AY107" s="235" t="s">
        <v>130</v>
      </c>
    </row>
    <row r="108" s="2" customFormat="1" ht="16.5" customHeight="1">
      <c r="A108" s="39"/>
      <c r="B108" s="40"/>
      <c r="C108" s="205" t="s">
        <v>138</v>
      </c>
      <c r="D108" s="205" t="s">
        <v>133</v>
      </c>
      <c r="E108" s="206" t="s">
        <v>746</v>
      </c>
      <c r="F108" s="207" t="s">
        <v>747</v>
      </c>
      <c r="G108" s="208" t="s">
        <v>173</v>
      </c>
      <c r="H108" s="209">
        <v>4</v>
      </c>
      <c r="I108" s="210"/>
      <c r="J108" s="211">
        <f>ROUND(I108*H108,2)</f>
        <v>0</v>
      </c>
      <c r="K108" s="207" t="s">
        <v>19</v>
      </c>
      <c r="L108" s="45"/>
      <c r="M108" s="212" t="s">
        <v>19</v>
      </c>
      <c r="N108" s="213" t="s">
        <v>46</v>
      </c>
      <c r="O108" s="85"/>
      <c r="P108" s="214">
        <f>O108*H108</f>
        <v>0</v>
      </c>
      <c r="Q108" s="214">
        <v>0</v>
      </c>
      <c r="R108" s="214">
        <f>Q108*H108</f>
        <v>0</v>
      </c>
      <c r="S108" s="214">
        <v>0</v>
      </c>
      <c r="T108" s="215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6" t="s">
        <v>234</v>
      </c>
      <c r="AT108" s="216" t="s">
        <v>133</v>
      </c>
      <c r="AU108" s="216" t="s">
        <v>139</v>
      </c>
      <c r="AY108" s="18" t="s">
        <v>130</v>
      </c>
      <c r="BE108" s="217">
        <f>IF(N108="základní",J108,0)</f>
        <v>0</v>
      </c>
      <c r="BF108" s="217">
        <f>IF(N108="snížená",J108,0)</f>
        <v>0</v>
      </c>
      <c r="BG108" s="217">
        <f>IF(N108="zákl. přenesená",J108,0)</f>
        <v>0</v>
      </c>
      <c r="BH108" s="217">
        <f>IF(N108="sníž. přenesená",J108,0)</f>
        <v>0</v>
      </c>
      <c r="BI108" s="217">
        <f>IF(N108="nulová",J108,0)</f>
        <v>0</v>
      </c>
      <c r="BJ108" s="18" t="s">
        <v>139</v>
      </c>
      <c r="BK108" s="217">
        <f>ROUND(I108*H108,2)</f>
        <v>0</v>
      </c>
      <c r="BL108" s="18" t="s">
        <v>234</v>
      </c>
      <c r="BM108" s="216" t="s">
        <v>748</v>
      </c>
    </row>
    <row r="109" s="2" customFormat="1">
      <c r="A109" s="39"/>
      <c r="B109" s="40"/>
      <c r="C109" s="41"/>
      <c r="D109" s="218" t="s">
        <v>141</v>
      </c>
      <c r="E109" s="41"/>
      <c r="F109" s="219" t="s">
        <v>747</v>
      </c>
      <c r="G109" s="41"/>
      <c r="H109" s="41"/>
      <c r="I109" s="220"/>
      <c r="J109" s="41"/>
      <c r="K109" s="41"/>
      <c r="L109" s="45"/>
      <c r="M109" s="221"/>
      <c r="N109" s="222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141</v>
      </c>
      <c r="AU109" s="18" t="s">
        <v>139</v>
      </c>
    </row>
    <row r="110" s="2" customFormat="1" ht="16.5" customHeight="1">
      <c r="A110" s="39"/>
      <c r="B110" s="40"/>
      <c r="C110" s="236" t="s">
        <v>164</v>
      </c>
      <c r="D110" s="236" t="s">
        <v>178</v>
      </c>
      <c r="E110" s="237" t="s">
        <v>749</v>
      </c>
      <c r="F110" s="238" t="s">
        <v>750</v>
      </c>
      <c r="G110" s="239" t="s">
        <v>173</v>
      </c>
      <c r="H110" s="240">
        <v>4</v>
      </c>
      <c r="I110" s="241"/>
      <c r="J110" s="242">
        <f>ROUND(I110*H110,2)</f>
        <v>0</v>
      </c>
      <c r="K110" s="238" t="s">
        <v>19</v>
      </c>
      <c r="L110" s="243"/>
      <c r="M110" s="244" t="s">
        <v>19</v>
      </c>
      <c r="N110" s="245" t="s">
        <v>46</v>
      </c>
      <c r="O110" s="85"/>
      <c r="P110" s="214">
        <f>O110*H110</f>
        <v>0</v>
      </c>
      <c r="Q110" s="214">
        <v>4.0000000000000003E-05</v>
      </c>
      <c r="R110" s="214">
        <f>Q110*H110</f>
        <v>0.00016000000000000001</v>
      </c>
      <c r="S110" s="214">
        <v>0</v>
      </c>
      <c r="T110" s="215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6" t="s">
        <v>308</v>
      </c>
      <c r="AT110" s="216" t="s">
        <v>178</v>
      </c>
      <c r="AU110" s="216" t="s">
        <v>139</v>
      </c>
      <c r="AY110" s="18" t="s">
        <v>130</v>
      </c>
      <c r="BE110" s="217">
        <f>IF(N110="základní",J110,0)</f>
        <v>0</v>
      </c>
      <c r="BF110" s="217">
        <f>IF(N110="snížená",J110,0)</f>
        <v>0</v>
      </c>
      <c r="BG110" s="217">
        <f>IF(N110="zákl. přenesená",J110,0)</f>
        <v>0</v>
      </c>
      <c r="BH110" s="217">
        <f>IF(N110="sníž. přenesená",J110,0)</f>
        <v>0</v>
      </c>
      <c r="BI110" s="217">
        <f>IF(N110="nulová",J110,0)</f>
        <v>0</v>
      </c>
      <c r="BJ110" s="18" t="s">
        <v>139</v>
      </c>
      <c r="BK110" s="217">
        <f>ROUND(I110*H110,2)</f>
        <v>0</v>
      </c>
      <c r="BL110" s="18" t="s">
        <v>234</v>
      </c>
      <c r="BM110" s="216" t="s">
        <v>751</v>
      </c>
    </row>
    <row r="111" s="2" customFormat="1">
      <c r="A111" s="39"/>
      <c r="B111" s="40"/>
      <c r="C111" s="41"/>
      <c r="D111" s="218" t="s">
        <v>141</v>
      </c>
      <c r="E111" s="41"/>
      <c r="F111" s="219" t="s">
        <v>750</v>
      </c>
      <c r="G111" s="41"/>
      <c r="H111" s="41"/>
      <c r="I111" s="220"/>
      <c r="J111" s="41"/>
      <c r="K111" s="41"/>
      <c r="L111" s="45"/>
      <c r="M111" s="221"/>
      <c r="N111" s="222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141</v>
      </c>
      <c r="AU111" s="18" t="s">
        <v>139</v>
      </c>
    </row>
    <row r="112" s="2" customFormat="1" ht="16.5" customHeight="1">
      <c r="A112" s="39"/>
      <c r="B112" s="40"/>
      <c r="C112" s="205" t="s">
        <v>202</v>
      </c>
      <c r="D112" s="205" t="s">
        <v>133</v>
      </c>
      <c r="E112" s="206" t="s">
        <v>752</v>
      </c>
      <c r="F112" s="207" t="s">
        <v>753</v>
      </c>
      <c r="G112" s="208" t="s">
        <v>173</v>
      </c>
      <c r="H112" s="209">
        <v>6</v>
      </c>
      <c r="I112" s="210"/>
      <c r="J112" s="211">
        <f>ROUND(I112*H112,2)</f>
        <v>0</v>
      </c>
      <c r="K112" s="207" t="s">
        <v>19</v>
      </c>
      <c r="L112" s="45"/>
      <c r="M112" s="212" t="s">
        <v>19</v>
      </c>
      <c r="N112" s="213" t="s">
        <v>46</v>
      </c>
      <c r="O112" s="85"/>
      <c r="P112" s="214">
        <f>O112*H112</f>
        <v>0</v>
      </c>
      <c r="Q112" s="214">
        <v>0</v>
      </c>
      <c r="R112" s="214">
        <f>Q112*H112</f>
        <v>0</v>
      </c>
      <c r="S112" s="214">
        <v>0</v>
      </c>
      <c r="T112" s="215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16" t="s">
        <v>234</v>
      </c>
      <c r="AT112" s="216" t="s">
        <v>133</v>
      </c>
      <c r="AU112" s="216" t="s">
        <v>139</v>
      </c>
      <c r="AY112" s="18" t="s">
        <v>130</v>
      </c>
      <c r="BE112" s="217">
        <f>IF(N112="základní",J112,0)</f>
        <v>0</v>
      </c>
      <c r="BF112" s="217">
        <f>IF(N112="snížená",J112,0)</f>
        <v>0</v>
      </c>
      <c r="BG112" s="217">
        <f>IF(N112="zákl. přenesená",J112,0)</f>
        <v>0</v>
      </c>
      <c r="BH112" s="217">
        <f>IF(N112="sníž. přenesená",J112,0)</f>
        <v>0</v>
      </c>
      <c r="BI112" s="217">
        <f>IF(N112="nulová",J112,0)</f>
        <v>0</v>
      </c>
      <c r="BJ112" s="18" t="s">
        <v>139</v>
      </c>
      <c r="BK112" s="217">
        <f>ROUND(I112*H112,2)</f>
        <v>0</v>
      </c>
      <c r="BL112" s="18" t="s">
        <v>234</v>
      </c>
      <c r="BM112" s="216" t="s">
        <v>754</v>
      </c>
    </row>
    <row r="113" s="2" customFormat="1">
      <c r="A113" s="39"/>
      <c r="B113" s="40"/>
      <c r="C113" s="41"/>
      <c r="D113" s="218" t="s">
        <v>141</v>
      </c>
      <c r="E113" s="41"/>
      <c r="F113" s="219" t="s">
        <v>753</v>
      </c>
      <c r="G113" s="41"/>
      <c r="H113" s="41"/>
      <c r="I113" s="220"/>
      <c r="J113" s="41"/>
      <c r="K113" s="41"/>
      <c r="L113" s="45"/>
      <c r="M113" s="221"/>
      <c r="N113" s="222"/>
      <c r="O113" s="85"/>
      <c r="P113" s="85"/>
      <c r="Q113" s="85"/>
      <c r="R113" s="85"/>
      <c r="S113" s="85"/>
      <c r="T113" s="86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18" t="s">
        <v>141</v>
      </c>
      <c r="AU113" s="18" t="s">
        <v>139</v>
      </c>
    </row>
    <row r="114" s="2" customFormat="1" ht="16.5" customHeight="1">
      <c r="A114" s="39"/>
      <c r="B114" s="40"/>
      <c r="C114" s="236" t="s">
        <v>8</v>
      </c>
      <c r="D114" s="236" t="s">
        <v>178</v>
      </c>
      <c r="E114" s="237" t="s">
        <v>755</v>
      </c>
      <c r="F114" s="238" t="s">
        <v>756</v>
      </c>
      <c r="G114" s="239" t="s">
        <v>173</v>
      </c>
      <c r="H114" s="240">
        <v>6</v>
      </c>
      <c r="I114" s="241"/>
      <c r="J114" s="242">
        <f>ROUND(I114*H114,2)</f>
        <v>0</v>
      </c>
      <c r="K114" s="238" t="s">
        <v>19</v>
      </c>
      <c r="L114" s="243"/>
      <c r="M114" s="244" t="s">
        <v>19</v>
      </c>
      <c r="N114" s="245" t="s">
        <v>46</v>
      </c>
      <c r="O114" s="85"/>
      <c r="P114" s="214">
        <f>O114*H114</f>
        <v>0</v>
      </c>
      <c r="Q114" s="214">
        <v>5.0000000000000002E-05</v>
      </c>
      <c r="R114" s="214">
        <f>Q114*H114</f>
        <v>0.00030000000000000003</v>
      </c>
      <c r="S114" s="214">
        <v>0</v>
      </c>
      <c r="T114" s="215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16" t="s">
        <v>308</v>
      </c>
      <c r="AT114" s="216" t="s">
        <v>178</v>
      </c>
      <c r="AU114" s="216" t="s">
        <v>139</v>
      </c>
      <c r="AY114" s="18" t="s">
        <v>130</v>
      </c>
      <c r="BE114" s="217">
        <f>IF(N114="základní",J114,0)</f>
        <v>0</v>
      </c>
      <c r="BF114" s="217">
        <f>IF(N114="snížená",J114,0)</f>
        <v>0</v>
      </c>
      <c r="BG114" s="217">
        <f>IF(N114="zákl. přenesená",J114,0)</f>
        <v>0</v>
      </c>
      <c r="BH114" s="217">
        <f>IF(N114="sníž. přenesená",J114,0)</f>
        <v>0</v>
      </c>
      <c r="BI114" s="217">
        <f>IF(N114="nulová",J114,0)</f>
        <v>0</v>
      </c>
      <c r="BJ114" s="18" t="s">
        <v>139</v>
      </c>
      <c r="BK114" s="217">
        <f>ROUND(I114*H114,2)</f>
        <v>0</v>
      </c>
      <c r="BL114" s="18" t="s">
        <v>234</v>
      </c>
      <c r="BM114" s="216" t="s">
        <v>757</v>
      </c>
    </row>
    <row r="115" s="2" customFormat="1">
      <c r="A115" s="39"/>
      <c r="B115" s="40"/>
      <c r="C115" s="41"/>
      <c r="D115" s="218" t="s">
        <v>141</v>
      </c>
      <c r="E115" s="41"/>
      <c r="F115" s="219" t="s">
        <v>756</v>
      </c>
      <c r="G115" s="41"/>
      <c r="H115" s="41"/>
      <c r="I115" s="220"/>
      <c r="J115" s="41"/>
      <c r="K115" s="41"/>
      <c r="L115" s="45"/>
      <c r="M115" s="221"/>
      <c r="N115" s="222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141</v>
      </c>
      <c r="AU115" s="18" t="s">
        <v>139</v>
      </c>
    </row>
    <row r="116" s="2" customFormat="1" ht="16.5" customHeight="1">
      <c r="A116" s="39"/>
      <c r="B116" s="40"/>
      <c r="C116" s="205" t="s">
        <v>217</v>
      </c>
      <c r="D116" s="205" t="s">
        <v>133</v>
      </c>
      <c r="E116" s="206" t="s">
        <v>758</v>
      </c>
      <c r="F116" s="207" t="s">
        <v>759</v>
      </c>
      <c r="G116" s="208" t="s">
        <v>173</v>
      </c>
      <c r="H116" s="209">
        <v>4</v>
      </c>
      <c r="I116" s="210"/>
      <c r="J116" s="211">
        <f>ROUND(I116*H116,2)</f>
        <v>0</v>
      </c>
      <c r="K116" s="207" t="s">
        <v>19</v>
      </c>
      <c r="L116" s="45"/>
      <c r="M116" s="212" t="s">
        <v>19</v>
      </c>
      <c r="N116" s="213" t="s">
        <v>46</v>
      </c>
      <c r="O116" s="85"/>
      <c r="P116" s="214">
        <f>O116*H116</f>
        <v>0</v>
      </c>
      <c r="Q116" s="214">
        <v>0</v>
      </c>
      <c r="R116" s="214">
        <f>Q116*H116</f>
        <v>0</v>
      </c>
      <c r="S116" s="214">
        <v>0</v>
      </c>
      <c r="T116" s="215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6" t="s">
        <v>234</v>
      </c>
      <c r="AT116" s="216" t="s">
        <v>133</v>
      </c>
      <c r="AU116" s="216" t="s">
        <v>139</v>
      </c>
      <c r="AY116" s="18" t="s">
        <v>130</v>
      </c>
      <c r="BE116" s="217">
        <f>IF(N116="základní",J116,0)</f>
        <v>0</v>
      </c>
      <c r="BF116" s="217">
        <f>IF(N116="snížená",J116,0)</f>
        <v>0</v>
      </c>
      <c r="BG116" s="217">
        <f>IF(N116="zákl. přenesená",J116,0)</f>
        <v>0</v>
      </c>
      <c r="BH116" s="217">
        <f>IF(N116="sníž. přenesená",J116,0)</f>
        <v>0</v>
      </c>
      <c r="BI116" s="217">
        <f>IF(N116="nulová",J116,0)</f>
        <v>0</v>
      </c>
      <c r="BJ116" s="18" t="s">
        <v>139</v>
      </c>
      <c r="BK116" s="217">
        <f>ROUND(I116*H116,2)</f>
        <v>0</v>
      </c>
      <c r="BL116" s="18" t="s">
        <v>234</v>
      </c>
      <c r="BM116" s="216" t="s">
        <v>760</v>
      </c>
    </row>
    <row r="117" s="2" customFormat="1">
      <c r="A117" s="39"/>
      <c r="B117" s="40"/>
      <c r="C117" s="41"/>
      <c r="D117" s="218" t="s">
        <v>141</v>
      </c>
      <c r="E117" s="41"/>
      <c r="F117" s="219" t="s">
        <v>759</v>
      </c>
      <c r="G117" s="41"/>
      <c r="H117" s="41"/>
      <c r="I117" s="220"/>
      <c r="J117" s="41"/>
      <c r="K117" s="41"/>
      <c r="L117" s="45"/>
      <c r="M117" s="221"/>
      <c r="N117" s="222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141</v>
      </c>
      <c r="AU117" s="18" t="s">
        <v>139</v>
      </c>
    </row>
    <row r="118" s="2" customFormat="1" ht="16.5" customHeight="1">
      <c r="A118" s="39"/>
      <c r="B118" s="40"/>
      <c r="C118" s="236" t="s">
        <v>221</v>
      </c>
      <c r="D118" s="236" t="s">
        <v>178</v>
      </c>
      <c r="E118" s="237" t="s">
        <v>761</v>
      </c>
      <c r="F118" s="238" t="s">
        <v>762</v>
      </c>
      <c r="G118" s="239" t="s">
        <v>173</v>
      </c>
      <c r="H118" s="240">
        <v>4</v>
      </c>
      <c r="I118" s="241"/>
      <c r="J118" s="242">
        <f>ROUND(I118*H118,2)</f>
        <v>0</v>
      </c>
      <c r="K118" s="238" t="s">
        <v>19</v>
      </c>
      <c r="L118" s="243"/>
      <c r="M118" s="244" t="s">
        <v>19</v>
      </c>
      <c r="N118" s="245" t="s">
        <v>46</v>
      </c>
      <c r="O118" s="85"/>
      <c r="P118" s="214">
        <f>O118*H118</f>
        <v>0</v>
      </c>
      <c r="Q118" s="214">
        <v>0</v>
      </c>
      <c r="R118" s="214">
        <f>Q118*H118</f>
        <v>0</v>
      </c>
      <c r="S118" s="214">
        <v>0</v>
      </c>
      <c r="T118" s="215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16" t="s">
        <v>308</v>
      </c>
      <c r="AT118" s="216" t="s">
        <v>178</v>
      </c>
      <c r="AU118" s="216" t="s">
        <v>139</v>
      </c>
      <c r="AY118" s="18" t="s">
        <v>130</v>
      </c>
      <c r="BE118" s="217">
        <f>IF(N118="základní",J118,0)</f>
        <v>0</v>
      </c>
      <c r="BF118" s="217">
        <f>IF(N118="snížená",J118,0)</f>
        <v>0</v>
      </c>
      <c r="BG118" s="217">
        <f>IF(N118="zákl. přenesená",J118,0)</f>
        <v>0</v>
      </c>
      <c r="BH118" s="217">
        <f>IF(N118="sníž. přenesená",J118,0)</f>
        <v>0</v>
      </c>
      <c r="BI118" s="217">
        <f>IF(N118="nulová",J118,0)</f>
        <v>0</v>
      </c>
      <c r="BJ118" s="18" t="s">
        <v>139</v>
      </c>
      <c r="BK118" s="217">
        <f>ROUND(I118*H118,2)</f>
        <v>0</v>
      </c>
      <c r="BL118" s="18" t="s">
        <v>234</v>
      </c>
      <c r="BM118" s="216" t="s">
        <v>763</v>
      </c>
    </row>
    <row r="119" s="2" customFormat="1">
      <c r="A119" s="39"/>
      <c r="B119" s="40"/>
      <c r="C119" s="41"/>
      <c r="D119" s="218" t="s">
        <v>141</v>
      </c>
      <c r="E119" s="41"/>
      <c r="F119" s="219" t="s">
        <v>762</v>
      </c>
      <c r="G119" s="41"/>
      <c r="H119" s="41"/>
      <c r="I119" s="220"/>
      <c r="J119" s="41"/>
      <c r="K119" s="41"/>
      <c r="L119" s="45"/>
      <c r="M119" s="221"/>
      <c r="N119" s="222"/>
      <c r="O119" s="85"/>
      <c r="P119" s="85"/>
      <c r="Q119" s="85"/>
      <c r="R119" s="85"/>
      <c r="S119" s="85"/>
      <c r="T119" s="86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141</v>
      </c>
      <c r="AU119" s="18" t="s">
        <v>139</v>
      </c>
    </row>
    <row r="120" s="2" customFormat="1" ht="16.5" customHeight="1">
      <c r="A120" s="39"/>
      <c r="B120" s="40"/>
      <c r="C120" s="205" t="s">
        <v>322</v>
      </c>
      <c r="D120" s="205" t="s">
        <v>133</v>
      </c>
      <c r="E120" s="206" t="s">
        <v>764</v>
      </c>
      <c r="F120" s="207" t="s">
        <v>765</v>
      </c>
      <c r="G120" s="208" t="s">
        <v>167</v>
      </c>
      <c r="H120" s="209">
        <v>85.299999999999997</v>
      </c>
      <c r="I120" s="210"/>
      <c r="J120" s="211">
        <f>ROUND(I120*H120,2)</f>
        <v>0</v>
      </c>
      <c r="K120" s="207" t="s">
        <v>19</v>
      </c>
      <c r="L120" s="45"/>
      <c r="M120" s="212" t="s">
        <v>19</v>
      </c>
      <c r="N120" s="213" t="s">
        <v>46</v>
      </c>
      <c r="O120" s="85"/>
      <c r="P120" s="214">
        <f>O120*H120</f>
        <v>0</v>
      </c>
      <c r="Q120" s="214">
        <v>0</v>
      </c>
      <c r="R120" s="214">
        <f>Q120*H120</f>
        <v>0</v>
      </c>
      <c r="S120" s="214">
        <v>0</v>
      </c>
      <c r="T120" s="215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16" t="s">
        <v>234</v>
      </c>
      <c r="AT120" s="216" t="s">
        <v>133</v>
      </c>
      <c r="AU120" s="216" t="s">
        <v>139</v>
      </c>
      <c r="AY120" s="18" t="s">
        <v>130</v>
      </c>
      <c r="BE120" s="217">
        <f>IF(N120="základní",J120,0)</f>
        <v>0</v>
      </c>
      <c r="BF120" s="217">
        <f>IF(N120="snížená",J120,0)</f>
        <v>0</v>
      </c>
      <c r="BG120" s="217">
        <f>IF(N120="zákl. přenesená",J120,0)</f>
        <v>0</v>
      </c>
      <c r="BH120" s="217">
        <f>IF(N120="sníž. přenesená",J120,0)</f>
        <v>0</v>
      </c>
      <c r="BI120" s="217">
        <f>IF(N120="nulová",J120,0)</f>
        <v>0</v>
      </c>
      <c r="BJ120" s="18" t="s">
        <v>139</v>
      </c>
      <c r="BK120" s="217">
        <f>ROUND(I120*H120,2)</f>
        <v>0</v>
      </c>
      <c r="BL120" s="18" t="s">
        <v>234</v>
      </c>
      <c r="BM120" s="216" t="s">
        <v>766</v>
      </c>
    </row>
    <row r="121" s="2" customFormat="1">
      <c r="A121" s="39"/>
      <c r="B121" s="40"/>
      <c r="C121" s="41"/>
      <c r="D121" s="218" t="s">
        <v>141</v>
      </c>
      <c r="E121" s="41"/>
      <c r="F121" s="219" t="s">
        <v>765</v>
      </c>
      <c r="G121" s="41"/>
      <c r="H121" s="41"/>
      <c r="I121" s="220"/>
      <c r="J121" s="41"/>
      <c r="K121" s="41"/>
      <c r="L121" s="45"/>
      <c r="M121" s="221"/>
      <c r="N121" s="222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141</v>
      </c>
      <c r="AU121" s="18" t="s">
        <v>139</v>
      </c>
    </row>
    <row r="122" s="13" customFormat="1">
      <c r="A122" s="13"/>
      <c r="B122" s="225"/>
      <c r="C122" s="226"/>
      <c r="D122" s="218" t="s">
        <v>145</v>
      </c>
      <c r="E122" s="227" t="s">
        <v>767</v>
      </c>
      <c r="F122" s="228" t="s">
        <v>768</v>
      </c>
      <c r="G122" s="226"/>
      <c r="H122" s="229">
        <v>21.800000000000001</v>
      </c>
      <c r="I122" s="230"/>
      <c r="J122" s="226"/>
      <c r="K122" s="226"/>
      <c r="L122" s="231"/>
      <c r="M122" s="232"/>
      <c r="N122" s="233"/>
      <c r="O122" s="233"/>
      <c r="P122" s="233"/>
      <c r="Q122" s="233"/>
      <c r="R122" s="233"/>
      <c r="S122" s="233"/>
      <c r="T122" s="234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5" t="s">
        <v>145</v>
      </c>
      <c r="AU122" s="235" t="s">
        <v>139</v>
      </c>
      <c r="AV122" s="13" t="s">
        <v>139</v>
      </c>
      <c r="AW122" s="13" t="s">
        <v>34</v>
      </c>
      <c r="AX122" s="13" t="s">
        <v>74</v>
      </c>
      <c r="AY122" s="235" t="s">
        <v>130</v>
      </c>
    </row>
    <row r="123" s="13" customFormat="1">
      <c r="A123" s="13"/>
      <c r="B123" s="225"/>
      <c r="C123" s="226"/>
      <c r="D123" s="218" t="s">
        <v>145</v>
      </c>
      <c r="E123" s="227" t="s">
        <v>769</v>
      </c>
      <c r="F123" s="228" t="s">
        <v>770</v>
      </c>
      <c r="G123" s="226"/>
      <c r="H123" s="229">
        <v>63.5</v>
      </c>
      <c r="I123" s="230"/>
      <c r="J123" s="226"/>
      <c r="K123" s="226"/>
      <c r="L123" s="231"/>
      <c r="M123" s="232"/>
      <c r="N123" s="233"/>
      <c r="O123" s="233"/>
      <c r="P123" s="233"/>
      <c r="Q123" s="233"/>
      <c r="R123" s="233"/>
      <c r="S123" s="233"/>
      <c r="T123" s="234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5" t="s">
        <v>145</v>
      </c>
      <c r="AU123" s="235" t="s">
        <v>139</v>
      </c>
      <c r="AV123" s="13" t="s">
        <v>139</v>
      </c>
      <c r="AW123" s="13" t="s">
        <v>34</v>
      </c>
      <c r="AX123" s="13" t="s">
        <v>74</v>
      </c>
      <c r="AY123" s="235" t="s">
        <v>130</v>
      </c>
    </row>
    <row r="124" s="14" customFormat="1">
      <c r="A124" s="14"/>
      <c r="B124" s="251"/>
      <c r="C124" s="252"/>
      <c r="D124" s="218" t="s">
        <v>145</v>
      </c>
      <c r="E124" s="253" t="s">
        <v>19</v>
      </c>
      <c r="F124" s="254" t="s">
        <v>737</v>
      </c>
      <c r="G124" s="252"/>
      <c r="H124" s="255">
        <v>85.299999999999997</v>
      </c>
      <c r="I124" s="256"/>
      <c r="J124" s="252"/>
      <c r="K124" s="252"/>
      <c r="L124" s="257"/>
      <c r="M124" s="258"/>
      <c r="N124" s="259"/>
      <c r="O124" s="259"/>
      <c r="P124" s="259"/>
      <c r="Q124" s="259"/>
      <c r="R124" s="259"/>
      <c r="S124" s="259"/>
      <c r="T124" s="260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61" t="s">
        <v>145</v>
      </c>
      <c r="AU124" s="261" t="s">
        <v>139</v>
      </c>
      <c r="AV124" s="14" t="s">
        <v>138</v>
      </c>
      <c r="AW124" s="14" t="s">
        <v>34</v>
      </c>
      <c r="AX124" s="14" t="s">
        <v>82</v>
      </c>
      <c r="AY124" s="261" t="s">
        <v>130</v>
      </c>
    </row>
    <row r="125" s="2" customFormat="1" ht="16.5" customHeight="1">
      <c r="A125" s="39"/>
      <c r="B125" s="40"/>
      <c r="C125" s="236" t="s">
        <v>330</v>
      </c>
      <c r="D125" s="236" t="s">
        <v>178</v>
      </c>
      <c r="E125" s="237" t="s">
        <v>771</v>
      </c>
      <c r="F125" s="238" t="s">
        <v>772</v>
      </c>
      <c r="G125" s="239" t="s">
        <v>167</v>
      </c>
      <c r="H125" s="240">
        <v>25.07</v>
      </c>
      <c r="I125" s="241"/>
      <c r="J125" s="242">
        <f>ROUND(I125*H125,2)</f>
        <v>0</v>
      </c>
      <c r="K125" s="238" t="s">
        <v>19</v>
      </c>
      <c r="L125" s="243"/>
      <c r="M125" s="244" t="s">
        <v>19</v>
      </c>
      <c r="N125" s="245" t="s">
        <v>46</v>
      </c>
      <c r="O125" s="85"/>
      <c r="P125" s="214">
        <f>O125*H125</f>
        <v>0</v>
      </c>
      <c r="Q125" s="214">
        <v>0.00012</v>
      </c>
      <c r="R125" s="214">
        <f>Q125*H125</f>
        <v>0.0030084</v>
      </c>
      <c r="S125" s="214">
        <v>0</v>
      </c>
      <c r="T125" s="215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16" t="s">
        <v>308</v>
      </c>
      <c r="AT125" s="216" t="s">
        <v>178</v>
      </c>
      <c r="AU125" s="216" t="s">
        <v>139</v>
      </c>
      <c r="AY125" s="18" t="s">
        <v>130</v>
      </c>
      <c r="BE125" s="217">
        <f>IF(N125="základní",J125,0)</f>
        <v>0</v>
      </c>
      <c r="BF125" s="217">
        <f>IF(N125="snížená",J125,0)</f>
        <v>0</v>
      </c>
      <c r="BG125" s="217">
        <f>IF(N125="zákl. přenesená",J125,0)</f>
        <v>0</v>
      </c>
      <c r="BH125" s="217">
        <f>IF(N125="sníž. přenesená",J125,0)</f>
        <v>0</v>
      </c>
      <c r="BI125" s="217">
        <f>IF(N125="nulová",J125,0)</f>
        <v>0</v>
      </c>
      <c r="BJ125" s="18" t="s">
        <v>139</v>
      </c>
      <c r="BK125" s="217">
        <f>ROUND(I125*H125,2)</f>
        <v>0</v>
      </c>
      <c r="BL125" s="18" t="s">
        <v>234</v>
      </c>
      <c r="BM125" s="216" t="s">
        <v>773</v>
      </c>
    </row>
    <row r="126" s="2" customFormat="1">
      <c r="A126" s="39"/>
      <c r="B126" s="40"/>
      <c r="C126" s="41"/>
      <c r="D126" s="218" t="s">
        <v>141</v>
      </c>
      <c r="E126" s="41"/>
      <c r="F126" s="219" t="s">
        <v>772</v>
      </c>
      <c r="G126" s="41"/>
      <c r="H126" s="41"/>
      <c r="I126" s="220"/>
      <c r="J126" s="41"/>
      <c r="K126" s="41"/>
      <c r="L126" s="45"/>
      <c r="M126" s="221"/>
      <c r="N126" s="222"/>
      <c r="O126" s="85"/>
      <c r="P126" s="85"/>
      <c r="Q126" s="85"/>
      <c r="R126" s="85"/>
      <c r="S126" s="85"/>
      <c r="T126" s="86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141</v>
      </c>
      <c r="AU126" s="18" t="s">
        <v>139</v>
      </c>
    </row>
    <row r="127" s="2" customFormat="1">
      <c r="A127" s="39"/>
      <c r="B127" s="40"/>
      <c r="C127" s="41"/>
      <c r="D127" s="218" t="s">
        <v>350</v>
      </c>
      <c r="E127" s="41"/>
      <c r="F127" s="246" t="s">
        <v>774</v>
      </c>
      <c r="G127" s="41"/>
      <c r="H127" s="41"/>
      <c r="I127" s="220"/>
      <c r="J127" s="41"/>
      <c r="K127" s="41"/>
      <c r="L127" s="45"/>
      <c r="M127" s="221"/>
      <c r="N127" s="222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350</v>
      </c>
      <c r="AU127" s="18" t="s">
        <v>139</v>
      </c>
    </row>
    <row r="128" s="13" customFormat="1">
      <c r="A128" s="13"/>
      <c r="B128" s="225"/>
      <c r="C128" s="226"/>
      <c r="D128" s="218" t="s">
        <v>145</v>
      </c>
      <c r="E128" s="227" t="s">
        <v>19</v>
      </c>
      <c r="F128" s="228" t="s">
        <v>775</v>
      </c>
      <c r="G128" s="226"/>
      <c r="H128" s="229">
        <v>25.07</v>
      </c>
      <c r="I128" s="230"/>
      <c r="J128" s="226"/>
      <c r="K128" s="226"/>
      <c r="L128" s="231"/>
      <c r="M128" s="232"/>
      <c r="N128" s="233"/>
      <c r="O128" s="233"/>
      <c r="P128" s="233"/>
      <c r="Q128" s="233"/>
      <c r="R128" s="233"/>
      <c r="S128" s="233"/>
      <c r="T128" s="234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5" t="s">
        <v>145</v>
      </c>
      <c r="AU128" s="235" t="s">
        <v>139</v>
      </c>
      <c r="AV128" s="13" t="s">
        <v>139</v>
      </c>
      <c r="AW128" s="13" t="s">
        <v>34</v>
      </c>
      <c r="AX128" s="13" t="s">
        <v>82</v>
      </c>
      <c r="AY128" s="235" t="s">
        <v>130</v>
      </c>
    </row>
    <row r="129" s="2" customFormat="1" ht="16.5" customHeight="1">
      <c r="A129" s="39"/>
      <c r="B129" s="40"/>
      <c r="C129" s="236" t="s">
        <v>308</v>
      </c>
      <c r="D129" s="236" t="s">
        <v>178</v>
      </c>
      <c r="E129" s="237" t="s">
        <v>776</v>
      </c>
      <c r="F129" s="238" t="s">
        <v>777</v>
      </c>
      <c r="G129" s="239" t="s">
        <v>167</v>
      </c>
      <c r="H129" s="240">
        <v>73.025000000000006</v>
      </c>
      <c r="I129" s="241"/>
      <c r="J129" s="242">
        <f>ROUND(I129*H129,2)</f>
        <v>0</v>
      </c>
      <c r="K129" s="238" t="s">
        <v>19</v>
      </c>
      <c r="L129" s="243"/>
      <c r="M129" s="244" t="s">
        <v>19</v>
      </c>
      <c r="N129" s="245" t="s">
        <v>46</v>
      </c>
      <c r="O129" s="85"/>
      <c r="P129" s="214">
        <f>O129*H129</f>
        <v>0</v>
      </c>
      <c r="Q129" s="214">
        <v>0.00017000000000000001</v>
      </c>
      <c r="R129" s="214">
        <f>Q129*H129</f>
        <v>0.012414250000000002</v>
      </c>
      <c r="S129" s="214">
        <v>0</v>
      </c>
      <c r="T129" s="215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16" t="s">
        <v>308</v>
      </c>
      <c r="AT129" s="216" t="s">
        <v>178</v>
      </c>
      <c r="AU129" s="216" t="s">
        <v>139</v>
      </c>
      <c r="AY129" s="18" t="s">
        <v>130</v>
      </c>
      <c r="BE129" s="217">
        <f>IF(N129="základní",J129,0)</f>
        <v>0</v>
      </c>
      <c r="BF129" s="217">
        <f>IF(N129="snížená",J129,0)</f>
        <v>0</v>
      </c>
      <c r="BG129" s="217">
        <f>IF(N129="zákl. přenesená",J129,0)</f>
        <v>0</v>
      </c>
      <c r="BH129" s="217">
        <f>IF(N129="sníž. přenesená",J129,0)</f>
        <v>0</v>
      </c>
      <c r="BI129" s="217">
        <f>IF(N129="nulová",J129,0)</f>
        <v>0</v>
      </c>
      <c r="BJ129" s="18" t="s">
        <v>139</v>
      </c>
      <c r="BK129" s="217">
        <f>ROUND(I129*H129,2)</f>
        <v>0</v>
      </c>
      <c r="BL129" s="18" t="s">
        <v>234</v>
      </c>
      <c r="BM129" s="216" t="s">
        <v>778</v>
      </c>
    </row>
    <row r="130" s="2" customFormat="1">
      <c r="A130" s="39"/>
      <c r="B130" s="40"/>
      <c r="C130" s="41"/>
      <c r="D130" s="218" t="s">
        <v>141</v>
      </c>
      <c r="E130" s="41"/>
      <c r="F130" s="219" t="s">
        <v>777</v>
      </c>
      <c r="G130" s="41"/>
      <c r="H130" s="41"/>
      <c r="I130" s="220"/>
      <c r="J130" s="41"/>
      <c r="K130" s="41"/>
      <c r="L130" s="45"/>
      <c r="M130" s="221"/>
      <c r="N130" s="222"/>
      <c r="O130" s="85"/>
      <c r="P130" s="85"/>
      <c r="Q130" s="85"/>
      <c r="R130" s="85"/>
      <c r="S130" s="85"/>
      <c r="T130" s="86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141</v>
      </c>
      <c r="AU130" s="18" t="s">
        <v>139</v>
      </c>
    </row>
    <row r="131" s="2" customFormat="1">
      <c r="A131" s="39"/>
      <c r="B131" s="40"/>
      <c r="C131" s="41"/>
      <c r="D131" s="218" t="s">
        <v>350</v>
      </c>
      <c r="E131" s="41"/>
      <c r="F131" s="246" t="s">
        <v>779</v>
      </c>
      <c r="G131" s="41"/>
      <c r="H131" s="41"/>
      <c r="I131" s="220"/>
      <c r="J131" s="41"/>
      <c r="K131" s="41"/>
      <c r="L131" s="45"/>
      <c r="M131" s="221"/>
      <c r="N131" s="222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350</v>
      </c>
      <c r="AU131" s="18" t="s">
        <v>139</v>
      </c>
    </row>
    <row r="132" s="13" customFormat="1">
      <c r="A132" s="13"/>
      <c r="B132" s="225"/>
      <c r="C132" s="226"/>
      <c r="D132" s="218" t="s">
        <v>145</v>
      </c>
      <c r="E132" s="227" t="s">
        <v>19</v>
      </c>
      <c r="F132" s="228" t="s">
        <v>780</v>
      </c>
      <c r="G132" s="226"/>
      <c r="H132" s="229">
        <v>73.025000000000006</v>
      </c>
      <c r="I132" s="230"/>
      <c r="J132" s="226"/>
      <c r="K132" s="226"/>
      <c r="L132" s="231"/>
      <c r="M132" s="232"/>
      <c r="N132" s="233"/>
      <c r="O132" s="233"/>
      <c r="P132" s="233"/>
      <c r="Q132" s="233"/>
      <c r="R132" s="233"/>
      <c r="S132" s="233"/>
      <c r="T132" s="234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5" t="s">
        <v>145</v>
      </c>
      <c r="AU132" s="235" t="s">
        <v>139</v>
      </c>
      <c r="AV132" s="13" t="s">
        <v>139</v>
      </c>
      <c r="AW132" s="13" t="s">
        <v>34</v>
      </c>
      <c r="AX132" s="13" t="s">
        <v>82</v>
      </c>
      <c r="AY132" s="235" t="s">
        <v>130</v>
      </c>
    </row>
    <row r="133" s="2" customFormat="1" ht="16.5" customHeight="1">
      <c r="A133" s="39"/>
      <c r="B133" s="40"/>
      <c r="C133" s="205" t="s">
        <v>183</v>
      </c>
      <c r="D133" s="205" t="s">
        <v>133</v>
      </c>
      <c r="E133" s="206" t="s">
        <v>781</v>
      </c>
      <c r="F133" s="207" t="s">
        <v>782</v>
      </c>
      <c r="G133" s="208" t="s">
        <v>173</v>
      </c>
      <c r="H133" s="209">
        <v>1</v>
      </c>
      <c r="I133" s="210"/>
      <c r="J133" s="211">
        <f>ROUND(I133*H133,2)</f>
        <v>0</v>
      </c>
      <c r="K133" s="207" t="s">
        <v>19</v>
      </c>
      <c r="L133" s="45"/>
      <c r="M133" s="212" t="s">
        <v>19</v>
      </c>
      <c r="N133" s="213" t="s">
        <v>46</v>
      </c>
      <c r="O133" s="85"/>
      <c r="P133" s="214">
        <f>O133*H133</f>
        <v>0</v>
      </c>
      <c r="Q133" s="214">
        <v>0</v>
      </c>
      <c r="R133" s="214">
        <f>Q133*H133</f>
        <v>0</v>
      </c>
      <c r="S133" s="214">
        <v>0</v>
      </c>
      <c r="T133" s="215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16" t="s">
        <v>234</v>
      </c>
      <c r="AT133" s="216" t="s">
        <v>133</v>
      </c>
      <c r="AU133" s="216" t="s">
        <v>139</v>
      </c>
      <c r="AY133" s="18" t="s">
        <v>130</v>
      </c>
      <c r="BE133" s="217">
        <f>IF(N133="základní",J133,0)</f>
        <v>0</v>
      </c>
      <c r="BF133" s="217">
        <f>IF(N133="snížená",J133,0)</f>
        <v>0</v>
      </c>
      <c r="BG133" s="217">
        <f>IF(N133="zákl. přenesená",J133,0)</f>
        <v>0</v>
      </c>
      <c r="BH133" s="217">
        <f>IF(N133="sníž. přenesená",J133,0)</f>
        <v>0</v>
      </c>
      <c r="BI133" s="217">
        <f>IF(N133="nulová",J133,0)</f>
        <v>0</v>
      </c>
      <c r="BJ133" s="18" t="s">
        <v>139</v>
      </c>
      <c r="BK133" s="217">
        <f>ROUND(I133*H133,2)</f>
        <v>0</v>
      </c>
      <c r="BL133" s="18" t="s">
        <v>234</v>
      </c>
      <c r="BM133" s="216" t="s">
        <v>783</v>
      </c>
    </row>
    <row r="134" s="2" customFormat="1">
      <c r="A134" s="39"/>
      <c r="B134" s="40"/>
      <c r="C134" s="41"/>
      <c r="D134" s="218" t="s">
        <v>141</v>
      </c>
      <c r="E134" s="41"/>
      <c r="F134" s="219" t="s">
        <v>782</v>
      </c>
      <c r="G134" s="41"/>
      <c r="H134" s="41"/>
      <c r="I134" s="220"/>
      <c r="J134" s="41"/>
      <c r="K134" s="41"/>
      <c r="L134" s="45"/>
      <c r="M134" s="221"/>
      <c r="N134" s="222"/>
      <c r="O134" s="85"/>
      <c r="P134" s="85"/>
      <c r="Q134" s="85"/>
      <c r="R134" s="85"/>
      <c r="S134" s="85"/>
      <c r="T134" s="86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141</v>
      </c>
      <c r="AU134" s="18" t="s">
        <v>139</v>
      </c>
    </row>
    <row r="135" s="2" customFormat="1" ht="16.5" customHeight="1">
      <c r="A135" s="39"/>
      <c r="B135" s="40"/>
      <c r="C135" s="236" t="s">
        <v>195</v>
      </c>
      <c r="D135" s="236" t="s">
        <v>178</v>
      </c>
      <c r="E135" s="237" t="s">
        <v>784</v>
      </c>
      <c r="F135" s="238" t="s">
        <v>785</v>
      </c>
      <c r="G135" s="239" t="s">
        <v>173</v>
      </c>
      <c r="H135" s="240">
        <v>1</v>
      </c>
      <c r="I135" s="241"/>
      <c r="J135" s="242">
        <f>ROUND(I135*H135,2)</f>
        <v>0</v>
      </c>
      <c r="K135" s="238" t="s">
        <v>19</v>
      </c>
      <c r="L135" s="243"/>
      <c r="M135" s="244" t="s">
        <v>19</v>
      </c>
      <c r="N135" s="245" t="s">
        <v>46</v>
      </c>
      <c r="O135" s="85"/>
      <c r="P135" s="214">
        <f>O135*H135</f>
        <v>0</v>
      </c>
      <c r="Q135" s="214">
        <v>0</v>
      </c>
      <c r="R135" s="214">
        <f>Q135*H135</f>
        <v>0</v>
      </c>
      <c r="S135" s="214">
        <v>0</v>
      </c>
      <c r="T135" s="215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16" t="s">
        <v>308</v>
      </c>
      <c r="AT135" s="216" t="s">
        <v>178</v>
      </c>
      <c r="AU135" s="216" t="s">
        <v>139</v>
      </c>
      <c r="AY135" s="18" t="s">
        <v>130</v>
      </c>
      <c r="BE135" s="217">
        <f>IF(N135="základní",J135,0)</f>
        <v>0</v>
      </c>
      <c r="BF135" s="217">
        <f>IF(N135="snížená",J135,0)</f>
        <v>0</v>
      </c>
      <c r="BG135" s="217">
        <f>IF(N135="zákl. přenesená",J135,0)</f>
        <v>0</v>
      </c>
      <c r="BH135" s="217">
        <f>IF(N135="sníž. přenesená",J135,0)</f>
        <v>0</v>
      </c>
      <c r="BI135" s="217">
        <f>IF(N135="nulová",J135,0)</f>
        <v>0</v>
      </c>
      <c r="BJ135" s="18" t="s">
        <v>139</v>
      </c>
      <c r="BK135" s="217">
        <f>ROUND(I135*H135,2)</f>
        <v>0</v>
      </c>
      <c r="BL135" s="18" t="s">
        <v>234</v>
      </c>
      <c r="BM135" s="216" t="s">
        <v>786</v>
      </c>
    </row>
    <row r="136" s="2" customFormat="1">
      <c r="A136" s="39"/>
      <c r="B136" s="40"/>
      <c r="C136" s="41"/>
      <c r="D136" s="218" t="s">
        <v>141</v>
      </c>
      <c r="E136" s="41"/>
      <c r="F136" s="219" t="s">
        <v>785</v>
      </c>
      <c r="G136" s="41"/>
      <c r="H136" s="41"/>
      <c r="I136" s="220"/>
      <c r="J136" s="41"/>
      <c r="K136" s="41"/>
      <c r="L136" s="45"/>
      <c r="M136" s="221"/>
      <c r="N136" s="222"/>
      <c r="O136" s="85"/>
      <c r="P136" s="85"/>
      <c r="Q136" s="85"/>
      <c r="R136" s="85"/>
      <c r="S136" s="85"/>
      <c r="T136" s="86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141</v>
      </c>
      <c r="AU136" s="18" t="s">
        <v>139</v>
      </c>
    </row>
    <row r="137" s="2" customFormat="1">
      <c r="A137" s="39"/>
      <c r="B137" s="40"/>
      <c r="C137" s="41"/>
      <c r="D137" s="218" t="s">
        <v>350</v>
      </c>
      <c r="E137" s="41"/>
      <c r="F137" s="246" t="s">
        <v>787</v>
      </c>
      <c r="G137" s="41"/>
      <c r="H137" s="41"/>
      <c r="I137" s="220"/>
      <c r="J137" s="41"/>
      <c r="K137" s="41"/>
      <c r="L137" s="45"/>
      <c r="M137" s="221"/>
      <c r="N137" s="222"/>
      <c r="O137" s="85"/>
      <c r="P137" s="85"/>
      <c r="Q137" s="85"/>
      <c r="R137" s="85"/>
      <c r="S137" s="85"/>
      <c r="T137" s="86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350</v>
      </c>
      <c r="AU137" s="18" t="s">
        <v>139</v>
      </c>
    </row>
    <row r="138" s="2" customFormat="1" ht="16.5" customHeight="1">
      <c r="A138" s="39"/>
      <c r="B138" s="40"/>
      <c r="C138" s="205" t="s">
        <v>316</v>
      </c>
      <c r="D138" s="205" t="s">
        <v>133</v>
      </c>
      <c r="E138" s="206" t="s">
        <v>788</v>
      </c>
      <c r="F138" s="207" t="s">
        <v>789</v>
      </c>
      <c r="G138" s="208" t="s">
        <v>173</v>
      </c>
      <c r="H138" s="209">
        <v>1</v>
      </c>
      <c r="I138" s="210"/>
      <c r="J138" s="211">
        <f>ROUND(I138*H138,2)</f>
        <v>0</v>
      </c>
      <c r="K138" s="207" t="s">
        <v>19</v>
      </c>
      <c r="L138" s="45"/>
      <c r="M138" s="212" t="s">
        <v>19</v>
      </c>
      <c r="N138" s="213" t="s">
        <v>46</v>
      </c>
      <c r="O138" s="85"/>
      <c r="P138" s="214">
        <f>O138*H138</f>
        <v>0</v>
      </c>
      <c r="Q138" s="214">
        <v>0</v>
      </c>
      <c r="R138" s="214">
        <f>Q138*H138</f>
        <v>0</v>
      </c>
      <c r="S138" s="214">
        <v>0.014999999999999999</v>
      </c>
      <c r="T138" s="215">
        <f>S138*H138</f>
        <v>0.014999999999999999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6" t="s">
        <v>234</v>
      </c>
      <c r="AT138" s="216" t="s">
        <v>133</v>
      </c>
      <c r="AU138" s="216" t="s">
        <v>139</v>
      </c>
      <c r="AY138" s="18" t="s">
        <v>130</v>
      </c>
      <c r="BE138" s="217">
        <f>IF(N138="základní",J138,0)</f>
        <v>0</v>
      </c>
      <c r="BF138" s="217">
        <f>IF(N138="snížená",J138,0)</f>
        <v>0</v>
      </c>
      <c r="BG138" s="217">
        <f>IF(N138="zákl. přenesená",J138,0)</f>
        <v>0</v>
      </c>
      <c r="BH138" s="217">
        <f>IF(N138="sníž. přenesená",J138,0)</f>
        <v>0</v>
      </c>
      <c r="BI138" s="217">
        <f>IF(N138="nulová",J138,0)</f>
        <v>0</v>
      </c>
      <c r="BJ138" s="18" t="s">
        <v>139</v>
      </c>
      <c r="BK138" s="217">
        <f>ROUND(I138*H138,2)</f>
        <v>0</v>
      </c>
      <c r="BL138" s="18" t="s">
        <v>234</v>
      </c>
      <c r="BM138" s="216" t="s">
        <v>790</v>
      </c>
    </row>
    <row r="139" s="2" customFormat="1">
      <c r="A139" s="39"/>
      <c r="B139" s="40"/>
      <c r="C139" s="41"/>
      <c r="D139" s="218" t="s">
        <v>141</v>
      </c>
      <c r="E139" s="41"/>
      <c r="F139" s="219" t="s">
        <v>789</v>
      </c>
      <c r="G139" s="41"/>
      <c r="H139" s="41"/>
      <c r="I139" s="220"/>
      <c r="J139" s="41"/>
      <c r="K139" s="41"/>
      <c r="L139" s="45"/>
      <c r="M139" s="221"/>
      <c r="N139" s="222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141</v>
      </c>
      <c r="AU139" s="18" t="s">
        <v>139</v>
      </c>
    </row>
    <row r="140" s="2" customFormat="1" ht="16.5" customHeight="1">
      <c r="A140" s="39"/>
      <c r="B140" s="40"/>
      <c r="C140" s="205" t="s">
        <v>287</v>
      </c>
      <c r="D140" s="205" t="s">
        <v>133</v>
      </c>
      <c r="E140" s="206" t="s">
        <v>791</v>
      </c>
      <c r="F140" s="207" t="s">
        <v>792</v>
      </c>
      <c r="G140" s="208" t="s">
        <v>173</v>
      </c>
      <c r="H140" s="209">
        <v>21</v>
      </c>
      <c r="I140" s="210"/>
      <c r="J140" s="211">
        <f>ROUND(I140*H140,2)</f>
        <v>0</v>
      </c>
      <c r="K140" s="207" t="s">
        <v>19</v>
      </c>
      <c r="L140" s="45"/>
      <c r="M140" s="212" t="s">
        <v>19</v>
      </c>
      <c r="N140" s="213" t="s">
        <v>46</v>
      </c>
      <c r="O140" s="85"/>
      <c r="P140" s="214">
        <f>O140*H140</f>
        <v>0</v>
      </c>
      <c r="Q140" s="214">
        <v>0</v>
      </c>
      <c r="R140" s="214">
        <f>Q140*H140</f>
        <v>0</v>
      </c>
      <c r="S140" s="214">
        <v>0</v>
      </c>
      <c r="T140" s="215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16" t="s">
        <v>234</v>
      </c>
      <c r="AT140" s="216" t="s">
        <v>133</v>
      </c>
      <c r="AU140" s="216" t="s">
        <v>139</v>
      </c>
      <c r="AY140" s="18" t="s">
        <v>130</v>
      </c>
      <c r="BE140" s="217">
        <f>IF(N140="základní",J140,0)</f>
        <v>0</v>
      </c>
      <c r="BF140" s="217">
        <f>IF(N140="snížená",J140,0)</f>
        <v>0</v>
      </c>
      <c r="BG140" s="217">
        <f>IF(N140="zákl. přenesená",J140,0)</f>
        <v>0</v>
      </c>
      <c r="BH140" s="217">
        <f>IF(N140="sníž. přenesená",J140,0)</f>
        <v>0</v>
      </c>
      <c r="BI140" s="217">
        <f>IF(N140="nulová",J140,0)</f>
        <v>0</v>
      </c>
      <c r="BJ140" s="18" t="s">
        <v>139</v>
      </c>
      <c r="BK140" s="217">
        <f>ROUND(I140*H140,2)</f>
        <v>0</v>
      </c>
      <c r="BL140" s="18" t="s">
        <v>234</v>
      </c>
      <c r="BM140" s="216" t="s">
        <v>793</v>
      </c>
    </row>
    <row r="141" s="2" customFormat="1">
      <c r="A141" s="39"/>
      <c r="B141" s="40"/>
      <c r="C141" s="41"/>
      <c r="D141" s="218" t="s">
        <v>141</v>
      </c>
      <c r="E141" s="41"/>
      <c r="F141" s="219" t="s">
        <v>792</v>
      </c>
      <c r="G141" s="41"/>
      <c r="H141" s="41"/>
      <c r="I141" s="220"/>
      <c r="J141" s="41"/>
      <c r="K141" s="41"/>
      <c r="L141" s="45"/>
      <c r="M141" s="221"/>
      <c r="N141" s="222"/>
      <c r="O141" s="85"/>
      <c r="P141" s="85"/>
      <c r="Q141" s="85"/>
      <c r="R141" s="85"/>
      <c r="S141" s="85"/>
      <c r="T141" s="86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141</v>
      </c>
      <c r="AU141" s="18" t="s">
        <v>139</v>
      </c>
    </row>
    <row r="142" s="2" customFormat="1" ht="21.75" customHeight="1">
      <c r="A142" s="39"/>
      <c r="B142" s="40"/>
      <c r="C142" s="205" t="s">
        <v>293</v>
      </c>
      <c r="D142" s="205" t="s">
        <v>133</v>
      </c>
      <c r="E142" s="206" t="s">
        <v>794</v>
      </c>
      <c r="F142" s="207" t="s">
        <v>795</v>
      </c>
      <c r="G142" s="208" t="s">
        <v>173</v>
      </c>
      <c r="H142" s="209">
        <v>4</v>
      </c>
      <c r="I142" s="210"/>
      <c r="J142" s="211">
        <f>ROUND(I142*H142,2)</f>
        <v>0</v>
      </c>
      <c r="K142" s="207" t="s">
        <v>19</v>
      </c>
      <c r="L142" s="45"/>
      <c r="M142" s="212" t="s">
        <v>19</v>
      </c>
      <c r="N142" s="213" t="s">
        <v>46</v>
      </c>
      <c r="O142" s="85"/>
      <c r="P142" s="214">
        <f>O142*H142</f>
        <v>0</v>
      </c>
      <c r="Q142" s="214">
        <v>0</v>
      </c>
      <c r="R142" s="214">
        <f>Q142*H142</f>
        <v>0</v>
      </c>
      <c r="S142" s="214">
        <v>0</v>
      </c>
      <c r="T142" s="215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16" t="s">
        <v>234</v>
      </c>
      <c r="AT142" s="216" t="s">
        <v>133</v>
      </c>
      <c r="AU142" s="216" t="s">
        <v>139</v>
      </c>
      <c r="AY142" s="18" t="s">
        <v>130</v>
      </c>
      <c r="BE142" s="217">
        <f>IF(N142="základní",J142,0)</f>
        <v>0</v>
      </c>
      <c r="BF142" s="217">
        <f>IF(N142="snížená",J142,0)</f>
        <v>0</v>
      </c>
      <c r="BG142" s="217">
        <f>IF(N142="zákl. přenesená",J142,0)</f>
        <v>0</v>
      </c>
      <c r="BH142" s="217">
        <f>IF(N142="sníž. přenesená",J142,0)</f>
        <v>0</v>
      </c>
      <c r="BI142" s="217">
        <f>IF(N142="nulová",J142,0)</f>
        <v>0</v>
      </c>
      <c r="BJ142" s="18" t="s">
        <v>139</v>
      </c>
      <c r="BK142" s="217">
        <f>ROUND(I142*H142,2)</f>
        <v>0</v>
      </c>
      <c r="BL142" s="18" t="s">
        <v>234</v>
      </c>
      <c r="BM142" s="216" t="s">
        <v>796</v>
      </c>
    </row>
    <row r="143" s="2" customFormat="1">
      <c r="A143" s="39"/>
      <c r="B143" s="40"/>
      <c r="C143" s="41"/>
      <c r="D143" s="218" t="s">
        <v>141</v>
      </c>
      <c r="E143" s="41"/>
      <c r="F143" s="219" t="s">
        <v>795</v>
      </c>
      <c r="G143" s="41"/>
      <c r="H143" s="41"/>
      <c r="I143" s="220"/>
      <c r="J143" s="41"/>
      <c r="K143" s="41"/>
      <c r="L143" s="45"/>
      <c r="M143" s="221"/>
      <c r="N143" s="222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141</v>
      </c>
      <c r="AU143" s="18" t="s">
        <v>139</v>
      </c>
    </row>
    <row r="144" s="2" customFormat="1" ht="16.5" customHeight="1">
      <c r="A144" s="39"/>
      <c r="B144" s="40"/>
      <c r="C144" s="205" t="s">
        <v>226</v>
      </c>
      <c r="D144" s="205" t="s">
        <v>133</v>
      </c>
      <c r="E144" s="206" t="s">
        <v>797</v>
      </c>
      <c r="F144" s="207" t="s">
        <v>798</v>
      </c>
      <c r="G144" s="208" t="s">
        <v>173</v>
      </c>
      <c r="H144" s="209">
        <v>3</v>
      </c>
      <c r="I144" s="210"/>
      <c r="J144" s="211">
        <f>ROUND(I144*H144,2)</f>
        <v>0</v>
      </c>
      <c r="K144" s="207" t="s">
        <v>19</v>
      </c>
      <c r="L144" s="45"/>
      <c r="M144" s="212" t="s">
        <v>19</v>
      </c>
      <c r="N144" s="213" t="s">
        <v>46</v>
      </c>
      <c r="O144" s="85"/>
      <c r="P144" s="214">
        <f>O144*H144</f>
        <v>0</v>
      </c>
      <c r="Q144" s="214">
        <v>0</v>
      </c>
      <c r="R144" s="214">
        <f>Q144*H144</f>
        <v>0</v>
      </c>
      <c r="S144" s="214">
        <v>0</v>
      </c>
      <c r="T144" s="215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16" t="s">
        <v>234</v>
      </c>
      <c r="AT144" s="216" t="s">
        <v>133</v>
      </c>
      <c r="AU144" s="216" t="s">
        <v>139</v>
      </c>
      <c r="AY144" s="18" t="s">
        <v>130</v>
      </c>
      <c r="BE144" s="217">
        <f>IF(N144="základní",J144,0)</f>
        <v>0</v>
      </c>
      <c r="BF144" s="217">
        <f>IF(N144="snížená",J144,0)</f>
        <v>0</v>
      </c>
      <c r="BG144" s="217">
        <f>IF(N144="zákl. přenesená",J144,0)</f>
        <v>0</v>
      </c>
      <c r="BH144" s="217">
        <f>IF(N144="sníž. přenesená",J144,0)</f>
        <v>0</v>
      </c>
      <c r="BI144" s="217">
        <f>IF(N144="nulová",J144,0)</f>
        <v>0</v>
      </c>
      <c r="BJ144" s="18" t="s">
        <v>139</v>
      </c>
      <c r="BK144" s="217">
        <f>ROUND(I144*H144,2)</f>
        <v>0</v>
      </c>
      <c r="BL144" s="18" t="s">
        <v>234</v>
      </c>
      <c r="BM144" s="216" t="s">
        <v>799</v>
      </c>
    </row>
    <row r="145" s="2" customFormat="1">
      <c r="A145" s="39"/>
      <c r="B145" s="40"/>
      <c r="C145" s="41"/>
      <c r="D145" s="218" t="s">
        <v>141</v>
      </c>
      <c r="E145" s="41"/>
      <c r="F145" s="219" t="s">
        <v>798</v>
      </c>
      <c r="G145" s="41"/>
      <c r="H145" s="41"/>
      <c r="I145" s="220"/>
      <c r="J145" s="41"/>
      <c r="K145" s="41"/>
      <c r="L145" s="45"/>
      <c r="M145" s="221"/>
      <c r="N145" s="222"/>
      <c r="O145" s="85"/>
      <c r="P145" s="85"/>
      <c r="Q145" s="85"/>
      <c r="R145" s="85"/>
      <c r="S145" s="85"/>
      <c r="T145" s="86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141</v>
      </c>
      <c r="AU145" s="18" t="s">
        <v>139</v>
      </c>
    </row>
    <row r="146" s="2" customFormat="1" ht="16.5" customHeight="1">
      <c r="A146" s="39"/>
      <c r="B146" s="40"/>
      <c r="C146" s="236" t="s">
        <v>234</v>
      </c>
      <c r="D146" s="236" t="s">
        <v>178</v>
      </c>
      <c r="E146" s="237" t="s">
        <v>800</v>
      </c>
      <c r="F146" s="238" t="s">
        <v>801</v>
      </c>
      <c r="G146" s="239" t="s">
        <v>173</v>
      </c>
      <c r="H146" s="240">
        <v>3</v>
      </c>
      <c r="I146" s="241"/>
      <c r="J146" s="242">
        <f>ROUND(I146*H146,2)</f>
        <v>0</v>
      </c>
      <c r="K146" s="238" t="s">
        <v>19</v>
      </c>
      <c r="L146" s="243"/>
      <c r="M146" s="244" t="s">
        <v>19</v>
      </c>
      <c r="N146" s="245" t="s">
        <v>46</v>
      </c>
      <c r="O146" s="85"/>
      <c r="P146" s="214">
        <f>O146*H146</f>
        <v>0</v>
      </c>
      <c r="Q146" s="214">
        <v>4.0000000000000003E-05</v>
      </c>
      <c r="R146" s="214">
        <f>Q146*H146</f>
        <v>0.00012000000000000002</v>
      </c>
      <c r="S146" s="214">
        <v>0</v>
      </c>
      <c r="T146" s="215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16" t="s">
        <v>308</v>
      </c>
      <c r="AT146" s="216" t="s">
        <v>178</v>
      </c>
      <c r="AU146" s="216" t="s">
        <v>139</v>
      </c>
      <c r="AY146" s="18" t="s">
        <v>130</v>
      </c>
      <c r="BE146" s="217">
        <f>IF(N146="základní",J146,0)</f>
        <v>0</v>
      </c>
      <c r="BF146" s="217">
        <f>IF(N146="snížená",J146,0)</f>
        <v>0</v>
      </c>
      <c r="BG146" s="217">
        <f>IF(N146="zákl. přenesená",J146,0)</f>
        <v>0</v>
      </c>
      <c r="BH146" s="217">
        <f>IF(N146="sníž. přenesená",J146,0)</f>
        <v>0</v>
      </c>
      <c r="BI146" s="217">
        <f>IF(N146="nulová",J146,0)</f>
        <v>0</v>
      </c>
      <c r="BJ146" s="18" t="s">
        <v>139</v>
      </c>
      <c r="BK146" s="217">
        <f>ROUND(I146*H146,2)</f>
        <v>0</v>
      </c>
      <c r="BL146" s="18" t="s">
        <v>234</v>
      </c>
      <c r="BM146" s="216" t="s">
        <v>802</v>
      </c>
    </row>
    <row r="147" s="2" customFormat="1">
      <c r="A147" s="39"/>
      <c r="B147" s="40"/>
      <c r="C147" s="41"/>
      <c r="D147" s="218" t="s">
        <v>141</v>
      </c>
      <c r="E147" s="41"/>
      <c r="F147" s="219" t="s">
        <v>801</v>
      </c>
      <c r="G147" s="41"/>
      <c r="H147" s="41"/>
      <c r="I147" s="220"/>
      <c r="J147" s="41"/>
      <c r="K147" s="41"/>
      <c r="L147" s="45"/>
      <c r="M147" s="221"/>
      <c r="N147" s="222"/>
      <c r="O147" s="85"/>
      <c r="P147" s="85"/>
      <c r="Q147" s="85"/>
      <c r="R147" s="85"/>
      <c r="S147" s="85"/>
      <c r="T147" s="86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141</v>
      </c>
      <c r="AU147" s="18" t="s">
        <v>139</v>
      </c>
    </row>
    <row r="148" s="2" customFormat="1" ht="16.5" customHeight="1">
      <c r="A148" s="39"/>
      <c r="B148" s="40"/>
      <c r="C148" s="236" t="s">
        <v>244</v>
      </c>
      <c r="D148" s="236" t="s">
        <v>178</v>
      </c>
      <c r="E148" s="237" t="s">
        <v>803</v>
      </c>
      <c r="F148" s="238" t="s">
        <v>804</v>
      </c>
      <c r="G148" s="239" t="s">
        <v>173</v>
      </c>
      <c r="H148" s="240">
        <v>3</v>
      </c>
      <c r="I148" s="241"/>
      <c r="J148" s="242">
        <f>ROUND(I148*H148,2)</f>
        <v>0</v>
      </c>
      <c r="K148" s="238" t="s">
        <v>19</v>
      </c>
      <c r="L148" s="243"/>
      <c r="M148" s="244" t="s">
        <v>19</v>
      </c>
      <c r="N148" s="245" t="s">
        <v>46</v>
      </c>
      <c r="O148" s="85"/>
      <c r="P148" s="214">
        <f>O148*H148</f>
        <v>0</v>
      </c>
      <c r="Q148" s="214">
        <v>3.0000000000000001E-05</v>
      </c>
      <c r="R148" s="214">
        <f>Q148*H148</f>
        <v>9.0000000000000006E-05</v>
      </c>
      <c r="S148" s="214">
        <v>0</v>
      </c>
      <c r="T148" s="215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16" t="s">
        <v>308</v>
      </c>
      <c r="AT148" s="216" t="s">
        <v>178</v>
      </c>
      <c r="AU148" s="216" t="s">
        <v>139</v>
      </c>
      <c r="AY148" s="18" t="s">
        <v>130</v>
      </c>
      <c r="BE148" s="217">
        <f>IF(N148="základní",J148,0)</f>
        <v>0</v>
      </c>
      <c r="BF148" s="217">
        <f>IF(N148="snížená",J148,0)</f>
        <v>0</v>
      </c>
      <c r="BG148" s="217">
        <f>IF(N148="zákl. přenesená",J148,0)</f>
        <v>0</v>
      </c>
      <c r="BH148" s="217">
        <f>IF(N148="sníž. přenesená",J148,0)</f>
        <v>0</v>
      </c>
      <c r="BI148" s="217">
        <f>IF(N148="nulová",J148,0)</f>
        <v>0</v>
      </c>
      <c r="BJ148" s="18" t="s">
        <v>139</v>
      </c>
      <c r="BK148" s="217">
        <f>ROUND(I148*H148,2)</f>
        <v>0</v>
      </c>
      <c r="BL148" s="18" t="s">
        <v>234</v>
      </c>
      <c r="BM148" s="216" t="s">
        <v>805</v>
      </c>
    </row>
    <row r="149" s="2" customFormat="1">
      <c r="A149" s="39"/>
      <c r="B149" s="40"/>
      <c r="C149" s="41"/>
      <c r="D149" s="218" t="s">
        <v>141</v>
      </c>
      <c r="E149" s="41"/>
      <c r="F149" s="219" t="s">
        <v>804</v>
      </c>
      <c r="G149" s="41"/>
      <c r="H149" s="41"/>
      <c r="I149" s="220"/>
      <c r="J149" s="41"/>
      <c r="K149" s="41"/>
      <c r="L149" s="45"/>
      <c r="M149" s="221"/>
      <c r="N149" s="222"/>
      <c r="O149" s="85"/>
      <c r="P149" s="85"/>
      <c r="Q149" s="85"/>
      <c r="R149" s="85"/>
      <c r="S149" s="85"/>
      <c r="T149" s="86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141</v>
      </c>
      <c r="AU149" s="18" t="s">
        <v>139</v>
      </c>
    </row>
    <row r="150" s="2" customFormat="1" ht="16.5" customHeight="1">
      <c r="A150" s="39"/>
      <c r="B150" s="40"/>
      <c r="C150" s="236" t="s">
        <v>252</v>
      </c>
      <c r="D150" s="236" t="s">
        <v>178</v>
      </c>
      <c r="E150" s="237" t="s">
        <v>806</v>
      </c>
      <c r="F150" s="238" t="s">
        <v>807</v>
      </c>
      <c r="G150" s="239" t="s">
        <v>173</v>
      </c>
      <c r="H150" s="240">
        <v>3</v>
      </c>
      <c r="I150" s="241"/>
      <c r="J150" s="242">
        <f>ROUND(I150*H150,2)</f>
        <v>0</v>
      </c>
      <c r="K150" s="238" t="s">
        <v>19</v>
      </c>
      <c r="L150" s="243"/>
      <c r="M150" s="244" t="s">
        <v>19</v>
      </c>
      <c r="N150" s="245" t="s">
        <v>46</v>
      </c>
      <c r="O150" s="85"/>
      <c r="P150" s="214">
        <f>O150*H150</f>
        <v>0</v>
      </c>
      <c r="Q150" s="214">
        <v>1.0000000000000001E-05</v>
      </c>
      <c r="R150" s="214">
        <f>Q150*H150</f>
        <v>3.0000000000000004E-05</v>
      </c>
      <c r="S150" s="214">
        <v>0</v>
      </c>
      <c r="T150" s="215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16" t="s">
        <v>308</v>
      </c>
      <c r="AT150" s="216" t="s">
        <v>178</v>
      </c>
      <c r="AU150" s="216" t="s">
        <v>139</v>
      </c>
      <c r="AY150" s="18" t="s">
        <v>130</v>
      </c>
      <c r="BE150" s="217">
        <f>IF(N150="základní",J150,0)</f>
        <v>0</v>
      </c>
      <c r="BF150" s="217">
        <f>IF(N150="snížená",J150,0)</f>
        <v>0</v>
      </c>
      <c r="BG150" s="217">
        <f>IF(N150="zákl. přenesená",J150,0)</f>
        <v>0</v>
      </c>
      <c r="BH150" s="217">
        <f>IF(N150="sníž. přenesená",J150,0)</f>
        <v>0</v>
      </c>
      <c r="BI150" s="217">
        <f>IF(N150="nulová",J150,0)</f>
        <v>0</v>
      </c>
      <c r="BJ150" s="18" t="s">
        <v>139</v>
      </c>
      <c r="BK150" s="217">
        <f>ROUND(I150*H150,2)</f>
        <v>0</v>
      </c>
      <c r="BL150" s="18" t="s">
        <v>234</v>
      </c>
      <c r="BM150" s="216" t="s">
        <v>808</v>
      </c>
    </row>
    <row r="151" s="2" customFormat="1">
      <c r="A151" s="39"/>
      <c r="B151" s="40"/>
      <c r="C151" s="41"/>
      <c r="D151" s="218" t="s">
        <v>141</v>
      </c>
      <c r="E151" s="41"/>
      <c r="F151" s="219" t="s">
        <v>807</v>
      </c>
      <c r="G151" s="41"/>
      <c r="H151" s="41"/>
      <c r="I151" s="220"/>
      <c r="J151" s="41"/>
      <c r="K151" s="41"/>
      <c r="L151" s="45"/>
      <c r="M151" s="221"/>
      <c r="N151" s="222"/>
      <c r="O151" s="85"/>
      <c r="P151" s="85"/>
      <c r="Q151" s="85"/>
      <c r="R151" s="85"/>
      <c r="S151" s="85"/>
      <c r="T151" s="86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141</v>
      </c>
      <c r="AU151" s="18" t="s">
        <v>139</v>
      </c>
    </row>
    <row r="152" s="2" customFormat="1" ht="16.5" customHeight="1">
      <c r="A152" s="39"/>
      <c r="B152" s="40"/>
      <c r="C152" s="205" t="s">
        <v>265</v>
      </c>
      <c r="D152" s="205" t="s">
        <v>133</v>
      </c>
      <c r="E152" s="206" t="s">
        <v>809</v>
      </c>
      <c r="F152" s="207" t="s">
        <v>810</v>
      </c>
      <c r="G152" s="208" t="s">
        <v>173</v>
      </c>
      <c r="H152" s="209">
        <v>6</v>
      </c>
      <c r="I152" s="210"/>
      <c r="J152" s="211">
        <f>ROUND(I152*H152,2)</f>
        <v>0</v>
      </c>
      <c r="K152" s="207" t="s">
        <v>19</v>
      </c>
      <c r="L152" s="45"/>
      <c r="M152" s="212" t="s">
        <v>19</v>
      </c>
      <c r="N152" s="213" t="s">
        <v>46</v>
      </c>
      <c r="O152" s="85"/>
      <c r="P152" s="214">
        <f>O152*H152</f>
        <v>0</v>
      </c>
      <c r="Q152" s="214">
        <v>0</v>
      </c>
      <c r="R152" s="214">
        <f>Q152*H152</f>
        <v>0</v>
      </c>
      <c r="S152" s="214">
        <v>0</v>
      </c>
      <c r="T152" s="215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16" t="s">
        <v>234</v>
      </c>
      <c r="AT152" s="216" t="s">
        <v>133</v>
      </c>
      <c r="AU152" s="216" t="s">
        <v>139</v>
      </c>
      <c r="AY152" s="18" t="s">
        <v>130</v>
      </c>
      <c r="BE152" s="217">
        <f>IF(N152="základní",J152,0)</f>
        <v>0</v>
      </c>
      <c r="BF152" s="217">
        <f>IF(N152="snížená",J152,0)</f>
        <v>0</v>
      </c>
      <c r="BG152" s="217">
        <f>IF(N152="zákl. přenesená",J152,0)</f>
        <v>0</v>
      </c>
      <c r="BH152" s="217">
        <f>IF(N152="sníž. přenesená",J152,0)</f>
        <v>0</v>
      </c>
      <c r="BI152" s="217">
        <f>IF(N152="nulová",J152,0)</f>
        <v>0</v>
      </c>
      <c r="BJ152" s="18" t="s">
        <v>139</v>
      </c>
      <c r="BK152" s="217">
        <f>ROUND(I152*H152,2)</f>
        <v>0</v>
      </c>
      <c r="BL152" s="18" t="s">
        <v>234</v>
      </c>
      <c r="BM152" s="216" t="s">
        <v>811</v>
      </c>
    </row>
    <row r="153" s="2" customFormat="1">
      <c r="A153" s="39"/>
      <c r="B153" s="40"/>
      <c r="C153" s="41"/>
      <c r="D153" s="218" t="s">
        <v>141</v>
      </c>
      <c r="E153" s="41"/>
      <c r="F153" s="219" t="s">
        <v>810</v>
      </c>
      <c r="G153" s="41"/>
      <c r="H153" s="41"/>
      <c r="I153" s="220"/>
      <c r="J153" s="41"/>
      <c r="K153" s="41"/>
      <c r="L153" s="45"/>
      <c r="M153" s="221"/>
      <c r="N153" s="222"/>
      <c r="O153" s="85"/>
      <c r="P153" s="85"/>
      <c r="Q153" s="85"/>
      <c r="R153" s="85"/>
      <c r="S153" s="85"/>
      <c r="T153" s="86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141</v>
      </c>
      <c r="AU153" s="18" t="s">
        <v>139</v>
      </c>
    </row>
    <row r="154" s="2" customFormat="1" ht="16.5" customHeight="1">
      <c r="A154" s="39"/>
      <c r="B154" s="40"/>
      <c r="C154" s="236" t="s">
        <v>7</v>
      </c>
      <c r="D154" s="236" t="s">
        <v>178</v>
      </c>
      <c r="E154" s="237" t="s">
        <v>812</v>
      </c>
      <c r="F154" s="238" t="s">
        <v>813</v>
      </c>
      <c r="G154" s="239" t="s">
        <v>173</v>
      </c>
      <c r="H154" s="240">
        <v>3</v>
      </c>
      <c r="I154" s="241"/>
      <c r="J154" s="242">
        <f>ROUND(I154*H154,2)</f>
        <v>0</v>
      </c>
      <c r="K154" s="238" t="s">
        <v>19</v>
      </c>
      <c r="L154" s="243"/>
      <c r="M154" s="244" t="s">
        <v>19</v>
      </c>
      <c r="N154" s="245" t="s">
        <v>46</v>
      </c>
      <c r="O154" s="85"/>
      <c r="P154" s="214">
        <f>O154*H154</f>
        <v>0</v>
      </c>
      <c r="Q154" s="214">
        <v>6.0000000000000002E-05</v>
      </c>
      <c r="R154" s="214">
        <f>Q154*H154</f>
        <v>0.00018000000000000001</v>
      </c>
      <c r="S154" s="214">
        <v>0</v>
      </c>
      <c r="T154" s="215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16" t="s">
        <v>308</v>
      </c>
      <c r="AT154" s="216" t="s">
        <v>178</v>
      </c>
      <c r="AU154" s="216" t="s">
        <v>139</v>
      </c>
      <c r="AY154" s="18" t="s">
        <v>130</v>
      </c>
      <c r="BE154" s="217">
        <f>IF(N154="základní",J154,0)</f>
        <v>0</v>
      </c>
      <c r="BF154" s="217">
        <f>IF(N154="snížená",J154,0)</f>
        <v>0</v>
      </c>
      <c r="BG154" s="217">
        <f>IF(N154="zákl. přenesená",J154,0)</f>
        <v>0</v>
      </c>
      <c r="BH154" s="217">
        <f>IF(N154="sníž. přenesená",J154,0)</f>
        <v>0</v>
      </c>
      <c r="BI154" s="217">
        <f>IF(N154="nulová",J154,0)</f>
        <v>0</v>
      </c>
      <c r="BJ154" s="18" t="s">
        <v>139</v>
      </c>
      <c r="BK154" s="217">
        <f>ROUND(I154*H154,2)</f>
        <v>0</v>
      </c>
      <c r="BL154" s="18" t="s">
        <v>234</v>
      </c>
      <c r="BM154" s="216" t="s">
        <v>814</v>
      </c>
    </row>
    <row r="155" s="2" customFormat="1">
      <c r="A155" s="39"/>
      <c r="B155" s="40"/>
      <c r="C155" s="41"/>
      <c r="D155" s="218" t="s">
        <v>141</v>
      </c>
      <c r="E155" s="41"/>
      <c r="F155" s="219" t="s">
        <v>813</v>
      </c>
      <c r="G155" s="41"/>
      <c r="H155" s="41"/>
      <c r="I155" s="220"/>
      <c r="J155" s="41"/>
      <c r="K155" s="41"/>
      <c r="L155" s="45"/>
      <c r="M155" s="221"/>
      <c r="N155" s="222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141</v>
      </c>
      <c r="AU155" s="18" t="s">
        <v>139</v>
      </c>
    </row>
    <row r="156" s="2" customFormat="1" ht="16.5" customHeight="1">
      <c r="A156" s="39"/>
      <c r="B156" s="40"/>
      <c r="C156" s="236" t="s">
        <v>276</v>
      </c>
      <c r="D156" s="236" t="s">
        <v>178</v>
      </c>
      <c r="E156" s="237" t="s">
        <v>806</v>
      </c>
      <c r="F156" s="238" t="s">
        <v>807</v>
      </c>
      <c r="G156" s="239" t="s">
        <v>173</v>
      </c>
      <c r="H156" s="240">
        <v>3</v>
      </c>
      <c r="I156" s="241"/>
      <c r="J156" s="242">
        <f>ROUND(I156*H156,2)</f>
        <v>0</v>
      </c>
      <c r="K156" s="238" t="s">
        <v>19</v>
      </c>
      <c r="L156" s="243"/>
      <c r="M156" s="244" t="s">
        <v>19</v>
      </c>
      <c r="N156" s="245" t="s">
        <v>46</v>
      </c>
      <c r="O156" s="85"/>
      <c r="P156" s="214">
        <f>O156*H156</f>
        <v>0</v>
      </c>
      <c r="Q156" s="214">
        <v>1.0000000000000001E-05</v>
      </c>
      <c r="R156" s="214">
        <f>Q156*H156</f>
        <v>3.0000000000000004E-05</v>
      </c>
      <c r="S156" s="214">
        <v>0</v>
      </c>
      <c r="T156" s="215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16" t="s">
        <v>308</v>
      </c>
      <c r="AT156" s="216" t="s">
        <v>178</v>
      </c>
      <c r="AU156" s="216" t="s">
        <v>139</v>
      </c>
      <c r="AY156" s="18" t="s">
        <v>130</v>
      </c>
      <c r="BE156" s="217">
        <f>IF(N156="základní",J156,0)</f>
        <v>0</v>
      </c>
      <c r="BF156" s="217">
        <f>IF(N156="snížená",J156,0)</f>
        <v>0</v>
      </c>
      <c r="BG156" s="217">
        <f>IF(N156="zákl. přenesená",J156,0)</f>
        <v>0</v>
      </c>
      <c r="BH156" s="217">
        <f>IF(N156="sníž. přenesená",J156,0)</f>
        <v>0</v>
      </c>
      <c r="BI156" s="217">
        <f>IF(N156="nulová",J156,0)</f>
        <v>0</v>
      </c>
      <c r="BJ156" s="18" t="s">
        <v>139</v>
      </c>
      <c r="BK156" s="217">
        <f>ROUND(I156*H156,2)</f>
        <v>0</v>
      </c>
      <c r="BL156" s="18" t="s">
        <v>234</v>
      </c>
      <c r="BM156" s="216" t="s">
        <v>815</v>
      </c>
    </row>
    <row r="157" s="2" customFormat="1">
      <c r="A157" s="39"/>
      <c r="B157" s="40"/>
      <c r="C157" s="41"/>
      <c r="D157" s="218" t="s">
        <v>141</v>
      </c>
      <c r="E157" s="41"/>
      <c r="F157" s="219" t="s">
        <v>807</v>
      </c>
      <c r="G157" s="41"/>
      <c r="H157" s="41"/>
      <c r="I157" s="220"/>
      <c r="J157" s="41"/>
      <c r="K157" s="41"/>
      <c r="L157" s="45"/>
      <c r="M157" s="221"/>
      <c r="N157" s="222"/>
      <c r="O157" s="85"/>
      <c r="P157" s="85"/>
      <c r="Q157" s="85"/>
      <c r="R157" s="85"/>
      <c r="S157" s="85"/>
      <c r="T157" s="86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141</v>
      </c>
      <c r="AU157" s="18" t="s">
        <v>139</v>
      </c>
    </row>
    <row r="158" s="2" customFormat="1" ht="16.5" customHeight="1">
      <c r="A158" s="39"/>
      <c r="B158" s="40"/>
      <c r="C158" s="236" t="s">
        <v>281</v>
      </c>
      <c r="D158" s="236" t="s">
        <v>178</v>
      </c>
      <c r="E158" s="237" t="s">
        <v>816</v>
      </c>
      <c r="F158" s="238" t="s">
        <v>817</v>
      </c>
      <c r="G158" s="239" t="s">
        <v>173</v>
      </c>
      <c r="H158" s="240">
        <v>6</v>
      </c>
      <c r="I158" s="241"/>
      <c r="J158" s="242">
        <f>ROUND(I158*H158,2)</f>
        <v>0</v>
      </c>
      <c r="K158" s="238" t="s">
        <v>19</v>
      </c>
      <c r="L158" s="243"/>
      <c r="M158" s="244" t="s">
        <v>19</v>
      </c>
      <c r="N158" s="245" t="s">
        <v>46</v>
      </c>
      <c r="O158" s="85"/>
      <c r="P158" s="214">
        <f>O158*H158</f>
        <v>0</v>
      </c>
      <c r="Q158" s="214">
        <v>0.00010000000000000001</v>
      </c>
      <c r="R158" s="214">
        <f>Q158*H158</f>
        <v>0.00060000000000000006</v>
      </c>
      <c r="S158" s="214">
        <v>0</v>
      </c>
      <c r="T158" s="215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16" t="s">
        <v>308</v>
      </c>
      <c r="AT158" s="216" t="s">
        <v>178</v>
      </c>
      <c r="AU158" s="216" t="s">
        <v>139</v>
      </c>
      <c r="AY158" s="18" t="s">
        <v>130</v>
      </c>
      <c r="BE158" s="217">
        <f>IF(N158="základní",J158,0)</f>
        <v>0</v>
      </c>
      <c r="BF158" s="217">
        <f>IF(N158="snížená",J158,0)</f>
        <v>0</v>
      </c>
      <c r="BG158" s="217">
        <f>IF(N158="zákl. přenesená",J158,0)</f>
        <v>0</v>
      </c>
      <c r="BH158" s="217">
        <f>IF(N158="sníž. přenesená",J158,0)</f>
        <v>0</v>
      </c>
      <c r="BI158" s="217">
        <f>IF(N158="nulová",J158,0)</f>
        <v>0</v>
      </c>
      <c r="BJ158" s="18" t="s">
        <v>139</v>
      </c>
      <c r="BK158" s="217">
        <f>ROUND(I158*H158,2)</f>
        <v>0</v>
      </c>
      <c r="BL158" s="18" t="s">
        <v>234</v>
      </c>
      <c r="BM158" s="216" t="s">
        <v>818</v>
      </c>
    </row>
    <row r="159" s="2" customFormat="1">
      <c r="A159" s="39"/>
      <c r="B159" s="40"/>
      <c r="C159" s="41"/>
      <c r="D159" s="218" t="s">
        <v>141</v>
      </c>
      <c r="E159" s="41"/>
      <c r="F159" s="219" t="s">
        <v>817</v>
      </c>
      <c r="G159" s="41"/>
      <c r="H159" s="41"/>
      <c r="I159" s="220"/>
      <c r="J159" s="41"/>
      <c r="K159" s="41"/>
      <c r="L159" s="45"/>
      <c r="M159" s="221"/>
      <c r="N159" s="222"/>
      <c r="O159" s="85"/>
      <c r="P159" s="85"/>
      <c r="Q159" s="85"/>
      <c r="R159" s="85"/>
      <c r="S159" s="85"/>
      <c r="T159" s="86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141</v>
      </c>
      <c r="AU159" s="18" t="s">
        <v>139</v>
      </c>
    </row>
    <row r="160" s="2" customFormat="1" ht="21.75" customHeight="1">
      <c r="A160" s="39"/>
      <c r="B160" s="40"/>
      <c r="C160" s="205" t="s">
        <v>259</v>
      </c>
      <c r="D160" s="205" t="s">
        <v>133</v>
      </c>
      <c r="E160" s="206" t="s">
        <v>819</v>
      </c>
      <c r="F160" s="207" t="s">
        <v>820</v>
      </c>
      <c r="G160" s="208" t="s">
        <v>173</v>
      </c>
      <c r="H160" s="209">
        <v>3</v>
      </c>
      <c r="I160" s="210"/>
      <c r="J160" s="211">
        <f>ROUND(I160*H160,2)</f>
        <v>0</v>
      </c>
      <c r="K160" s="207" t="s">
        <v>19</v>
      </c>
      <c r="L160" s="45"/>
      <c r="M160" s="212" t="s">
        <v>19</v>
      </c>
      <c r="N160" s="213" t="s">
        <v>46</v>
      </c>
      <c r="O160" s="85"/>
      <c r="P160" s="214">
        <f>O160*H160</f>
        <v>0</v>
      </c>
      <c r="Q160" s="214">
        <v>0</v>
      </c>
      <c r="R160" s="214">
        <f>Q160*H160</f>
        <v>0</v>
      </c>
      <c r="S160" s="214">
        <v>0</v>
      </c>
      <c r="T160" s="215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16" t="s">
        <v>234</v>
      </c>
      <c r="AT160" s="216" t="s">
        <v>133</v>
      </c>
      <c r="AU160" s="216" t="s">
        <v>139</v>
      </c>
      <c r="AY160" s="18" t="s">
        <v>130</v>
      </c>
      <c r="BE160" s="217">
        <f>IF(N160="základní",J160,0)</f>
        <v>0</v>
      </c>
      <c r="BF160" s="217">
        <f>IF(N160="snížená",J160,0)</f>
        <v>0</v>
      </c>
      <c r="BG160" s="217">
        <f>IF(N160="zákl. přenesená",J160,0)</f>
        <v>0</v>
      </c>
      <c r="BH160" s="217">
        <f>IF(N160="sníž. přenesená",J160,0)</f>
        <v>0</v>
      </c>
      <c r="BI160" s="217">
        <f>IF(N160="nulová",J160,0)</f>
        <v>0</v>
      </c>
      <c r="BJ160" s="18" t="s">
        <v>139</v>
      </c>
      <c r="BK160" s="217">
        <f>ROUND(I160*H160,2)</f>
        <v>0</v>
      </c>
      <c r="BL160" s="18" t="s">
        <v>234</v>
      </c>
      <c r="BM160" s="216" t="s">
        <v>821</v>
      </c>
    </row>
    <row r="161" s="2" customFormat="1">
      <c r="A161" s="39"/>
      <c r="B161" s="40"/>
      <c r="C161" s="41"/>
      <c r="D161" s="218" t="s">
        <v>141</v>
      </c>
      <c r="E161" s="41"/>
      <c r="F161" s="219" t="s">
        <v>820</v>
      </c>
      <c r="G161" s="41"/>
      <c r="H161" s="41"/>
      <c r="I161" s="220"/>
      <c r="J161" s="41"/>
      <c r="K161" s="41"/>
      <c r="L161" s="45"/>
      <c r="M161" s="221"/>
      <c r="N161" s="222"/>
      <c r="O161" s="85"/>
      <c r="P161" s="85"/>
      <c r="Q161" s="85"/>
      <c r="R161" s="85"/>
      <c r="S161" s="85"/>
      <c r="T161" s="86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141</v>
      </c>
      <c r="AU161" s="18" t="s">
        <v>139</v>
      </c>
    </row>
    <row r="162" s="2" customFormat="1" ht="24.15" customHeight="1">
      <c r="A162" s="39"/>
      <c r="B162" s="40"/>
      <c r="C162" s="205" t="s">
        <v>299</v>
      </c>
      <c r="D162" s="205" t="s">
        <v>133</v>
      </c>
      <c r="E162" s="206" t="s">
        <v>822</v>
      </c>
      <c r="F162" s="207" t="s">
        <v>823</v>
      </c>
      <c r="G162" s="208" t="s">
        <v>173</v>
      </c>
      <c r="H162" s="209">
        <v>6</v>
      </c>
      <c r="I162" s="210"/>
      <c r="J162" s="211">
        <f>ROUND(I162*H162,2)</f>
        <v>0</v>
      </c>
      <c r="K162" s="207" t="s">
        <v>19</v>
      </c>
      <c r="L162" s="45"/>
      <c r="M162" s="212" t="s">
        <v>19</v>
      </c>
      <c r="N162" s="213" t="s">
        <v>46</v>
      </c>
      <c r="O162" s="85"/>
      <c r="P162" s="214">
        <f>O162*H162</f>
        <v>0</v>
      </c>
      <c r="Q162" s="214">
        <v>0</v>
      </c>
      <c r="R162" s="214">
        <f>Q162*H162</f>
        <v>0</v>
      </c>
      <c r="S162" s="214">
        <v>4.8000000000000001E-05</v>
      </c>
      <c r="T162" s="215">
        <f>S162*H162</f>
        <v>0.00028800000000000001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16" t="s">
        <v>234</v>
      </c>
      <c r="AT162" s="216" t="s">
        <v>133</v>
      </c>
      <c r="AU162" s="216" t="s">
        <v>139</v>
      </c>
      <c r="AY162" s="18" t="s">
        <v>130</v>
      </c>
      <c r="BE162" s="217">
        <f>IF(N162="základní",J162,0)</f>
        <v>0</v>
      </c>
      <c r="BF162" s="217">
        <f>IF(N162="snížená",J162,0)</f>
        <v>0</v>
      </c>
      <c r="BG162" s="217">
        <f>IF(N162="zákl. přenesená",J162,0)</f>
        <v>0</v>
      </c>
      <c r="BH162" s="217">
        <f>IF(N162="sníž. přenesená",J162,0)</f>
        <v>0</v>
      </c>
      <c r="BI162" s="217">
        <f>IF(N162="nulová",J162,0)</f>
        <v>0</v>
      </c>
      <c r="BJ162" s="18" t="s">
        <v>139</v>
      </c>
      <c r="BK162" s="217">
        <f>ROUND(I162*H162,2)</f>
        <v>0</v>
      </c>
      <c r="BL162" s="18" t="s">
        <v>234</v>
      </c>
      <c r="BM162" s="216" t="s">
        <v>824</v>
      </c>
    </row>
    <row r="163" s="2" customFormat="1">
      <c r="A163" s="39"/>
      <c r="B163" s="40"/>
      <c r="C163" s="41"/>
      <c r="D163" s="218" t="s">
        <v>141</v>
      </c>
      <c r="E163" s="41"/>
      <c r="F163" s="219" t="s">
        <v>823</v>
      </c>
      <c r="G163" s="41"/>
      <c r="H163" s="41"/>
      <c r="I163" s="220"/>
      <c r="J163" s="41"/>
      <c r="K163" s="41"/>
      <c r="L163" s="45"/>
      <c r="M163" s="221"/>
      <c r="N163" s="222"/>
      <c r="O163" s="85"/>
      <c r="P163" s="85"/>
      <c r="Q163" s="85"/>
      <c r="R163" s="85"/>
      <c r="S163" s="85"/>
      <c r="T163" s="86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141</v>
      </c>
      <c r="AU163" s="18" t="s">
        <v>139</v>
      </c>
    </row>
    <row r="164" s="2" customFormat="1" ht="16.5" customHeight="1">
      <c r="A164" s="39"/>
      <c r="B164" s="40"/>
      <c r="C164" s="205" t="s">
        <v>305</v>
      </c>
      <c r="D164" s="205" t="s">
        <v>133</v>
      </c>
      <c r="E164" s="206" t="s">
        <v>825</v>
      </c>
      <c r="F164" s="207" t="s">
        <v>826</v>
      </c>
      <c r="G164" s="208" t="s">
        <v>173</v>
      </c>
      <c r="H164" s="209">
        <v>1</v>
      </c>
      <c r="I164" s="210"/>
      <c r="J164" s="211">
        <f>ROUND(I164*H164,2)</f>
        <v>0</v>
      </c>
      <c r="K164" s="207" t="s">
        <v>19</v>
      </c>
      <c r="L164" s="45"/>
      <c r="M164" s="212" t="s">
        <v>19</v>
      </c>
      <c r="N164" s="213" t="s">
        <v>46</v>
      </c>
      <c r="O164" s="85"/>
      <c r="P164" s="214">
        <f>O164*H164</f>
        <v>0</v>
      </c>
      <c r="Q164" s="214">
        <v>0</v>
      </c>
      <c r="R164" s="214">
        <f>Q164*H164</f>
        <v>0</v>
      </c>
      <c r="S164" s="214">
        <v>0</v>
      </c>
      <c r="T164" s="215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16" t="s">
        <v>234</v>
      </c>
      <c r="AT164" s="216" t="s">
        <v>133</v>
      </c>
      <c r="AU164" s="216" t="s">
        <v>139</v>
      </c>
      <c r="AY164" s="18" t="s">
        <v>130</v>
      </c>
      <c r="BE164" s="217">
        <f>IF(N164="základní",J164,0)</f>
        <v>0</v>
      </c>
      <c r="BF164" s="217">
        <f>IF(N164="snížená",J164,0)</f>
        <v>0</v>
      </c>
      <c r="BG164" s="217">
        <f>IF(N164="zákl. přenesená",J164,0)</f>
        <v>0</v>
      </c>
      <c r="BH164" s="217">
        <f>IF(N164="sníž. přenesená",J164,0)</f>
        <v>0</v>
      </c>
      <c r="BI164" s="217">
        <f>IF(N164="nulová",J164,0)</f>
        <v>0</v>
      </c>
      <c r="BJ164" s="18" t="s">
        <v>139</v>
      </c>
      <c r="BK164" s="217">
        <f>ROUND(I164*H164,2)</f>
        <v>0</v>
      </c>
      <c r="BL164" s="18" t="s">
        <v>234</v>
      </c>
      <c r="BM164" s="216" t="s">
        <v>827</v>
      </c>
    </row>
    <row r="165" s="2" customFormat="1">
      <c r="A165" s="39"/>
      <c r="B165" s="40"/>
      <c r="C165" s="41"/>
      <c r="D165" s="218" t="s">
        <v>141</v>
      </c>
      <c r="E165" s="41"/>
      <c r="F165" s="219" t="s">
        <v>826</v>
      </c>
      <c r="G165" s="41"/>
      <c r="H165" s="41"/>
      <c r="I165" s="220"/>
      <c r="J165" s="41"/>
      <c r="K165" s="41"/>
      <c r="L165" s="45"/>
      <c r="M165" s="221"/>
      <c r="N165" s="222"/>
      <c r="O165" s="85"/>
      <c r="P165" s="85"/>
      <c r="Q165" s="85"/>
      <c r="R165" s="85"/>
      <c r="S165" s="85"/>
      <c r="T165" s="86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141</v>
      </c>
      <c r="AU165" s="18" t="s">
        <v>139</v>
      </c>
    </row>
    <row r="166" s="12" customFormat="1" ht="25.92" customHeight="1">
      <c r="A166" s="12"/>
      <c r="B166" s="189"/>
      <c r="C166" s="190"/>
      <c r="D166" s="191" t="s">
        <v>73</v>
      </c>
      <c r="E166" s="192" t="s">
        <v>178</v>
      </c>
      <c r="F166" s="192" t="s">
        <v>691</v>
      </c>
      <c r="G166" s="190"/>
      <c r="H166" s="190"/>
      <c r="I166" s="193"/>
      <c r="J166" s="194">
        <f>BK166</f>
        <v>0</v>
      </c>
      <c r="K166" s="190"/>
      <c r="L166" s="195"/>
      <c r="M166" s="196"/>
      <c r="N166" s="197"/>
      <c r="O166" s="197"/>
      <c r="P166" s="198">
        <f>P167</f>
        <v>0</v>
      </c>
      <c r="Q166" s="197"/>
      <c r="R166" s="198">
        <f>R167</f>
        <v>0.00042000000000000002</v>
      </c>
      <c r="S166" s="197"/>
      <c r="T166" s="199">
        <f>T167</f>
        <v>0.034599999999999999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00" t="s">
        <v>152</v>
      </c>
      <c r="AT166" s="201" t="s">
        <v>73</v>
      </c>
      <c r="AU166" s="201" t="s">
        <v>74</v>
      </c>
      <c r="AY166" s="200" t="s">
        <v>130</v>
      </c>
      <c r="BK166" s="202">
        <f>BK167</f>
        <v>0</v>
      </c>
    </row>
    <row r="167" s="12" customFormat="1" ht="22.8" customHeight="1">
      <c r="A167" s="12"/>
      <c r="B167" s="189"/>
      <c r="C167" s="190"/>
      <c r="D167" s="191" t="s">
        <v>73</v>
      </c>
      <c r="E167" s="203" t="s">
        <v>692</v>
      </c>
      <c r="F167" s="203" t="s">
        <v>693</v>
      </c>
      <c r="G167" s="190"/>
      <c r="H167" s="190"/>
      <c r="I167" s="193"/>
      <c r="J167" s="204">
        <f>BK167</f>
        <v>0</v>
      </c>
      <c r="K167" s="190"/>
      <c r="L167" s="195"/>
      <c r="M167" s="196"/>
      <c r="N167" s="197"/>
      <c r="O167" s="197"/>
      <c r="P167" s="198">
        <f>SUM(P168:P174)</f>
        <v>0</v>
      </c>
      <c r="Q167" s="197"/>
      <c r="R167" s="198">
        <f>SUM(R168:R174)</f>
        <v>0.00042000000000000002</v>
      </c>
      <c r="S167" s="197"/>
      <c r="T167" s="199">
        <f>SUM(T168:T174)</f>
        <v>0.034599999999999999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00" t="s">
        <v>152</v>
      </c>
      <c r="AT167" s="201" t="s">
        <v>73</v>
      </c>
      <c r="AU167" s="201" t="s">
        <v>82</v>
      </c>
      <c r="AY167" s="200" t="s">
        <v>130</v>
      </c>
      <c r="BK167" s="202">
        <f>SUM(BK168:BK174)</f>
        <v>0</v>
      </c>
    </row>
    <row r="168" s="2" customFormat="1" ht="16.5" customHeight="1">
      <c r="A168" s="39"/>
      <c r="B168" s="40"/>
      <c r="C168" s="205" t="s">
        <v>82</v>
      </c>
      <c r="D168" s="205" t="s">
        <v>133</v>
      </c>
      <c r="E168" s="206" t="s">
        <v>828</v>
      </c>
      <c r="F168" s="207" t="s">
        <v>829</v>
      </c>
      <c r="G168" s="208" t="s">
        <v>173</v>
      </c>
      <c r="H168" s="209">
        <v>4</v>
      </c>
      <c r="I168" s="210"/>
      <c r="J168" s="211">
        <f>ROUND(I168*H168,2)</f>
        <v>0</v>
      </c>
      <c r="K168" s="207" t="s">
        <v>19</v>
      </c>
      <c r="L168" s="45"/>
      <c r="M168" s="212" t="s">
        <v>19</v>
      </c>
      <c r="N168" s="213" t="s">
        <v>46</v>
      </c>
      <c r="O168" s="85"/>
      <c r="P168" s="214">
        <f>O168*H168</f>
        <v>0</v>
      </c>
      <c r="Q168" s="214">
        <v>0</v>
      </c>
      <c r="R168" s="214">
        <f>Q168*H168</f>
        <v>0</v>
      </c>
      <c r="S168" s="214">
        <v>0.0010499999999999999</v>
      </c>
      <c r="T168" s="215">
        <f>S168*H168</f>
        <v>0.0041999999999999997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16" t="s">
        <v>527</v>
      </c>
      <c r="AT168" s="216" t="s">
        <v>133</v>
      </c>
      <c r="AU168" s="216" t="s">
        <v>139</v>
      </c>
      <c r="AY168" s="18" t="s">
        <v>130</v>
      </c>
      <c r="BE168" s="217">
        <f>IF(N168="základní",J168,0)</f>
        <v>0</v>
      </c>
      <c r="BF168" s="217">
        <f>IF(N168="snížená",J168,0)</f>
        <v>0</v>
      </c>
      <c r="BG168" s="217">
        <f>IF(N168="zákl. přenesená",J168,0)</f>
        <v>0</v>
      </c>
      <c r="BH168" s="217">
        <f>IF(N168="sníž. přenesená",J168,0)</f>
        <v>0</v>
      </c>
      <c r="BI168" s="217">
        <f>IF(N168="nulová",J168,0)</f>
        <v>0</v>
      </c>
      <c r="BJ168" s="18" t="s">
        <v>139</v>
      </c>
      <c r="BK168" s="217">
        <f>ROUND(I168*H168,2)</f>
        <v>0</v>
      </c>
      <c r="BL168" s="18" t="s">
        <v>527</v>
      </c>
      <c r="BM168" s="216" t="s">
        <v>830</v>
      </c>
    </row>
    <row r="169" s="2" customFormat="1">
      <c r="A169" s="39"/>
      <c r="B169" s="40"/>
      <c r="C169" s="41"/>
      <c r="D169" s="218" t="s">
        <v>141</v>
      </c>
      <c r="E169" s="41"/>
      <c r="F169" s="219" t="s">
        <v>829</v>
      </c>
      <c r="G169" s="41"/>
      <c r="H169" s="41"/>
      <c r="I169" s="220"/>
      <c r="J169" s="41"/>
      <c r="K169" s="41"/>
      <c r="L169" s="45"/>
      <c r="M169" s="221"/>
      <c r="N169" s="222"/>
      <c r="O169" s="85"/>
      <c r="P169" s="85"/>
      <c r="Q169" s="85"/>
      <c r="R169" s="85"/>
      <c r="S169" s="85"/>
      <c r="T169" s="86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141</v>
      </c>
      <c r="AU169" s="18" t="s">
        <v>139</v>
      </c>
    </row>
    <row r="170" s="2" customFormat="1" ht="16.5" customHeight="1">
      <c r="A170" s="39"/>
      <c r="B170" s="40"/>
      <c r="C170" s="205" t="s">
        <v>139</v>
      </c>
      <c r="D170" s="205" t="s">
        <v>133</v>
      </c>
      <c r="E170" s="206" t="s">
        <v>831</v>
      </c>
      <c r="F170" s="207" t="s">
        <v>832</v>
      </c>
      <c r="G170" s="208" t="s">
        <v>167</v>
      </c>
      <c r="H170" s="209">
        <v>5.7999999999999998</v>
      </c>
      <c r="I170" s="210"/>
      <c r="J170" s="211">
        <f>ROUND(I170*H170,2)</f>
        <v>0</v>
      </c>
      <c r="K170" s="207" t="s">
        <v>19</v>
      </c>
      <c r="L170" s="45"/>
      <c r="M170" s="212" t="s">
        <v>19</v>
      </c>
      <c r="N170" s="213" t="s">
        <v>46</v>
      </c>
      <c r="O170" s="85"/>
      <c r="P170" s="214">
        <f>O170*H170</f>
        <v>0</v>
      </c>
      <c r="Q170" s="214">
        <v>5.0000000000000002E-05</v>
      </c>
      <c r="R170" s="214">
        <f>Q170*H170</f>
        <v>0.00029</v>
      </c>
      <c r="S170" s="214">
        <v>0.0030000000000000001</v>
      </c>
      <c r="T170" s="215">
        <f>S170*H170</f>
        <v>0.017399999999999999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16" t="s">
        <v>527</v>
      </c>
      <c r="AT170" s="216" t="s">
        <v>133</v>
      </c>
      <c r="AU170" s="216" t="s">
        <v>139</v>
      </c>
      <c r="AY170" s="18" t="s">
        <v>130</v>
      </c>
      <c r="BE170" s="217">
        <f>IF(N170="základní",J170,0)</f>
        <v>0</v>
      </c>
      <c r="BF170" s="217">
        <f>IF(N170="snížená",J170,0)</f>
        <v>0</v>
      </c>
      <c r="BG170" s="217">
        <f>IF(N170="zákl. přenesená",J170,0)</f>
        <v>0</v>
      </c>
      <c r="BH170" s="217">
        <f>IF(N170="sníž. přenesená",J170,0)</f>
        <v>0</v>
      </c>
      <c r="BI170" s="217">
        <f>IF(N170="nulová",J170,0)</f>
        <v>0</v>
      </c>
      <c r="BJ170" s="18" t="s">
        <v>139</v>
      </c>
      <c r="BK170" s="217">
        <f>ROUND(I170*H170,2)</f>
        <v>0</v>
      </c>
      <c r="BL170" s="18" t="s">
        <v>527</v>
      </c>
      <c r="BM170" s="216" t="s">
        <v>833</v>
      </c>
    </row>
    <row r="171" s="2" customFormat="1">
      <c r="A171" s="39"/>
      <c r="B171" s="40"/>
      <c r="C171" s="41"/>
      <c r="D171" s="218" t="s">
        <v>141</v>
      </c>
      <c r="E171" s="41"/>
      <c r="F171" s="219" t="s">
        <v>832</v>
      </c>
      <c r="G171" s="41"/>
      <c r="H171" s="41"/>
      <c r="I171" s="220"/>
      <c r="J171" s="41"/>
      <c r="K171" s="41"/>
      <c r="L171" s="45"/>
      <c r="M171" s="221"/>
      <c r="N171" s="222"/>
      <c r="O171" s="85"/>
      <c r="P171" s="85"/>
      <c r="Q171" s="85"/>
      <c r="R171" s="85"/>
      <c r="S171" s="85"/>
      <c r="T171" s="86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141</v>
      </c>
      <c r="AU171" s="18" t="s">
        <v>139</v>
      </c>
    </row>
    <row r="172" s="13" customFormat="1">
      <c r="A172" s="13"/>
      <c r="B172" s="225"/>
      <c r="C172" s="226"/>
      <c r="D172" s="218" t="s">
        <v>145</v>
      </c>
      <c r="E172" s="227" t="s">
        <v>19</v>
      </c>
      <c r="F172" s="228" t="s">
        <v>834</v>
      </c>
      <c r="G172" s="226"/>
      <c r="H172" s="229">
        <v>5.7999999999999998</v>
      </c>
      <c r="I172" s="230"/>
      <c r="J172" s="226"/>
      <c r="K172" s="226"/>
      <c r="L172" s="231"/>
      <c r="M172" s="232"/>
      <c r="N172" s="233"/>
      <c r="O172" s="233"/>
      <c r="P172" s="233"/>
      <c r="Q172" s="233"/>
      <c r="R172" s="233"/>
      <c r="S172" s="233"/>
      <c r="T172" s="234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5" t="s">
        <v>145</v>
      </c>
      <c r="AU172" s="235" t="s">
        <v>139</v>
      </c>
      <c r="AV172" s="13" t="s">
        <v>139</v>
      </c>
      <c r="AW172" s="13" t="s">
        <v>34</v>
      </c>
      <c r="AX172" s="13" t="s">
        <v>82</v>
      </c>
      <c r="AY172" s="235" t="s">
        <v>130</v>
      </c>
    </row>
    <row r="173" s="2" customFormat="1" ht="16.5" customHeight="1">
      <c r="A173" s="39"/>
      <c r="B173" s="40"/>
      <c r="C173" s="205" t="s">
        <v>152</v>
      </c>
      <c r="D173" s="205" t="s">
        <v>133</v>
      </c>
      <c r="E173" s="206" t="s">
        <v>835</v>
      </c>
      <c r="F173" s="207" t="s">
        <v>836</v>
      </c>
      <c r="G173" s="208" t="s">
        <v>167</v>
      </c>
      <c r="H173" s="209">
        <v>2.6000000000000001</v>
      </c>
      <c r="I173" s="210"/>
      <c r="J173" s="211">
        <f>ROUND(I173*H173,2)</f>
        <v>0</v>
      </c>
      <c r="K173" s="207" t="s">
        <v>19</v>
      </c>
      <c r="L173" s="45"/>
      <c r="M173" s="212" t="s">
        <v>19</v>
      </c>
      <c r="N173" s="213" t="s">
        <v>46</v>
      </c>
      <c r="O173" s="85"/>
      <c r="P173" s="214">
        <f>O173*H173</f>
        <v>0</v>
      </c>
      <c r="Q173" s="214">
        <v>5.0000000000000002E-05</v>
      </c>
      <c r="R173" s="214">
        <f>Q173*H173</f>
        <v>0.00013000000000000002</v>
      </c>
      <c r="S173" s="214">
        <v>0.0050000000000000001</v>
      </c>
      <c r="T173" s="215">
        <f>S173*H173</f>
        <v>0.013000000000000001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16" t="s">
        <v>527</v>
      </c>
      <c r="AT173" s="216" t="s">
        <v>133</v>
      </c>
      <c r="AU173" s="216" t="s">
        <v>139</v>
      </c>
      <c r="AY173" s="18" t="s">
        <v>130</v>
      </c>
      <c r="BE173" s="217">
        <f>IF(N173="základní",J173,0)</f>
        <v>0</v>
      </c>
      <c r="BF173" s="217">
        <f>IF(N173="snížená",J173,0)</f>
        <v>0</v>
      </c>
      <c r="BG173" s="217">
        <f>IF(N173="zákl. přenesená",J173,0)</f>
        <v>0</v>
      </c>
      <c r="BH173" s="217">
        <f>IF(N173="sníž. přenesená",J173,0)</f>
        <v>0</v>
      </c>
      <c r="BI173" s="217">
        <f>IF(N173="nulová",J173,0)</f>
        <v>0</v>
      </c>
      <c r="BJ173" s="18" t="s">
        <v>139</v>
      </c>
      <c r="BK173" s="217">
        <f>ROUND(I173*H173,2)</f>
        <v>0</v>
      </c>
      <c r="BL173" s="18" t="s">
        <v>527</v>
      </c>
      <c r="BM173" s="216" t="s">
        <v>837</v>
      </c>
    </row>
    <row r="174" s="2" customFormat="1">
      <c r="A174" s="39"/>
      <c r="B174" s="40"/>
      <c r="C174" s="41"/>
      <c r="D174" s="218" t="s">
        <v>141</v>
      </c>
      <c r="E174" s="41"/>
      <c r="F174" s="219" t="s">
        <v>836</v>
      </c>
      <c r="G174" s="41"/>
      <c r="H174" s="41"/>
      <c r="I174" s="220"/>
      <c r="J174" s="41"/>
      <c r="K174" s="41"/>
      <c r="L174" s="45"/>
      <c r="M174" s="221"/>
      <c r="N174" s="222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141</v>
      </c>
      <c r="AU174" s="18" t="s">
        <v>139</v>
      </c>
    </row>
    <row r="175" s="12" customFormat="1" ht="25.92" customHeight="1">
      <c r="A175" s="12"/>
      <c r="B175" s="189"/>
      <c r="C175" s="190"/>
      <c r="D175" s="191" t="s">
        <v>73</v>
      </c>
      <c r="E175" s="192" t="s">
        <v>707</v>
      </c>
      <c r="F175" s="192" t="s">
        <v>708</v>
      </c>
      <c r="G175" s="190"/>
      <c r="H175" s="190"/>
      <c r="I175" s="193"/>
      <c r="J175" s="194">
        <f>BK175</f>
        <v>0</v>
      </c>
      <c r="K175" s="190"/>
      <c r="L175" s="195"/>
      <c r="M175" s="196"/>
      <c r="N175" s="197"/>
      <c r="O175" s="197"/>
      <c r="P175" s="198">
        <f>SUM(P176:P178)</f>
        <v>0</v>
      </c>
      <c r="Q175" s="197"/>
      <c r="R175" s="198">
        <f>SUM(R176:R178)</f>
        <v>0</v>
      </c>
      <c r="S175" s="197"/>
      <c r="T175" s="199">
        <f>SUM(T176:T178)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00" t="s">
        <v>138</v>
      </c>
      <c r="AT175" s="201" t="s">
        <v>73</v>
      </c>
      <c r="AU175" s="201" t="s">
        <v>74</v>
      </c>
      <c r="AY175" s="200" t="s">
        <v>130</v>
      </c>
      <c r="BK175" s="202">
        <f>SUM(BK176:BK178)</f>
        <v>0</v>
      </c>
    </row>
    <row r="176" s="2" customFormat="1" ht="16.5" customHeight="1">
      <c r="A176" s="39"/>
      <c r="B176" s="40"/>
      <c r="C176" s="205" t="s">
        <v>353</v>
      </c>
      <c r="D176" s="205" t="s">
        <v>133</v>
      </c>
      <c r="E176" s="206" t="s">
        <v>838</v>
      </c>
      <c r="F176" s="207" t="s">
        <v>839</v>
      </c>
      <c r="G176" s="208" t="s">
        <v>712</v>
      </c>
      <c r="H176" s="209">
        <v>4</v>
      </c>
      <c r="I176" s="210"/>
      <c r="J176" s="211">
        <f>ROUND(I176*H176,2)</f>
        <v>0</v>
      </c>
      <c r="K176" s="207" t="s">
        <v>19</v>
      </c>
      <c r="L176" s="45"/>
      <c r="M176" s="212" t="s">
        <v>19</v>
      </c>
      <c r="N176" s="213" t="s">
        <v>46</v>
      </c>
      <c r="O176" s="85"/>
      <c r="P176" s="214">
        <f>O176*H176</f>
        <v>0</v>
      </c>
      <c r="Q176" s="214">
        <v>0</v>
      </c>
      <c r="R176" s="214">
        <f>Q176*H176</f>
        <v>0</v>
      </c>
      <c r="S176" s="214">
        <v>0</v>
      </c>
      <c r="T176" s="215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16" t="s">
        <v>713</v>
      </c>
      <c r="AT176" s="216" t="s">
        <v>133</v>
      </c>
      <c r="AU176" s="216" t="s">
        <v>82</v>
      </c>
      <c r="AY176" s="18" t="s">
        <v>130</v>
      </c>
      <c r="BE176" s="217">
        <f>IF(N176="základní",J176,0)</f>
        <v>0</v>
      </c>
      <c r="BF176" s="217">
        <f>IF(N176="snížená",J176,0)</f>
        <v>0</v>
      </c>
      <c r="BG176" s="217">
        <f>IF(N176="zákl. přenesená",J176,0)</f>
        <v>0</v>
      </c>
      <c r="BH176" s="217">
        <f>IF(N176="sníž. přenesená",J176,0)</f>
        <v>0</v>
      </c>
      <c r="BI176" s="217">
        <f>IF(N176="nulová",J176,0)</f>
        <v>0</v>
      </c>
      <c r="BJ176" s="18" t="s">
        <v>139</v>
      </c>
      <c r="BK176" s="217">
        <f>ROUND(I176*H176,2)</f>
        <v>0</v>
      </c>
      <c r="BL176" s="18" t="s">
        <v>713</v>
      </c>
      <c r="BM176" s="216" t="s">
        <v>840</v>
      </c>
    </row>
    <row r="177" s="2" customFormat="1">
      <c r="A177" s="39"/>
      <c r="B177" s="40"/>
      <c r="C177" s="41"/>
      <c r="D177" s="218" t="s">
        <v>141</v>
      </c>
      <c r="E177" s="41"/>
      <c r="F177" s="219" t="s">
        <v>839</v>
      </c>
      <c r="G177" s="41"/>
      <c r="H177" s="41"/>
      <c r="I177" s="220"/>
      <c r="J177" s="41"/>
      <c r="K177" s="41"/>
      <c r="L177" s="45"/>
      <c r="M177" s="221"/>
      <c r="N177" s="222"/>
      <c r="O177" s="85"/>
      <c r="P177" s="85"/>
      <c r="Q177" s="85"/>
      <c r="R177" s="85"/>
      <c r="S177" s="85"/>
      <c r="T177" s="86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141</v>
      </c>
      <c r="AU177" s="18" t="s">
        <v>82</v>
      </c>
    </row>
    <row r="178" s="2" customFormat="1">
      <c r="A178" s="39"/>
      <c r="B178" s="40"/>
      <c r="C178" s="41"/>
      <c r="D178" s="218" t="s">
        <v>350</v>
      </c>
      <c r="E178" s="41"/>
      <c r="F178" s="246" t="s">
        <v>841</v>
      </c>
      <c r="G178" s="41"/>
      <c r="H178" s="41"/>
      <c r="I178" s="220"/>
      <c r="J178" s="41"/>
      <c r="K178" s="41"/>
      <c r="L178" s="45"/>
      <c r="M178" s="221"/>
      <c r="N178" s="222"/>
      <c r="O178" s="85"/>
      <c r="P178" s="85"/>
      <c r="Q178" s="85"/>
      <c r="R178" s="85"/>
      <c r="S178" s="85"/>
      <c r="T178" s="86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8" t="s">
        <v>350</v>
      </c>
      <c r="AU178" s="18" t="s">
        <v>82</v>
      </c>
    </row>
    <row r="179" s="12" customFormat="1" ht="25.92" customHeight="1">
      <c r="A179" s="12"/>
      <c r="B179" s="189"/>
      <c r="C179" s="190"/>
      <c r="D179" s="191" t="s">
        <v>73</v>
      </c>
      <c r="E179" s="192" t="s">
        <v>842</v>
      </c>
      <c r="F179" s="192" t="s">
        <v>843</v>
      </c>
      <c r="G179" s="190"/>
      <c r="H179" s="190"/>
      <c r="I179" s="193"/>
      <c r="J179" s="194">
        <f>BK179</f>
        <v>0</v>
      </c>
      <c r="K179" s="190"/>
      <c r="L179" s="195"/>
      <c r="M179" s="196"/>
      <c r="N179" s="197"/>
      <c r="O179" s="197"/>
      <c r="P179" s="198">
        <f>P180</f>
        <v>0</v>
      </c>
      <c r="Q179" s="197"/>
      <c r="R179" s="198">
        <f>R180</f>
        <v>0</v>
      </c>
      <c r="S179" s="197"/>
      <c r="T179" s="199">
        <f>T180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200" t="s">
        <v>164</v>
      </c>
      <c r="AT179" s="201" t="s">
        <v>73</v>
      </c>
      <c r="AU179" s="201" t="s">
        <v>74</v>
      </c>
      <c r="AY179" s="200" t="s">
        <v>130</v>
      </c>
      <c r="BK179" s="202">
        <f>BK180</f>
        <v>0</v>
      </c>
    </row>
    <row r="180" s="12" customFormat="1" ht="22.8" customHeight="1">
      <c r="A180" s="12"/>
      <c r="B180" s="189"/>
      <c r="C180" s="190"/>
      <c r="D180" s="191" t="s">
        <v>73</v>
      </c>
      <c r="E180" s="203" t="s">
        <v>844</v>
      </c>
      <c r="F180" s="203" t="s">
        <v>845</v>
      </c>
      <c r="G180" s="190"/>
      <c r="H180" s="190"/>
      <c r="I180" s="193"/>
      <c r="J180" s="204">
        <f>BK180</f>
        <v>0</v>
      </c>
      <c r="K180" s="190"/>
      <c r="L180" s="195"/>
      <c r="M180" s="196"/>
      <c r="N180" s="197"/>
      <c r="O180" s="197"/>
      <c r="P180" s="198">
        <f>SUM(P181:P182)</f>
        <v>0</v>
      </c>
      <c r="Q180" s="197"/>
      <c r="R180" s="198">
        <f>SUM(R181:R182)</f>
        <v>0</v>
      </c>
      <c r="S180" s="197"/>
      <c r="T180" s="199">
        <f>SUM(T181:T182)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00" t="s">
        <v>164</v>
      </c>
      <c r="AT180" s="201" t="s">
        <v>73</v>
      </c>
      <c r="AU180" s="201" t="s">
        <v>82</v>
      </c>
      <c r="AY180" s="200" t="s">
        <v>130</v>
      </c>
      <c r="BK180" s="202">
        <f>SUM(BK181:BK182)</f>
        <v>0</v>
      </c>
    </row>
    <row r="181" s="2" customFormat="1" ht="16.5" customHeight="1">
      <c r="A181" s="39"/>
      <c r="B181" s="40"/>
      <c r="C181" s="205" t="s">
        <v>310</v>
      </c>
      <c r="D181" s="205" t="s">
        <v>133</v>
      </c>
      <c r="E181" s="206" t="s">
        <v>846</v>
      </c>
      <c r="F181" s="207" t="s">
        <v>847</v>
      </c>
      <c r="G181" s="208" t="s">
        <v>848</v>
      </c>
      <c r="H181" s="209">
        <v>1</v>
      </c>
      <c r="I181" s="210"/>
      <c r="J181" s="211">
        <f>ROUND(I181*H181,2)</f>
        <v>0</v>
      </c>
      <c r="K181" s="207" t="s">
        <v>19</v>
      </c>
      <c r="L181" s="45"/>
      <c r="M181" s="212" t="s">
        <v>19</v>
      </c>
      <c r="N181" s="213" t="s">
        <v>46</v>
      </c>
      <c r="O181" s="85"/>
      <c r="P181" s="214">
        <f>O181*H181</f>
        <v>0</v>
      </c>
      <c r="Q181" s="214">
        <v>0</v>
      </c>
      <c r="R181" s="214">
        <f>Q181*H181</f>
        <v>0</v>
      </c>
      <c r="S181" s="214">
        <v>0</v>
      </c>
      <c r="T181" s="215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16" t="s">
        <v>849</v>
      </c>
      <c r="AT181" s="216" t="s">
        <v>133</v>
      </c>
      <c r="AU181" s="216" t="s">
        <v>139</v>
      </c>
      <c r="AY181" s="18" t="s">
        <v>130</v>
      </c>
      <c r="BE181" s="217">
        <f>IF(N181="základní",J181,0)</f>
        <v>0</v>
      </c>
      <c r="BF181" s="217">
        <f>IF(N181="snížená",J181,0)</f>
        <v>0</v>
      </c>
      <c r="BG181" s="217">
        <f>IF(N181="zákl. přenesená",J181,0)</f>
        <v>0</v>
      </c>
      <c r="BH181" s="217">
        <f>IF(N181="sníž. přenesená",J181,0)</f>
        <v>0</v>
      </c>
      <c r="BI181" s="217">
        <f>IF(N181="nulová",J181,0)</f>
        <v>0</v>
      </c>
      <c r="BJ181" s="18" t="s">
        <v>139</v>
      </c>
      <c r="BK181" s="217">
        <f>ROUND(I181*H181,2)</f>
        <v>0</v>
      </c>
      <c r="BL181" s="18" t="s">
        <v>849</v>
      </c>
      <c r="BM181" s="216" t="s">
        <v>850</v>
      </c>
    </row>
    <row r="182" s="2" customFormat="1">
      <c r="A182" s="39"/>
      <c r="B182" s="40"/>
      <c r="C182" s="41"/>
      <c r="D182" s="218" t="s">
        <v>141</v>
      </c>
      <c r="E182" s="41"/>
      <c r="F182" s="219" t="s">
        <v>847</v>
      </c>
      <c r="G182" s="41"/>
      <c r="H182" s="41"/>
      <c r="I182" s="220"/>
      <c r="J182" s="41"/>
      <c r="K182" s="41"/>
      <c r="L182" s="45"/>
      <c r="M182" s="247"/>
      <c r="N182" s="248"/>
      <c r="O182" s="249"/>
      <c r="P182" s="249"/>
      <c r="Q182" s="249"/>
      <c r="R182" s="249"/>
      <c r="S182" s="249"/>
      <c r="T182" s="250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141</v>
      </c>
      <c r="AU182" s="18" t="s">
        <v>139</v>
      </c>
    </row>
    <row r="183" s="2" customFormat="1" ht="6.96" customHeight="1">
      <c r="A183" s="39"/>
      <c r="B183" s="60"/>
      <c r="C183" s="61"/>
      <c r="D183" s="61"/>
      <c r="E183" s="61"/>
      <c r="F183" s="61"/>
      <c r="G183" s="61"/>
      <c r="H183" s="61"/>
      <c r="I183" s="61"/>
      <c r="J183" s="61"/>
      <c r="K183" s="61"/>
      <c r="L183" s="45"/>
      <c r="M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</row>
  </sheetData>
  <sheetProtection sheet="1" autoFilter="0" formatColumns="0" formatRows="0" objects="1" scenarios="1" spinCount="100000" saltValue="sjCPSXx+iUtY5dqPq8b94zIr7ri9B+yTy+iZnKRhxmGYBNXcfEHIz1nBEXZwhMpStzm5liLANDJRoC0wHRqPbw==" hashValue="o62RXRfqhnuzd8lr4an7qxryjl0NIDNlG+YMbdT9TPy2Lhxv1tNApN11LF5d33Ghr8HdhXJvW4ssLtZ1VXNLug==" algorithmName="SHA-512" password="CC35"/>
  <autoFilter ref="C87:K182"/>
  <mergeCells count="9">
    <mergeCell ref="E7:H7"/>
    <mergeCell ref="E9:H9"/>
    <mergeCell ref="E18:H18"/>
    <mergeCell ref="E27:H27"/>
    <mergeCell ref="E48:H48"/>
    <mergeCell ref="E50:H50"/>
    <mergeCell ref="E78:H78"/>
    <mergeCell ref="E80:H80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130.832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29"/>
      <c r="C3" s="130"/>
      <c r="D3" s="130"/>
      <c r="E3" s="130"/>
      <c r="F3" s="130"/>
      <c r="G3" s="130"/>
      <c r="H3" s="21"/>
    </row>
    <row r="4" s="1" customFormat="1" ht="24.96" customHeight="1">
      <c r="B4" s="21"/>
      <c r="C4" s="131" t="s">
        <v>851</v>
      </c>
      <c r="H4" s="21"/>
    </row>
    <row r="5" s="1" customFormat="1" ht="12" customHeight="1">
      <c r="B5" s="21"/>
      <c r="C5" s="262" t="s">
        <v>13</v>
      </c>
      <c r="D5" s="141" t="s">
        <v>14</v>
      </c>
      <c r="E5" s="1"/>
      <c r="F5" s="1"/>
      <c r="H5" s="21"/>
    </row>
    <row r="6" s="1" customFormat="1" ht="36.96" customHeight="1">
      <c r="B6" s="21"/>
      <c r="C6" s="263" t="s">
        <v>16</v>
      </c>
      <c r="D6" s="264" t="s">
        <v>17</v>
      </c>
      <c r="E6" s="1"/>
      <c r="F6" s="1"/>
      <c r="H6" s="21"/>
    </row>
    <row r="7" s="1" customFormat="1" ht="16.5" customHeight="1">
      <c r="B7" s="21"/>
      <c r="C7" s="133" t="s">
        <v>23</v>
      </c>
      <c r="D7" s="138" t="str">
        <f>'Rekapitulace stavby'!AN8</f>
        <v>29. 4. 2025</v>
      </c>
      <c r="H7" s="21"/>
    </row>
    <row r="8" s="2" customFormat="1" ht="10.8" customHeight="1">
      <c r="A8" s="39"/>
      <c r="B8" s="45"/>
      <c r="C8" s="39"/>
      <c r="D8" s="39"/>
      <c r="E8" s="39"/>
      <c r="F8" s="39"/>
      <c r="G8" s="39"/>
      <c r="H8" s="45"/>
    </row>
    <row r="9" s="11" customFormat="1" ht="29.28" customHeight="1">
      <c r="A9" s="178"/>
      <c r="B9" s="265"/>
      <c r="C9" s="266" t="s">
        <v>55</v>
      </c>
      <c r="D9" s="267" t="s">
        <v>56</v>
      </c>
      <c r="E9" s="267" t="s">
        <v>117</v>
      </c>
      <c r="F9" s="268" t="s">
        <v>852</v>
      </c>
      <c r="G9" s="178"/>
      <c r="H9" s="265"/>
    </row>
    <row r="10" s="2" customFormat="1" ht="26.4" customHeight="1">
      <c r="A10" s="39"/>
      <c r="B10" s="45"/>
      <c r="C10" s="269" t="s">
        <v>84</v>
      </c>
      <c r="D10" s="269" t="s">
        <v>85</v>
      </c>
      <c r="E10" s="39"/>
      <c r="F10" s="39"/>
      <c r="G10" s="39"/>
      <c r="H10" s="45"/>
    </row>
    <row r="11" s="2" customFormat="1" ht="16.8" customHeight="1">
      <c r="A11" s="39"/>
      <c r="B11" s="45"/>
      <c r="C11" s="270" t="s">
        <v>767</v>
      </c>
      <c r="D11" s="271" t="s">
        <v>19</v>
      </c>
      <c r="E11" s="272" t="s">
        <v>19</v>
      </c>
      <c r="F11" s="273">
        <v>21.800000000000001</v>
      </c>
      <c r="G11" s="39"/>
      <c r="H11" s="45"/>
    </row>
    <row r="12" s="2" customFormat="1" ht="16.8" customHeight="1">
      <c r="A12" s="39"/>
      <c r="B12" s="45"/>
      <c r="C12" s="274" t="s">
        <v>767</v>
      </c>
      <c r="D12" s="274" t="s">
        <v>768</v>
      </c>
      <c r="E12" s="18" t="s">
        <v>19</v>
      </c>
      <c r="F12" s="275">
        <v>21.800000000000001</v>
      </c>
      <c r="G12" s="39"/>
      <c r="H12" s="45"/>
    </row>
    <row r="13" s="2" customFormat="1" ht="16.8" customHeight="1">
      <c r="A13" s="39"/>
      <c r="B13" s="45"/>
      <c r="C13" s="270" t="s">
        <v>769</v>
      </c>
      <c r="D13" s="271" t="s">
        <v>19</v>
      </c>
      <c r="E13" s="272" t="s">
        <v>19</v>
      </c>
      <c r="F13" s="273">
        <v>63.5</v>
      </c>
      <c r="G13" s="39"/>
      <c r="H13" s="45"/>
    </row>
    <row r="14" s="2" customFormat="1" ht="16.8" customHeight="1">
      <c r="A14" s="39"/>
      <c r="B14" s="45"/>
      <c r="C14" s="274" t="s">
        <v>769</v>
      </c>
      <c r="D14" s="274" t="s">
        <v>770</v>
      </c>
      <c r="E14" s="18" t="s">
        <v>19</v>
      </c>
      <c r="F14" s="275">
        <v>63.5</v>
      </c>
      <c r="G14" s="39"/>
      <c r="H14" s="45"/>
    </row>
    <row r="15" s="2" customFormat="1" ht="16.8" customHeight="1">
      <c r="A15" s="39"/>
      <c r="B15" s="45"/>
      <c r="C15" s="270" t="s">
        <v>733</v>
      </c>
      <c r="D15" s="271" t="s">
        <v>19</v>
      </c>
      <c r="E15" s="272" t="s">
        <v>19</v>
      </c>
      <c r="F15" s="273">
        <v>9.1999999999999993</v>
      </c>
      <c r="G15" s="39"/>
      <c r="H15" s="45"/>
    </row>
    <row r="16" s="2" customFormat="1" ht="16.8" customHeight="1">
      <c r="A16" s="39"/>
      <c r="B16" s="45"/>
      <c r="C16" s="274" t="s">
        <v>733</v>
      </c>
      <c r="D16" s="274" t="s">
        <v>734</v>
      </c>
      <c r="E16" s="18" t="s">
        <v>19</v>
      </c>
      <c r="F16" s="275">
        <v>9.1999999999999993</v>
      </c>
      <c r="G16" s="39"/>
      <c r="H16" s="45"/>
    </row>
    <row r="17" s="2" customFormat="1" ht="16.8" customHeight="1">
      <c r="A17" s="39"/>
      <c r="B17" s="45"/>
      <c r="C17" s="270" t="s">
        <v>735</v>
      </c>
      <c r="D17" s="271" t="s">
        <v>19</v>
      </c>
      <c r="E17" s="272" t="s">
        <v>19</v>
      </c>
      <c r="F17" s="273">
        <v>7.7999999999999998</v>
      </c>
      <c r="G17" s="39"/>
      <c r="H17" s="45"/>
    </row>
    <row r="18" s="2" customFormat="1" ht="16.8" customHeight="1">
      <c r="A18" s="39"/>
      <c r="B18" s="45"/>
      <c r="C18" s="274" t="s">
        <v>735</v>
      </c>
      <c r="D18" s="274" t="s">
        <v>736</v>
      </c>
      <c r="E18" s="18" t="s">
        <v>19</v>
      </c>
      <c r="F18" s="275">
        <v>7.7999999999999998</v>
      </c>
      <c r="G18" s="39"/>
      <c r="H18" s="45"/>
    </row>
    <row r="19" s="2" customFormat="1" ht="7.44" customHeight="1">
      <c r="A19" s="39"/>
      <c r="B19" s="157"/>
      <c r="C19" s="158"/>
      <c r="D19" s="158"/>
      <c r="E19" s="158"/>
      <c r="F19" s="158"/>
      <c r="G19" s="158"/>
      <c r="H19" s="45"/>
    </row>
    <row r="20" s="2" customFormat="1">
      <c r="A20" s="39"/>
      <c r="B20" s="39"/>
      <c r="C20" s="39"/>
      <c r="D20" s="39"/>
      <c r="E20" s="39"/>
      <c r="F20" s="39"/>
      <c r="G20" s="39"/>
      <c r="H20" s="39"/>
    </row>
  </sheetData>
  <sheetProtection sheet="1" formatColumns="0" formatRows="0" objects="1" scenarios="1" spinCount="100000" saltValue="GTZ9hRcs6ZLizdCazdVdrPfniMvRo5u/kAaoaArAK7zJglfIgujYckO1GqLeCM605SkNHXGlBft/NgVkJY7Ulg==" hashValue="cHcHDv2p2OuF+usJ6+yYx/1QGcj/jHlACTn6vnzR0aLAvM27wD1EsyqwobD/PGXpT3quvY+/R/9Q4oYAZP36/A==" algorithmName="SHA-512" password="CC35"/>
  <mergeCells count="2">
    <mergeCell ref="D5:F5"/>
    <mergeCell ref="D6:F6"/>
  </mergeCells>
  <pageSetup paperSize="9" orientation="landscape" blackAndWhite="1" fitToHeight="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76" customWidth="1"/>
    <col min="2" max="2" width="1.667969" style="276" customWidth="1"/>
    <col min="3" max="4" width="5" style="276" customWidth="1"/>
    <col min="5" max="5" width="11.66016" style="276" customWidth="1"/>
    <col min="6" max="6" width="9.160156" style="276" customWidth="1"/>
    <col min="7" max="7" width="5" style="276" customWidth="1"/>
    <col min="8" max="8" width="77.83203" style="276" customWidth="1"/>
    <col min="9" max="10" width="20" style="276" customWidth="1"/>
    <col min="11" max="11" width="1.667969" style="276" customWidth="1"/>
  </cols>
  <sheetData>
    <row r="1" s="1" customFormat="1" ht="37.5" customHeight="1"/>
    <row r="2" s="1" customFormat="1" ht="7.5" customHeight="1">
      <c r="B2" s="277"/>
      <c r="C2" s="278"/>
      <c r="D2" s="278"/>
      <c r="E2" s="278"/>
      <c r="F2" s="278"/>
      <c r="G2" s="278"/>
      <c r="H2" s="278"/>
      <c r="I2" s="278"/>
      <c r="J2" s="278"/>
      <c r="K2" s="279"/>
    </row>
    <row r="3" s="15" customFormat="1" ht="45" customHeight="1">
      <c r="B3" s="280"/>
      <c r="C3" s="281" t="s">
        <v>853</v>
      </c>
      <c r="D3" s="281"/>
      <c r="E3" s="281"/>
      <c r="F3" s="281"/>
      <c r="G3" s="281"/>
      <c r="H3" s="281"/>
      <c r="I3" s="281"/>
      <c r="J3" s="281"/>
      <c r="K3" s="282"/>
    </row>
    <row r="4" s="1" customFormat="1" ht="25.5" customHeight="1">
      <c r="B4" s="283"/>
      <c r="C4" s="284" t="s">
        <v>854</v>
      </c>
      <c r="D4" s="284"/>
      <c r="E4" s="284"/>
      <c r="F4" s="284"/>
      <c r="G4" s="284"/>
      <c r="H4" s="284"/>
      <c r="I4" s="284"/>
      <c r="J4" s="284"/>
      <c r="K4" s="285"/>
    </row>
    <row r="5" s="1" customFormat="1" ht="5.25" customHeight="1">
      <c r="B5" s="283"/>
      <c r="C5" s="286"/>
      <c r="D5" s="286"/>
      <c r="E5" s="286"/>
      <c r="F5" s="286"/>
      <c r="G5" s="286"/>
      <c r="H5" s="286"/>
      <c r="I5" s="286"/>
      <c r="J5" s="286"/>
      <c r="K5" s="285"/>
    </row>
    <row r="6" s="1" customFormat="1" ht="15" customHeight="1">
      <c r="B6" s="283"/>
      <c r="C6" s="287" t="s">
        <v>855</v>
      </c>
      <c r="D6" s="287"/>
      <c r="E6" s="287"/>
      <c r="F6" s="287"/>
      <c r="G6" s="287"/>
      <c r="H6" s="287"/>
      <c r="I6" s="287"/>
      <c r="J6" s="287"/>
      <c r="K6" s="285"/>
    </row>
    <row r="7" s="1" customFormat="1" ht="15" customHeight="1">
      <c r="B7" s="288"/>
      <c r="C7" s="287" t="s">
        <v>856</v>
      </c>
      <c r="D7" s="287"/>
      <c r="E7" s="287"/>
      <c r="F7" s="287"/>
      <c r="G7" s="287"/>
      <c r="H7" s="287"/>
      <c r="I7" s="287"/>
      <c r="J7" s="287"/>
      <c r="K7" s="285"/>
    </row>
    <row r="8" s="1" customFormat="1" ht="12.75" customHeight="1">
      <c r="B8" s="288"/>
      <c r="C8" s="287"/>
      <c r="D8" s="287"/>
      <c r="E8" s="287"/>
      <c r="F8" s="287"/>
      <c r="G8" s="287"/>
      <c r="H8" s="287"/>
      <c r="I8" s="287"/>
      <c r="J8" s="287"/>
      <c r="K8" s="285"/>
    </row>
    <row r="9" s="1" customFormat="1" ht="15" customHeight="1">
      <c r="B9" s="288"/>
      <c r="C9" s="287" t="s">
        <v>857</v>
      </c>
      <c r="D9" s="287"/>
      <c r="E9" s="287"/>
      <c r="F9" s="287"/>
      <c r="G9" s="287"/>
      <c r="H9" s="287"/>
      <c r="I9" s="287"/>
      <c r="J9" s="287"/>
      <c r="K9" s="285"/>
    </row>
    <row r="10" s="1" customFormat="1" ht="15" customHeight="1">
      <c r="B10" s="288"/>
      <c r="C10" s="287"/>
      <c r="D10" s="287" t="s">
        <v>858</v>
      </c>
      <c r="E10" s="287"/>
      <c r="F10" s="287"/>
      <c r="G10" s="287"/>
      <c r="H10" s="287"/>
      <c r="I10" s="287"/>
      <c r="J10" s="287"/>
      <c r="K10" s="285"/>
    </row>
    <row r="11" s="1" customFormat="1" ht="15" customHeight="1">
      <c r="B11" s="288"/>
      <c r="C11" s="289"/>
      <c r="D11" s="287" t="s">
        <v>859</v>
      </c>
      <c r="E11" s="287"/>
      <c r="F11" s="287"/>
      <c r="G11" s="287"/>
      <c r="H11" s="287"/>
      <c r="I11" s="287"/>
      <c r="J11" s="287"/>
      <c r="K11" s="285"/>
    </row>
    <row r="12" s="1" customFormat="1" ht="15" customHeight="1">
      <c r="B12" s="288"/>
      <c r="C12" s="289"/>
      <c r="D12" s="287"/>
      <c r="E12" s="287"/>
      <c r="F12" s="287"/>
      <c r="G12" s="287"/>
      <c r="H12" s="287"/>
      <c r="I12" s="287"/>
      <c r="J12" s="287"/>
      <c r="K12" s="285"/>
    </row>
    <row r="13" s="1" customFormat="1" ht="15" customHeight="1">
      <c r="B13" s="288"/>
      <c r="C13" s="289"/>
      <c r="D13" s="290" t="s">
        <v>860</v>
      </c>
      <c r="E13" s="287"/>
      <c r="F13" s="287"/>
      <c r="G13" s="287"/>
      <c r="H13" s="287"/>
      <c r="I13" s="287"/>
      <c r="J13" s="287"/>
      <c r="K13" s="285"/>
    </row>
    <row r="14" s="1" customFormat="1" ht="12.75" customHeight="1">
      <c r="B14" s="288"/>
      <c r="C14" s="289"/>
      <c r="D14" s="289"/>
      <c r="E14" s="289"/>
      <c r="F14" s="289"/>
      <c r="G14" s="289"/>
      <c r="H14" s="289"/>
      <c r="I14" s="289"/>
      <c r="J14" s="289"/>
      <c r="K14" s="285"/>
    </row>
    <row r="15" s="1" customFormat="1" ht="15" customHeight="1">
      <c r="B15" s="288"/>
      <c r="C15" s="289"/>
      <c r="D15" s="287" t="s">
        <v>861</v>
      </c>
      <c r="E15" s="287"/>
      <c r="F15" s="287"/>
      <c r="G15" s="287"/>
      <c r="H15" s="287"/>
      <c r="I15" s="287"/>
      <c r="J15" s="287"/>
      <c r="K15" s="285"/>
    </row>
    <row r="16" s="1" customFormat="1" ht="15" customHeight="1">
      <c r="B16" s="288"/>
      <c r="C16" s="289"/>
      <c r="D16" s="287" t="s">
        <v>862</v>
      </c>
      <c r="E16" s="287"/>
      <c r="F16" s="287"/>
      <c r="G16" s="287"/>
      <c r="H16" s="287"/>
      <c r="I16" s="287"/>
      <c r="J16" s="287"/>
      <c r="K16" s="285"/>
    </row>
    <row r="17" s="1" customFormat="1" ht="15" customHeight="1">
      <c r="B17" s="288"/>
      <c r="C17" s="289"/>
      <c r="D17" s="287" t="s">
        <v>863</v>
      </c>
      <c r="E17" s="287"/>
      <c r="F17" s="287"/>
      <c r="G17" s="287"/>
      <c r="H17" s="287"/>
      <c r="I17" s="287"/>
      <c r="J17" s="287"/>
      <c r="K17" s="285"/>
    </row>
    <row r="18" s="1" customFormat="1" ht="15" customHeight="1">
      <c r="B18" s="288"/>
      <c r="C18" s="289"/>
      <c r="D18" s="289"/>
      <c r="E18" s="291" t="s">
        <v>81</v>
      </c>
      <c r="F18" s="287" t="s">
        <v>864</v>
      </c>
      <c r="G18" s="287"/>
      <c r="H18" s="287"/>
      <c r="I18" s="287"/>
      <c r="J18" s="287"/>
      <c r="K18" s="285"/>
    </row>
    <row r="19" s="1" customFormat="1" ht="15" customHeight="1">
      <c r="B19" s="288"/>
      <c r="C19" s="289"/>
      <c r="D19" s="289"/>
      <c r="E19" s="291" t="s">
        <v>865</v>
      </c>
      <c r="F19" s="287" t="s">
        <v>866</v>
      </c>
      <c r="G19" s="287"/>
      <c r="H19" s="287"/>
      <c r="I19" s="287"/>
      <c r="J19" s="287"/>
      <c r="K19" s="285"/>
    </row>
    <row r="20" s="1" customFormat="1" ht="15" customHeight="1">
      <c r="B20" s="288"/>
      <c r="C20" s="289"/>
      <c r="D20" s="289"/>
      <c r="E20" s="291" t="s">
        <v>867</v>
      </c>
      <c r="F20" s="287" t="s">
        <v>868</v>
      </c>
      <c r="G20" s="287"/>
      <c r="H20" s="287"/>
      <c r="I20" s="287"/>
      <c r="J20" s="287"/>
      <c r="K20" s="285"/>
    </row>
    <row r="21" s="1" customFormat="1" ht="15" customHeight="1">
      <c r="B21" s="288"/>
      <c r="C21" s="289"/>
      <c r="D21" s="289"/>
      <c r="E21" s="291" t="s">
        <v>869</v>
      </c>
      <c r="F21" s="287" t="s">
        <v>870</v>
      </c>
      <c r="G21" s="287"/>
      <c r="H21" s="287"/>
      <c r="I21" s="287"/>
      <c r="J21" s="287"/>
      <c r="K21" s="285"/>
    </row>
    <row r="22" s="1" customFormat="1" ht="15" customHeight="1">
      <c r="B22" s="288"/>
      <c r="C22" s="289"/>
      <c r="D22" s="289"/>
      <c r="E22" s="291" t="s">
        <v>871</v>
      </c>
      <c r="F22" s="287" t="s">
        <v>872</v>
      </c>
      <c r="G22" s="287"/>
      <c r="H22" s="287"/>
      <c r="I22" s="287"/>
      <c r="J22" s="287"/>
      <c r="K22" s="285"/>
    </row>
    <row r="23" s="1" customFormat="1" ht="15" customHeight="1">
      <c r="B23" s="288"/>
      <c r="C23" s="289"/>
      <c r="D23" s="289"/>
      <c r="E23" s="291" t="s">
        <v>873</v>
      </c>
      <c r="F23" s="287" t="s">
        <v>874</v>
      </c>
      <c r="G23" s="287"/>
      <c r="H23" s="287"/>
      <c r="I23" s="287"/>
      <c r="J23" s="287"/>
      <c r="K23" s="285"/>
    </row>
    <row r="24" s="1" customFormat="1" ht="12.75" customHeight="1">
      <c r="B24" s="288"/>
      <c r="C24" s="289"/>
      <c r="D24" s="289"/>
      <c r="E24" s="289"/>
      <c r="F24" s="289"/>
      <c r="G24" s="289"/>
      <c r="H24" s="289"/>
      <c r="I24" s="289"/>
      <c r="J24" s="289"/>
      <c r="K24" s="285"/>
    </row>
    <row r="25" s="1" customFormat="1" ht="15" customHeight="1">
      <c r="B25" s="288"/>
      <c r="C25" s="287" t="s">
        <v>875</v>
      </c>
      <c r="D25" s="287"/>
      <c r="E25" s="287"/>
      <c r="F25" s="287"/>
      <c r="G25" s="287"/>
      <c r="H25" s="287"/>
      <c r="I25" s="287"/>
      <c r="J25" s="287"/>
      <c r="K25" s="285"/>
    </row>
    <row r="26" s="1" customFormat="1" ht="15" customHeight="1">
      <c r="B26" s="288"/>
      <c r="C26" s="287" t="s">
        <v>876</v>
      </c>
      <c r="D26" s="287"/>
      <c r="E26" s="287"/>
      <c r="F26" s="287"/>
      <c r="G26" s="287"/>
      <c r="H26" s="287"/>
      <c r="I26" s="287"/>
      <c r="J26" s="287"/>
      <c r="K26" s="285"/>
    </row>
    <row r="27" s="1" customFormat="1" ht="15" customHeight="1">
      <c r="B27" s="288"/>
      <c r="C27" s="287"/>
      <c r="D27" s="287" t="s">
        <v>877</v>
      </c>
      <c r="E27" s="287"/>
      <c r="F27" s="287"/>
      <c r="G27" s="287"/>
      <c r="H27" s="287"/>
      <c r="I27" s="287"/>
      <c r="J27" s="287"/>
      <c r="K27" s="285"/>
    </row>
    <row r="28" s="1" customFormat="1" ht="15" customHeight="1">
      <c r="B28" s="288"/>
      <c r="C28" s="289"/>
      <c r="D28" s="287" t="s">
        <v>878</v>
      </c>
      <c r="E28" s="287"/>
      <c r="F28" s="287"/>
      <c r="G28" s="287"/>
      <c r="H28" s="287"/>
      <c r="I28" s="287"/>
      <c r="J28" s="287"/>
      <c r="K28" s="285"/>
    </row>
    <row r="29" s="1" customFormat="1" ht="12.75" customHeight="1">
      <c r="B29" s="288"/>
      <c r="C29" s="289"/>
      <c r="D29" s="289"/>
      <c r="E29" s="289"/>
      <c r="F29" s="289"/>
      <c r="G29" s="289"/>
      <c r="H29" s="289"/>
      <c r="I29" s="289"/>
      <c r="J29" s="289"/>
      <c r="K29" s="285"/>
    </row>
    <row r="30" s="1" customFormat="1" ht="15" customHeight="1">
      <c r="B30" s="288"/>
      <c r="C30" s="289"/>
      <c r="D30" s="287" t="s">
        <v>879</v>
      </c>
      <c r="E30" s="287"/>
      <c r="F30" s="287"/>
      <c r="G30" s="287"/>
      <c r="H30" s="287"/>
      <c r="I30" s="287"/>
      <c r="J30" s="287"/>
      <c r="K30" s="285"/>
    </row>
    <row r="31" s="1" customFormat="1" ht="15" customHeight="1">
      <c r="B31" s="288"/>
      <c r="C31" s="289"/>
      <c r="D31" s="287" t="s">
        <v>880</v>
      </c>
      <c r="E31" s="287"/>
      <c r="F31" s="287"/>
      <c r="G31" s="287"/>
      <c r="H31" s="287"/>
      <c r="I31" s="287"/>
      <c r="J31" s="287"/>
      <c r="K31" s="285"/>
    </row>
    <row r="32" s="1" customFormat="1" ht="12.75" customHeight="1">
      <c r="B32" s="288"/>
      <c r="C32" s="289"/>
      <c r="D32" s="289"/>
      <c r="E32" s="289"/>
      <c r="F32" s="289"/>
      <c r="G32" s="289"/>
      <c r="H32" s="289"/>
      <c r="I32" s="289"/>
      <c r="J32" s="289"/>
      <c r="K32" s="285"/>
    </row>
    <row r="33" s="1" customFormat="1" ht="15" customHeight="1">
      <c r="B33" s="288"/>
      <c r="C33" s="289"/>
      <c r="D33" s="287" t="s">
        <v>881</v>
      </c>
      <c r="E33" s="287"/>
      <c r="F33" s="287"/>
      <c r="G33" s="287"/>
      <c r="H33" s="287"/>
      <c r="I33" s="287"/>
      <c r="J33" s="287"/>
      <c r="K33" s="285"/>
    </row>
    <row r="34" s="1" customFormat="1" ht="15" customHeight="1">
      <c r="B34" s="288"/>
      <c r="C34" s="289"/>
      <c r="D34" s="287" t="s">
        <v>882</v>
      </c>
      <c r="E34" s="287"/>
      <c r="F34" s="287"/>
      <c r="G34" s="287"/>
      <c r="H34" s="287"/>
      <c r="I34" s="287"/>
      <c r="J34" s="287"/>
      <c r="K34" s="285"/>
    </row>
    <row r="35" s="1" customFormat="1" ht="15" customHeight="1">
      <c r="B35" s="288"/>
      <c r="C35" s="289"/>
      <c r="D35" s="287" t="s">
        <v>883</v>
      </c>
      <c r="E35" s="287"/>
      <c r="F35" s="287"/>
      <c r="G35" s="287"/>
      <c r="H35" s="287"/>
      <c r="I35" s="287"/>
      <c r="J35" s="287"/>
      <c r="K35" s="285"/>
    </row>
    <row r="36" s="1" customFormat="1" ht="15" customHeight="1">
      <c r="B36" s="288"/>
      <c r="C36" s="289"/>
      <c r="D36" s="287"/>
      <c r="E36" s="290" t="s">
        <v>116</v>
      </c>
      <c r="F36" s="287"/>
      <c r="G36" s="287" t="s">
        <v>884</v>
      </c>
      <c r="H36" s="287"/>
      <c r="I36" s="287"/>
      <c r="J36" s="287"/>
      <c r="K36" s="285"/>
    </row>
    <row r="37" s="1" customFormat="1" ht="30.75" customHeight="1">
      <c r="B37" s="288"/>
      <c r="C37" s="289"/>
      <c r="D37" s="287"/>
      <c r="E37" s="290" t="s">
        <v>885</v>
      </c>
      <c r="F37" s="287"/>
      <c r="G37" s="287" t="s">
        <v>886</v>
      </c>
      <c r="H37" s="287"/>
      <c r="I37" s="287"/>
      <c r="J37" s="287"/>
      <c r="K37" s="285"/>
    </row>
    <row r="38" s="1" customFormat="1" ht="15" customHeight="1">
      <c r="B38" s="288"/>
      <c r="C38" s="289"/>
      <c r="D38" s="287"/>
      <c r="E38" s="290" t="s">
        <v>55</v>
      </c>
      <c r="F38" s="287"/>
      <c r="G38" s="287" t="s">
        <v>887</v>
      </c>
      <c r="H38" s="287"/>
      <c r="I38" s="287"/>
      <c r="J38" s="287"/>
      <c r="K38" s="285"/>
    </row>
    <row r="39" s="1" customFormat="1" ht="15" customHeight="1">
      <c r="B39" s="288"/>
      <c r="C39" s="289"/>
      <c r="D39" s="287"/>
      <c r="E39" s="290" t="s">
        <v>56</v>
      </c>
      <c r="F39" s="287"/>
      <c r="G39" s="287" t="s">
        <v>888</v>
      </c>
      <c r="H39" s="287"/>
      <c r="I39" s="287"/>
      <c r="J39" s="287"/>
      <c r="K39" s="285"/>
    </row>
    <row r="40" s="1" customFormat="1" ht="15" customHeight="1">
      <c r="B40" s="288"/>
      <c r="C40" s="289"/>
      <c r="D40" s="287"/>
      <c r="E40" s="290" t="s">
        <v>117</v>
      </c>
      <c r="F40" s="287"/>
      <c r="G40" s="287" t="s">
        <v>889</v>
      </c>
      <c r="H40" s="287"/>
      <c r="I40" s="287"/>
      <c r="J40" s="287"/>
      <c r="K40" s="285"/>
    </row>
    <row r="41" s="1" customFormat="1" ht="15" customHeight="1">
      <c r="B41" s="288"/>
      <c r="C41" s="289"/>
      <c r="D41" s="287"/>
      <c r="E41" s="290" t="s">
        <v>118</v>
      </c>
      <c r="F41" s="287"/>
      <c r="G41" s="287" t="s">
        <v>890</v>
      </c>
      <c r="H41" s="287"/>
      <c r="I41" s="287"/>
      <c r="J41" s="287"/>
      <c r="K41" s="285"/>
    </row>
    <row r="42" s="1" customFormat="1" ht="15" customHeight="1">
      <c r="B42" s="288"/>
      <c r="C42" s="289"/>
      <c r="D42" s="287"/>
      <c r="E42" s="290" t="s">
        <v>891</v>
      </c>
      <c r="F42" s="287"/>
      <c r="G42" s="287" t="s">
        <v>892</v>
      </c>
      <c r="H42" s="287"/>
      <c r="I42" s="287"/>
      <c r="J42" s="287"/>
      <c r="K42" s="285"/>
    </row>
    <row r="43" s="1" customFormat="1" ht="15" customHeight="1">
      <c r="B43" s="288"/>
      <c r="C43" s="289"/>
      <c r="D43" s="287"/>
      <c r="E43" s="290"/>
      <c r="F43" s="287"/>
      <c r="G43" s="287" t="s">
        <v>893</v>
      </c>
      <c r="H43" s="287"/>
      <c r="I43" s="287"/>
      <c r="J43" s="287"/>
      <c r="K43" s="285"/>
    </row>
    <row r="44" s="1" customFormat="1" ht="15" customHeight="1">
      <c r="B44" s="288"/>
      <c r="C44" s="289"/>
      <c r="D44" s="287"/>
      <c r="E44" s="290" t="s">
        <v>894</v>
      </c>
      <c r="F44" s="287"/>
      <c r="G44" s="287" t="s">
        <v>895</v>
      </c>
      <c r="H44" s="287"/>
      <c r="I44" s="287"/>
      <c r="J44" s="287"/>
      <c r="K44" s="285"/>
    </row>
    <row r="45" s="1" customFormat="1" ht="15" customHeight="1">
      <c r="B45" s="288"/>
      <c r="C45" s="289"/>
      <c r="D45" s="287"/>
      <c r="E45" s="290" t="s">
        <v>120</v>
      </c>
      <c r="F45" s="287"/>
      <c r="G45" s="287" t="s">
        <v>896</v>
      </c>
      <c r="H45" s="287"/>
      <c r="I45" s="287"/>
      <c r="J45" s="287"/>
      <c r="K45" s="285"/>
    </row>
    <row r="46" s="1" customFormat="1" ht="12.75" customHeight="1">
      <c r="B46" s="288"/>
      <c r="C46" s="289"/>
      <c r="D46" s="287"/>
      <c r="E46" s="287"/>
      <c r="F46" s="287"/>
      <c r="G46" s="287"/>
      <c r="H46" s="287"/>
      <c r="I46" s="287"/>
      <c r="J46" s="287"/>
      <c r="K46" s="285"/>
    </row>
    <row r="47" s="1" customFormat="1" ht="15" customHeight="1">
      <c r="B47" s="288"/>
      <c r="C47" s="289"/>
      <c r="D47" s="287" t="s">
        <v>897</v>
      </c>
      <c r="E47" s="287"/>
      <c r="F47" s="287"/>
      <c r="G47" s="287"/>
      <c r="H47" s="287"/>
      <c r="I47" s="287"/>
      <c r="J47" s="287"/>
      <c r="K47" s="285"/>
    </row>
    <row r="48" s="1" customFormat="1" ht="15" customHeight="1">
      <c r="B48" s="288"/>
      <c r="C48" s="289"/>
      <c r="D48" s="289"/>
      <c r="E48" s="287" t="s">
        <v>898</v>
      </c>
      <c r="F48" s="287"/>
      <c r="G48" s="287"/>
      <c r="H48" s="287"/>
      <c r="I48" s="287"/>
      <c r="J48" s="287"/>
      <c r="K48" s="285"/>
    </row>
    <row r="49" s="1" customFormat="1" ht="15" customHeight="1">
      <c r="B49" s="288"/>
      <c r="C49" s="289"/>
      <c r="D49" s="289"/>
      <c r="E49" s="287" t="s">
        <v>899</v>
      </c>
      <c r="F49" s="287"/>
      <c r="G49" s="287"/>
      <c r="H49" s="287"/>
      <c r="I49" s="287"/>
      <c r="J49" s="287"/>
      <c r="K49" s="285"/>
    </row>
    <row r="50" s="1" customFormat="1" ht="15" customHeight="1">
      <c r="B50" s="288"/>
      <c r="C50" s="289"/>
      <c r="D50" s="289"/>
      <c r="E50" s="287" t="s">
        <v>900</v>
      </c>
      <c r="F50" s="287"/>
      <c r="G50" s="287"/>
      <c r="H50" s="287"/>
      <c r="I50" s="287"/>
      <c r="J50" s="287"/>
      <c r="K50" s="285"/>
    </row>
    <row r="51" s="1" customFormat="1" ht="15" customHeight="1">
      <c r="B51" s="288"/>
      <c r="C51" s="289"/>
      <c r="D51" s="287" t="s">
        <v>901</v>
      </c>
      <c r="E51" s="287"/>
      <c r="F51" s="287"/>
      <c r="G51" s="287"/>
      <c r="H51" s="287"/>
      <c r="I51" s="287"/>
      <c r="J51" s="287"/>
      <c r="K51" s="285"/>
    </row>
    <row r="52" s="1" customFormat="1" ht="25.5" customHeight="1">
      <c r="B52" s="283"/>
      <c r="C52" s="284" t="s">
        <v>902</v>
      </c>
      <c r="D52" s="284"/>
      <c r="E52" s="284"/>
      <c r="F52" s="284"/>
      <c r="G52" s="284"/>
      <c r="H52" s="284"/>
      <c r="I52" s="284"/>
      <c r="J52" s="284"/>
      <c r="K52" s="285"/>
    </row>
    <row r="53" s="1" customFormat="1" ht="5.25" customHeight="1">
      <c r="B53" s="283"/>
      <c r="C53" s="286"/>
      <c r="D53" s="286"/>
      <c r="E53" s="286"/>
      <c r="F53" s="286"/>
      <c r="G53" s="286"/>
      <c r="H53" s="286"/>
      <c r="I53" s="286"/>
      <c r="J53" s="286"/>
      <c r="K53" s="285"/>
    </row>
    <row r="54" s="1" customFormat="1" ht="15" customHeight="1">
      <c r="B54" s="283"/>
      <c r="C54" s="287" t="s">
        <v>903</v>
      </c>
      <c r="D54" s="287"/>
      <c r="E54" s="287"/>
      <c r="F54" s="287"/>
      <c r="G54" s="287"/>
      <c r="H54" s="287"/>
      <c r="I54" s="287"/>
      <c r="J54" s="287"/>
      <c r="K54" s="285"/>
    </row>
    <row r="55" s="1" customFormat="1" ht="15" customHeight="1">
      <c r="B55" s="283"/>
      <c r="C55" s="287" t="s">
        <v>904</v>
      </c>
      <c r="D55" s="287"/>
      <c r="E55" s="287"/>
      <c r="F55" s="287"/>
      <c r="G55" s="287"/>
      <c r="H55" s="287"/>
      <c r="I55" s="287"/>
      <c r="J55" s="287"/>
      <c r="K55" s="285"/>
    </row>
    <row r="56" s="1" customFormat="1" ht="12.75" customHeight="1">
      <c r="B56" s="283"/>
      <c r="C56" s="287"/>
      <c r="D56" s="287"/>
      <c r="E56" s="287"/>
      <c r="F56" s="287"/>
      <c r="G56" s="287"/>
      <c r="H56" s="287"/>
      <c r="I56" s="287"/>
      <c r="J56" s="287"/>
      <c r="K56" s="285"/>
    </row>
    <row r="57" s="1" customFormat="1" ht="15" customHeight="1">
      <c r="B57" s="283"/>
      <c r="C57" s="287" t="s">
        <v>905</v>
      </c>
      <c r="D57" s="287"/>
      <c r="E57" s="287"/>
      <c r="F57" s="287"/>
      <c r="G57" s="287"/>
      <c r="H57" s="287"/>
      <c r="I57" s="287"/>
      <c r="J57" s="287"/>
      <c r="K57" s="285"/>
    </row>
    <row r="58" s="1" customFormat="1" ht="15" customHeight="1">
      <c r="B58" s="283"/>
      <c r="C58" s="289"/>
      <c r="D58" s="287" t="s">
        <v>906</v>
      </c>
      <c r="E58" s="287"/>
      <c r="F58" s="287"/>
      <c r="G58" s="287"/>
      <c r="H58" s="287"/>
      <c r="I58" s="287"/>
      <c r="J58" s="287"/>
      <c r="K58" s="285"/>
    </row>
    <row r="59" s="1" customFormat="1" ht="15" customHeight="1">
      <c r="B59" s="283"/>
      <c r="C59" s="289"/>
      <c r="D59" s="287" t="s">
        <v>907</v>
      </c>
      <c r="E59" s="287"/>
      <c r="F59" s="287"/>
      <c r="G59" s="287"/>
      <c r="H59" s="287"/>
      <c r="I59" s="287"/>
      <c r="J59" s="287"/>
      <c r="K59" s="285"/>
    </row>
    <row r="60" s="1" customFormat="1" ht="15" customHeight="1">
      <c r="B60" s="283"/>
      <c r="C60" s="289"/>
      <c r="D60" s="287" t="s">
        <v>908</v>
      </c>
      <c r="E60" s="287"/>
      <c r="F60" s="287"/>
      <c r="G60" s="287"/>
      <c r="H60" s="287"/>
      <c r="I60" s="287"/>
      <c r="J60" s="287"/>
      <c r="K60" s="285"/>
    </row>
    <row r="61" s="1" customFormat="1" ht="15" customHeight="1">
      <c r="B61" s="283"/>
      <c r="C61" s="289"/>
      <c r="D61" s="287" t="s">
        <v>909</v>
      </c>
      <c r="E61" s="287"/>
      <c r="F61" s="287"/>
      <c r="G61" s="287"/>
      <c r="H61" s="287"/>
      <c r="I61" s="287"/>
      <c r="J61" s="287"/>
      <c r="K61" s="285"/>
    </row>
    <row r="62" s="1" customFormat="1" ht="15" customHeight="1">
      <c r="B62" s="283"/>
      <c r="C62" s="289"/>
      <c r="D62" s="292" t="s">
        <v>910</v>
      </c>
      <c r="E62" s="292"/>
      <c r="F62" s="292"/>
      <c r="G62" s="292"/>
      <c r="H62" s="292"/>
      <c r="I62" s="292"/>
      <c r="J62" s="292"/>
      <c r="K62" s="285"/>
    </row>
    <row r="63" s="1" customFormat="1" ht="15" customHeight="1">
      <c r="B63" s="283"/>
      <c r="C63" s="289"/>
      <c r="D63" s="287" t="s">
        <v>911</v>
      </c>
      <c r="E63" s="287"/>
      <c r="F63" s="287"/>
      <c r="G63" s="287"/>
      <c r="H63" s="287"/>
      <c r="I63" s="287"/>
      <c r="J63" s="287"/>
      <c r="K63" s="285"/>
    </row>
    <row r="64" s="1" customFormat="1" ht="12.75" customHeight="1">
      <c r="B64" s="283"/>
      <c r="C64" s="289"/>
      <c r="D64" s="289"/>
      <c r="E64" s="293"/>
      <c r="F64" s="289"/>
      <c r="G64" s="289"/>
      <c r="H64" s="289"/>
      <c r="I64" s="289"/>
      <c r="J64" s="289"/>
      <c r="K64" s="285"/>
    </row>
    <row r="65" s="1" customFormat="1" ht="15" customHeight="1">
      <c r="B65" s="283"/>
      <c r="C65" s="289"/>
      <c r="D65" s="287" t="s">
        <v>912</v>
      </c>
      <c r="E65" s="287"/>
      <c r="F65" s="287"/>
      <c r="G65" s="287"/>
      <c r="H65" s="287"/>
      <c r="I65" s="287"/>
      <c r="J65" s="287"/>
      <c r="K65" s="285"/>
    </row>
    <row r="66" s="1" customFormat="1" ht="15" customHeight="1">
      <c r="B66" s="283"/>
      <c r="C66" s="289"/>
      <c r="D66" s="292" t="s">
        <v>913</v>
      </c>
      <c r="E66" s="292"/>
      <c r="F66" s="292"/>
      <c r="G66" s="292"/>
      <c r="H66" s="292"/>
      <c r="I66" s="292"/>
      <c r="J66" s="292"/>
      <c r="K66" s="285"/>
    </row>
    <row r="67" s="1" customFormat="1" ht="15" customHeight="1">
      <c r="B67" s="283"/>
      <c r="C67" s="289"/>
      <c r="D67" s="287" t="s">
        <v>914</v>
      </c>
      <c r="E67" s="287"/>
      <c r="F67" s="287"/>
      <c r="G67" s="287"/>
      <c r="H67" s="287"/>
      <c r="I67" s="287"/>
      <c r="J67" s="287"/>
      <c r="K67" s="285"/>
    </row>
    <row r="68" s="1" customFormat="1" ht="15" customHeight="1">
      <c r="B68" s="283"/>
      <c r="C68" s="289"/>
      <c r="D68" s="287" t="s">
        <v>915</v>
      </c>
      <c r="E68" s="287"/>
      <c r="F68" s="287"/>
      <c r="G68" s="287"/>
      <c r="H68" s="287"/>
      <c r="I68" s="287"/>
      <c r="J68" s="287"/>
      <c r="K68" s="285"/>
    </row>
    <row r="69" s="1" customFormat="1" ht="15" customHeight="1">
      <c r="B69" s="283"/>
      <c r="C69" s="289"/>
      <c r="D69" s="287" t="s">
        <v>916</v>
      </c>
      <c r="E69" s="287"/>
      <c r="F69" s="287"/>
      <c r="G69" s="287"/>
      <c r="H69" s="287"/>
      <c r="I69" s="287"/>
      <c r="J69" s="287"/>
      <c r="K69" s="285"/>
    </row>
    <row r="70" s="1" customFormat="1" ht="15" customHeight="1">
      <c r="B70" s="283"/>
      <c r="C70" s="289"/>
      <c r="D70" s="287" t="s">
        <v>917</v>
      </c>
      <c r="E70" s="287"/>
      <c r="F70" s="287"/>
      <c r="G70" s="287"/>
      <c r="H70" s="287"/>
      <c r="I70" s="287"/>
      <c r="J70" s="287"/>
      <c r="K70" s="285"/>
    </row>
    <row r="71" s="1" customFormat="1" ht="12.75" customHeight="1">
      <c r="B71" s="294"/>
      <c r="C71" s="295"/>
      <c r="D71" s="295"/>
      <c r="E71" s="295"/>
      <c r="F71" s="295"/>
      <c r="G71" s="295"/>
      <c r="H71" s="295"/>
      <c r="I71" s="295"/>
      <c r="J71" s="295"/>
      <c r="K71" s="296"/>
    </row>
    <row r="72" s="1" customFormat="1" ht="18.75" customHeight="1">
      <c r="B72" s="297"/>
      <c r="C72" s="297"/>
      <c r="D72" s="297"/>
      <c r="E72" s="297"/>
      <c r="F72" s="297"/>
      <c r="G72" s="297"/>
      <c r="H72" s="297"/>
      <c r="I72" s="297"/>
      <c r="J72" s="297"/>
      <c r="K72" s="298"/>
    </row>
    <row r="73" s="1" customFormat="1" ht="18.75" customHeight="1">
      <c r="B73" s="298"/>
      <c r="C73" s="298"/>
      <c r="D73" s="298"/>
      <c r="E73" s="298"/>
      <c r="F73" s="298"/>
      <c r="G73" s="298"/>
      <c r="H73" s="298"/>
      <c r="I73" s="298"/>
      <c r="J73" s="298"/>
      <c r="K73" s="298"/>
    </row>
    <row r="74" s="1" customFormat="1" ht="7.5" customHeight="1">
      <c r="B74" s="299"/>
      <c r="C74" s="300"/>
      <c r="D74" s="300"/>
      <c r="E74" s="300"/>
      <c r="F74" s="300"/>
      <c r="G74" s="300"/>
      <c r="H74" s="300"/>
      <c r="I74" s="300"/>
      <c r="J74" s="300"/>
      <c r="K74" s="301"/>
    </row>
    <row r="75" s="1" customFormat="1" ht="45" customHeight="1">
      <c r="B75" s="302"/>
      <c r="C75" s="303" t="s">
        <v>918</v>
      </c>
      <c r="D75" s="303"/>
      <c r="E75" s="303"/>
      <c r="F75" s="303"/>
      <c r="G75" s="303"/>
      <c r="H75" s="303"/>
      <c r="I75" s="303"/>
      <c r="J75" s="303"/>
      <c r="K75" s="304"/>
    </row>
    <row r="76" s="1" customFormat="1" ht="17.25" customHeight="1">
      <c r="B76" s="302"/>
      <c r="C76" s="305" t="s">
        <v>919</v>
      </c>
      <c r="D76" s="305"/>
      <c r="E76" s="305"/>
      <c r="F76" s="305" t="s">
        <v>920</v>
      </c>
      <c r="G76" s="306"/>
      <c r="H76" s="305" t="s">
        <v>56</v>
      </c>
      <c r="I76" s="305" t="s">
        <v>59</v>
      </c>
      <c r="J76" s="305" t="s">
        <v>921</v>
      </c>
      <c r="K76" s="304"/>
    </row>
    <row r="77" s="1" customFormat="1" ht="17.25" customHeight="1">
      <c r="B77" s="302"/>
      <c r="C77" s="307" t="s">
        <v>922</v>
      </c>
      <c r="D77" s="307"/>
      <c r="E77" s="307"/>
      <c r="F77" s="308" t="s">
        <v>923</v>
      </c>
      <c r="G77" s="309"/>
      <c r="H77" s="307"/>
      <c r="I77" s="307"/>
      <c r="J77" s="307" t="s">
        <v>924</v>
      </c>
      <c r="K77" s="304"/>
    </row>
    <row r="78" s="1" customFormat="1" ht="5.25" customHeight="1">
      <c r="B78" s="302"/>
      <c r="C78" s="310"/>
      <c r="D78" s="310"/>
      <c r="E78" s="310"/>
      <c r="F78" s="310"/>
      <c r="G78" s="311"/>
      <c r="H78" s="310"/>
      <c r="I78" s="310"/>
      <c r="J78" s="310"/>
      <c r="K78" s="304"/>
    </row>
    <row r="79" s="1" customFormat="1" ht="15" customHeight="1">
      <c r="B79" s="302"/>
      <c r="C79" s="290" t="s">
        <v>55</v>
      </c>
      <c r="D79" s="312"/>
      <c r="E79" s="312"/>
      <c r="F79" s="313" t="s">
        <v>925</v>
      </c>
      <c r="G79" s="314"/>
      <c r="H79" s="290" t="s">
        <v>926</v>
      </c>
      <c r="I79" s="290" t="s">
        <v>927</v>
      </c>
      <c r="J79" s="290">
        <v>20</v>
      </c>
      <c r="K79" s="304"/>
    </row>
    <row r="80" s="1" customFormat="1" ht="15" customHeight="1">
      <c r="B80" s="302"/>
      <c r="C80" s="290" t="s">
        <v>80</v>
      </c>
      <c r="D80" s="290"/>
      <c r="E80" s="290"/>
      <c r="F80" s="313" t="s">
        <v>925</v>
      </c>
      <c r="G80" s="314"/>
      <c r="H80" s="290" t="s">
        <v>928</v>
      </c>
      <c r="I80" s="290" t="s">
        <v>927</v>
      </c>
      <c r="J80" s="290">
        <v>120</v>
      </c>
      <c r="K80" s="304"/>
    </row>
    <row r="81" s="1" customFormat="1" ht="15" customHeight="1">
      <c r="B81" s="315"/>
      <c r="C81" s="290" t="s">
        <v>929</v>
      </c>
      <c r="D81" s="290"/>
      <c r="E81" s="290"/>
      <c r="F81" s="313" t="s">
        <v>930</v>
      </c>
      <c r="G81" s="314"/>
      <c r="H81" s="290" t="s">
        <v>931</v>
      </c>
      <c r="I81" s="290" t="s">
        <v>927</v>
      </c>
      <c r="J81" s="290">
        <v>50</v>
      </c>
      <c r="K81" s="304"/>
    </row>
    <row r="82" s="1" customFormat="1" ht="15" customHeight="1">
      <c r="B82" s="315"/>
      <c r="C82" s="290" t="s">
        <v>932</v>
      </c>
      <c r="D82" s="290"/>
      <c r="E82" s="290"/>
      <c r="F82" s="313" t="s">
        <v>925</v>
      </c>
      <c r="G82" s="314"/>
      <c r="H82" s="290" t="s">
        <v>933</v>
      </c>
      <c r="I82" s="290" t="s">
        <v>934</v>
      </c>
      <c r="J82" s="290"/>
      <c r="K82" s="304"/>
    </row>
    <row r="83" s="1" customFormat="1" ht="15" customHeight="1">
      <c r="B83" s="315"/>
      <c r="C83" s="316" t="s">
        <v>935</v>
      </c>
      <c r="D83" s="316"/>
      <c r="E83" s="316"/>
      <c r="F83" s="317" t="s">
        <v>930</v>
      </c>
      <c r="G83" s="316"/>
      <c r="H83" s="316" t="s">
        <v>936</v>
      </c>
      <c r="I83" s="316" t="s">
        <v>927</v>
      </c>
      <c r="J83" s="316">
        <v>15</v>
      </c>
      <c r="K83" s="304"/>
    </row>
    <row r="84" s="1" customFormat="1" ht="15" customHeight="1">
      <c r="B84" s="315"/>
      <c r="C84" s="316" t="s">
        <v>937</v>
      </c>
      <c r="D84" s="316"/>
      <c r="E84" s="316"/>
      <c r="F84" s="317" t="s">
        <v>930</v>
      </c>
      <c r="G84" s="316"/>
      <c r="H84" s="316" t="s">
        <v>938</v>
      </c>
      <c r="I84" s="316" t="s">
        <v>927</v>
      </c>
      <c r="J84" s="316">
        <v>15</v>
      </c>
      <c r="K84" s="304"/>
    </row>
    <row r="85" s="1" customFormat="1" ht="15" customHeight="1">
      <c r="B85" s="315"/>
      <c r="C85" s="316" t="s">
        <v>939</v>
      </c>
      <c r="D85" s="316"/>
      <c r="E85" s="316"/>
      <c r="F85" s="317" t="s">
        <v>930</v>
      </c>
      <c r="G85" s="316"/>
      <c r="H85" s="316" t="s">
        <v>940</v>
      </c>
      <c r="I85" s="316" t="s">
        <v>927</v>
      </c>
      <c r="J85" s="316">
        <v>20</v>
      </c>
      <c r="K85" s="304"/>
    </row>
    <row r="86" s="1" customFormat="1" ht="15" customHeight="1">
      <c r="B86" s="315"/>
      <c r="C86" s="316" t="s">
        <v>941</v>
      </c>
      <c r="D86" s="316"/>
      <c r="E86" s="316"/>
      <c r="F86" s="317" t="s">
        <v>930</v>
      </c>
      <c r="G86" s="316"/>
      <c r="H86" s="316" t="s">
        <v>942</v>
      </c>
      <c r="I86" s="316" t="s">
        <v>927</v>
      </c>
      <c r="J86" s="316">
        <v>20</v>
      </c>
      <c r="K86" s="304"/>
    </row>
    <row r="87" s="1" customFormat="1" ht="15" customHeight="1">
      <c r="B87" s="315"/>
      <c r="C87" s="290" t="s">
        <v>943</v>
      </c>
      <c r="D87" s="290"/>
      <c r="E87" s="290"/>
      <c r="F87" s="313" t="s">
        <v>930</v>
      </c>
      <c r="G87" s="314"/>
      <c r="H87" s="290" t="s">
        <v>944</v>
      </c>
      <c r="I87" s="290" t="s">
        <v>927</v>
      </c>
      <c r="J87" s="290">
        <v>50</v>
      </c>
      <c r="K87" s="304"/>
    </row>
    <row r="88" s="1" customFormat="1" ht="15" customHeight="1">
      <c r="B88" s="315"/>
      <c r="C88" s="290" t="s">
        <v>945</v>
      </c>
      <c r="D88" s="290"/>
      <c r="E88" s="290"/>
      <c r="F88" s="313" t="s">
        <v>930</v>
      </c>
      <c r="G88" s="314"/>
      <c r="H88" s="290" t="s">
        <v>946</v>
      </c>
      <c r="I88" s="290" t="s">
        <v>927</v>
      </c>
      <c r="J88" s="290">
        <v>20</v>
      </c>
      <c r="K88" s="304"/>
    </row>
    <row r="89" s="1" customFormat="1" ht="15" customHeight="1">
      <c r="B89" s="315"/>
      <c r="C89" s="290" t="s">
        <v>947</v>
      </c>
      <c r="D89" s="290"/>
      <c r="E89" s="290"/>
      <c r="F89" s="313" t="s">
        <v>930</v>
      </c>
      <c r="G89" s="314"/>
      <c r="H89" s="290" t="s">
        <v>948</v>
      </c>
      <c r="I89" s="290" t="s">
        <v>927</v>
      </c>
      <c r="J89" s="290">
        <v>20</v>
      </c>
      <c r="K89" s="304"/>
    </row>
    <row r="90" s="1" customFormat="1" ht="15" customHeight="1">
      <c r="B90" s="315"/>
      <c r="C90" s="290" t="s">
        <v>949</v>
      </c>
      <c r="D90" s="290"/>
      <c r="E90" s="290"/>
      <c r="F90" s="313" t="s">
        <v>930</v>
      </c>
      <c r="G90" s="314"/>
      <c r="H90" s="290" t="s">
        <v>950</v>
      </c>
      <c r="I90" s="290" t="s">
        <v>927</v>
      </c>
      <c r="J90" s="290">
        <v>50</v>
      </c>
      <c r="K90" s="304"/>
    </row>
    <row r="91" s="1" customFormat="1" ht="15" customHeight="1">
      <c r="B91" s="315"/>
      <c r="C91" s="290" t="s">
        <v>951</v>
      </c>
      <c r="D91" s="290"/>
      <c r="E91" s="290"/>
      <c r="F91" s="313" t="s">
        <v>930</v>
      </c>
      <c r="G91" s="314"/>
      <c r="H91" s="290" t="s">
        <v>951</v>
      </c>
      <c r="I91" s="290" t="s">
        <v>927</v>
      </c>
      <c r="J91" s="290">
        <v>50</v>
      </c>
      <c r="K91" s="304"/>
    </row>
    <row r="92" s="1" customFormat="1" ht="15" customHeight="1">
      <c r="B92" s="315"/>
      <c r="C92" s="290" t="s">
        <v>952</v>
      </c>
      <c r="D92" s="290"/>
      <c r="E92" s="290"/>
      <c r="F92" s="313" t="s">
        <v>930</v>
      </c>
      <c r="G92" s="314"/>
      <c r="H92" s="290" t="s">
        <v>953</v>
      </c>
      <c r="I92" s="290" t="s">
        <v>927</v>
      </c>
      <c r="J92" s="290">
        <v>255</v>
      </c>
      <c r="K92" s="304"/>
    </row>
    <row r="93" s="1" customFormat="1" ht="15" customHeight="1">
      <c r="B93" s="315"/>
      <c r="C93" s="290" t="s">
        <v>954</v>
      </c>
      <c r="D93" s="290"/>
      <c r="E93" s="290"/>
      <c r="F93" s="313" t="s">
        <v>925</v>
      </c>
      <c r="G93" s="314"/>
      <c r="H93" s="290" t="s">
        <v>955</v>
      </c>
      <c r="I93" s="290" t="s">
        <v>956</v>
      </c>
      <c r="J93" s="290"/>
      <c r="K93" s="304"/>
    </row>
    <row r="94" s="1" customFormat="1" ht="15" customHeight="1">
      <c r="B94" s="315"/>
      <c r="C94" s="290" t="s">
        <v>957</v>
      </c>
      <c r="D94" s="290"/>
      <c r="E94" s="290"/>
      <c r="F94" s="313" t="s">
        <v>925</v>
      </c>
      <c r="G94" s="314"/>
      <c r="H94" s="290" t="s">
        <v>958</v>
      </c>
      <c r="I94" s="290" t="s">
        <v>959</v>
      </c>
      <c r="J94" s="290"/>
      <c r="K94" s="304"/>
    </row>
    <row r="95" s="1" customFormat="1" ht="15" customHeight="1">
      <c r="B95" s="315"/>
      <c r="C95" s="290" t="s">
        <v>960</v>
      </c>
      <c r="D95" s="290"/>
      <c r="E95" s="290"/>
      <c r="F95" s="313" t="s">
        <v>925</v>
      </c>
      <c r="G95" s="314"/>
      <c r="H95" s="290" t="s">
        <v>960</v>
      </c>
      <c r="I95" s="290" t="s">
        <v>959</v>
      </c>
      <c r="J95" s="290"/>
      <c r="K95" s="304"/>
    </row>
    <row r="96" s="1" customFormat="1" ht="15" customHeight="1">
      <c r="B96" s="315"/>
      <c r="C96" s="290" t="s">
        <v>40</v>
      </c>
      <c r="D96" s="290"/>
      <c r="E96" s="290"/>
      <c r="F96" s="313" t="s">
        <v>925</v>
      </c>
      <c r="G96" s="314"/>
      <c r="H96" s="290" t="s">
        <v>961</v>
      </c>
      <c r="I96" s="290" t="s">
        <v>959</v>
      </c>
      <c r="J96" s="290"/>
      <c r="K96" s="304"/>
    </row>
    <row r="97" s="1" customFormat="1" ht="15" customHeight="1">
      <c r="B97" s="315"/>
      <c r="C97" s="290" t="s">
        <v>50</v>
      </c>
      <c r="D97" s="290"/>
      <c r="E97" s="290"/>
      <c r="F97" s="313" t="s">
        <v>925</v>
      </c>
      <c r="G97" s="314"/>
      <c r="H97" s="290" t="s">
        <v>962</v>
      </c>
      <c r="I97" s="290" t="s">
        <v>959</v>
      </c>
      <c r="J97" s="290"/>
      <c r="K97" s="304"/>
    </row>
    <row r="98" s="1" customFormat="1" ht="15" customHeight="1">
      <c r="B98" s="318"/>
      <c r="C98" s="319"/>
      <c r="D98" s="319"/>
      <c r="E98" s="319"/>
      <c r="F98" s="319"/>
      <c r="G98" s="319"/>
      <c r="H98" s="319"/>
      <c r="I98" s="319"/>
      <c r="J98" s="319"/>
      <c r="K98" s="320"/>
    </row>
    <row r="99" s="1" customFormat="1" ht="18.75" customHeight="1">
      <c r="B99" s="321"/>
      <c r="C99" s="322"/>
      <c r="D99" s="322"/>
      <c r="E99" s="322"/>
      <c r="F99" s="322"/>
      <c r="G99" s="322"/>
      <c r="H99" s="322"/>
      <c r="I99" s="322"/>
      <c r="J99" s="322"/>
      <c r="K99" s="321"/>
    </row>
    <row r="100" s="1" customFormat="1" ht="18.75" customHeight="1">
      <c r="B100" s="298"/>
      <c r="C100" s="298"/>
      <c r="D100" s="298"/>
      <c r="E100" s="298"/>
      <c r="F100" s="298"/>
      <c r="G100" s="298"/>
      <c r="H100" s="298"/>
      <c r="I100" s="298"/>
      <c r="J100" s="298"/>
      <c r="K100" s="298"/>
    </row>
    <row r="101" s="1" customFormat="1" ht="7.5" customHeight="1">
      <c r="B101" s="299"/>
      <c r="C101" s="300"/>
      <c r="D101" s="300"/>
      <c r="E101" s="300"/>
      <c r="F101" s="300"/>
      <c r="G101" s="300"/>
      <c r="H101" s="300"/>
      <c r="I101" s="300"/>
      <c r="J101" s="300"/>
      <c r="K101" s="301"/>
    </row>
    <row r="102" s="1" customFormat="1" ht="45" customHeight="1">
      <c r="B102" s="302"/>
      <c r="C102" s="303" t="s">
        <v>963</v>
      </c>
      <c r="D102" s="303"/>
      <c r="E102" s="303"/>
      <c r="F102" s="303"/>
      <c r="G102" s="303"/>
      <c r="H102" s="303"/>
      <c r="I102" s="303"/>
      <c r="J102" s="303"/>
      <c r="K102" s="304"/>
    </row>
    <row r="103" s="1" customFormat="1" ht="17.25" customHeight="1">
      <c r="B103" s="302"/>
      <c r="C103" s="305" t="s">
        <v>919</v>
      </c>
      <c r="D103" s="305"/>
      <c r="E103" s="305"/>
      <c r="F103" s="305" t="s">
        <v>920</v>
      </c>
      <c r="G103" s="306"/>
      <c r="H103" s="305" t="s">
        <v>56</v>
      </c>
      <c r="I103" s="305" t="s">
        <v>59</v>
      </c>
      <c r="J103" s="305" t="s">
        <v>921</v>
      </c>
      <c r="K103" s="304"/>
    </row>
    <row r="104" s="1" customFormat="1" ht="17.25" customHeight="1">
      <c r="B104" s="302"/>
      <c r="C104" s="307" t="s">
        <v>922</v>
      </c>
      <c r="D104" s="307"/>
      <c r="E104" s="307"/>
      <c r="F104" s="308" t="s">
        <v>923</v>
      </c>
      <c r="G104" s="309"/>
      <c r="H104" s="307"/>
      <c r="I104" s="307"/>
      <c r="J104" s="307" t="s">
        <v>924</v>
      </c>
      <c r="K104" s="304"/>
    </row>
    <row r="105" s="1" customFormat="1" ht="5.25" customHeight="1">
      <c r="B105" s="302"/>
      <c r="C105" s="305"/>
      <c r="D105" s="305"/>
      <c r="E105" s="305"/>
      <c r="F105" s="305"/>
      <c r="G105" s="323"/>
      <c r="H105" s="305"/>
      <c r="I105" s="305"/>
      <c r="J105" s="305"/>
      <c r="K105" s="304"/>
    </row>
    <row r="106" s="1" customFormat="1" ht="15" customHeight="1">
      <c r="B106" s="302"/>
      <c r="C106" s="290" t="s">
        <v>55</v>
      </c>
      <c r="D106" s="312"/>
      <c r="E106" s="312"/>
      <c r="F106" s="313" t="s">
        <v>925</v>
      </c>
      <c r="G106" s="290"/>
      <c r="H106" s="290" t="s">
        <v>964</v>
      </c>
      <c r="I106" s="290" t="s">
        <v>927</v>
      </c>
      <c r="J106" s="290">
        <v>20</v>
      </c>
      <c r="K106" s="304"/>
    </row>
    <row r="107" s="1" customFormat="1" ht="15" customHeight="1">
      <c r="B107" s="302"/>
      <c r="C107" s="290" t="s">
        <v>80</v>
      </c>
      <c r="D107" s="290"/>
      <c r="E107" s="290"/>
      <c r="F107" s="313" t="s">
        <v>925</v>
      </c>
      <c r="G107" s="290"/>
      <c r="H107" s="290" t="s">
        <v>964</v>
      </c>
      <c r="I107" s="290" t="s">
        <v>927</v>
      </c>
      <c r="J107" s="290">
        <v>120</v>
      </c>
      <c r="K107" s="304"/>
    </row>
    <row r="108" s="1" customFormat="1" ht="15" customHeight="1">
      <c r="B108" s="315"/>
      <c r="C108" s="290" t="s">
        <v>929</v>
      </c>
      <c r="D108" s="290"/>
      <c r="E108" s="290"/>
      <c r="F108" s="313" t="s">
        <v>930</v>
      </c>
      <c r="G108" s="290"/>
      <c r="H108" s="290" t="s">
        <v>964</v>
      </c>
      <c r="I108" s="290" t="s">
        <v>927</v>
      </c>
      <c r="J108" s="290">
        <v>50</v>
      </c>
      <c r="K108" s="304"/>
    </row>
    <row r="109" s="1" customFormat="1" ht="15" customHeight="1">
      <c r="B109" s="315"/>
      <c r="C109" s="290" t="s">
        <v>932</v>
      </c>
      <c r="D109" s="290"/>
      <c r="E109" s="290"/>
      <c r="F109" s="313" t="s">
        <v>925</v>
      </c>
      <c r="G109" s="290"/>
      <c r="H109" s="290" t="s">
        <v>964</v>
      </c>
      <c r="I109" s="290" t="s">
        <v>934</v>
      </c>
      <c r="J109" s="290"/>
      <c r="K109" s="304"/>
    </row>
    <row r="110" s="1" customFormat="1" ht="15" customHeight="1">
      <c r="B110" s="315"/>
      <c r="C110" s="290" t="s">
        <v>943</v>
      </c>
      <c r="D110" s="290"/>
      <c r="E110" s="290"/>
      <c r="F110" s="313" t="s">
        <v>930</v>
      </c>
      <c r="G110" s="290"/>
      <c r="H110" s="290" t="s">
        <v>964</v>
      </c>
      <c r="I110" s="290" t="s">
        <v>927</v>
      </c>
      <c r="J110" s="290">
        <v>50</v>
      </c>
      <c r="K110" s="304"/>
    </row>
    <row r="111" s="1" customFormat="1" ht="15" customHeight="1">
      <c r="B111" s="315"/>
      <c r="C111" s="290" t="s">
        <v>951</v>
      </c>
      <c r="D111" s="290"/>
      <c r="E111" s="290"/>
      <c r="F111" s="313" t="s">
        <v>930</v>
      </c>
      <c r="G111" s="290"/>
      <c r="H111" s="290" t="s">
        <v>964</v>
      </c>
      <c r="I111" s="290" t="s">
        <v>927</v>
      </c>
      <c r="J111" s="290">
        <v>50</v>
      </c>
      <c r="K111" s="304"/>
    </row>
    <row r="112" s="1" customFormat="1" ht="15" customHeight="1">
      <c r="B112" s="315"/>
      <c r="C112" s="290" t="s">
        <v>949</v>
      </c>
      <c r="D112" s="290"/>
      <c r="E112" s="290"/>
      <c r="F112" s="313" t="s">
        <v>930</v>
      </c>
      <c r="G112" s="290"/>
      <c r="H112" s="290" t="s">
        <v>964</v>
      </c>
      <c r="I112" s="290" t="s">
        <v>927</v>
      </c>
      <c r="J112" s="290">
        <v>50</v>
      </c>
      <c r="K112" s="304"/>
    </row>
    <row r="113" s="1" customFormat="1" ht="15" customHeight="1">
      <c r="B113" s="315"/>
      <c r="C113" s="290" t="s">
        <v>55</v>
      </c>
      <c r="D113" s="290"/>
      <c r="E113" s="290"/>
      <c r="F113" s="313" t="s">
        <v>925</v>
      </c>
      <c r="G113" s="290"/>
      <c r="H113" s="290" t="s">
        <v>965</v>
      </c>
      <c r="I113" s="290" t="s">
        <v>927</v>
      </c>
      <c r="J113" s="290">
        <v>20</v>
      </c>
      <c r="K113" s="304"/>
    </row>
    <row r="114" s="1" customFormat="1" ht="15" customHeight="1">
      <c r="B114" s="315"/>
      <c r="C114" s="290" t="s">
        <v>966</v>
      </c>
      <c r="D114" s="290"/>
      <c r="E114" s="290"/>
      <c r="F114" s="313" t="s">
        <v>925</v>
      </c>
      <c r="G114" s="290"/>
      <c r="H114" s="290" t="s">
        <v>967</v>
      </c>
      <c r="I114" s="290" t="s">
        <v>927</v>
      </c>
      <c r="J114" s="290">
        <v>120</v>
      </c>
      <c r="K114" s="304"/>
    </row>
    <row r="115" s="1" customFormat="1" ht="15" customHeight="1">
      <c r="B115" s="315"/>
      <c r="C115" s="290" t="s">
        <v>40</v>
      </c>
      <c r="D115" s="290"/>
      <c r="E115" s="290"/>
      <c r="F115" s="313" t="s">
        <v>925</v>
      </c>
      <c r="G115" s="290"/>
      <c r="H115" s="290" t="s">
        <v>968</v>
      </c>
      <c r="I115" s="290" t="s">
        <v>959</v>
      </c>
      <c r="J115" s="290"/>
      <c r="K115" s="304"/>
    </row>
    <row r="116" s="1" customFormat="1" ht="15" customHeight="1">
      <c r="B116" s="315"/>
      <c r="C116" s="290" t="s">
        <v>50</v>
      </c>
      <c r="D116" s="290"/>
      <c r="E116" s="290"/>
      <c r="F116" s="313" t="s">
        <v>925</v>
      </c>
      <c r="G116" s="290"/>
      <c r="H116" s="290" t="s">
        <v>969</v>
      </c>
      <c r="I116" s="290" t="s">
        <v>959</v>
      </c>
      <c r="J116" s="290"/>
      <c r="K116" s="304"/>
    </row>
    <row r="117" s="1" customFormat="1" ht="15" customHeight="1">
      <c r="B117" s="315"/>
      <c r="C117" s="290" t="s">
        <v>59</v>
      </c>
      <c r="D117" s="290"/>
      <c r="E117" s="290"/>
      <c r="F117" s="313" t="s">
        <v>925</v>
      </c>
      <c r="G117" s="290"/>
      <c r="H117" s="290" t="s">
        <v>970</v>
      </c>
      <c r="I117" s="290" t="s">
        <v>971</v>
      </c>
      <c r="J117" s="290"/>
      <c r="K117" s="304"/>
    </row>
    <row r="118" s="1" customFormat="1" ht="15" customHeight="1">
      <c r="B118" s="318"/>
      <c r="C118" s="324"/>
      <c r="D118" s="324"/>
      <c r="E118" s="324"/>
      <c r="F118" s="324"/>
      <c r="G118" s="324"/>
      <c r="H118" s="324"/>
      <c r="I118" s="324"/>
      <c r="J118" s="324"/>
      <c r="K118" s="320"/>
    </row>
    <row r="119" s="1" customFormat="1" ht="18.75" customHeight="1">
      <c r="B119" s="325"/>
      <c r="C119" s="326"/>
      <c r="D119" s="326"/>
      <c r="E119" s="326"/>
      <c r="F119" s="327"/>
      <c r="G119" s="326"/>
      <c r="H119" s="326"/>
      <c r="I119" s="326"/>
      <c r="J119" s="326"/>
      <c r="K119" s="325"/>
    </row>
    <row r="120" s="1" customFormat="1" ht="18.75" customHeight="1">
      <c r="B120" s="298"/>
      <c r="C120" s="298"/>
      <c r="D120" s="298"/>
      <c r="E120" s="298"/>
      <c r="F120" s="298"/>
      <c r="G120" s="298"/>
      <c r="H120" s="298"/>
      <c r="I120" s="298"/>
      <c r="J120" s="298"/>
      <c r="K120" s="298"/>
    </row>
    <row r="121" s="1" customFormat="1" ht="7.5" customHeight="1">
      <c r="B121" s="328"/>
      <c r="C121" s="329"/>
      <c r="D121" s="329"/>
      <c r="E121" s="329"/>
      <c r="F121" s="329"/>
      <c r="G121" s="329"/>
      <c r="H121" s="329"/>
      <c r="I121" s="329"/>
      <c r="J121" s="329"/>
      <c r="K121" s="330"/>
    </row>
    <row r="122" s="1" customFormat="1" ht="45" customHeight="1">
      <c r="B122" s="331"/>
      <c r="C122" s="281" t="s">
        <v>972</v>
      </c>
      <c r="D122" s="281"/>
      <c r="E122" s="281"/>
      <c r="F122" s="281"/>
      <c r="G122" s="281"/>
      <c r="H122" s="281"/>
      <c r="I122" s="281"/>
      <c r="J122" s="281"/>
      <c r="K122" s="332"/>
    </row>
    <row r="123" s="1" customFormat="1" ht="17.25" customHeight="1">
      <c r="B123" s="333"/>
      <c r="C123" s="305" t="s">
        <v>919</v>
      </c>
      <c r="D123" s="305"/>
      <c r="E123" s="305"/>
      <c r="F123" s="305" t="s">
        <v>920</v>
      </c>
      <c r="G123" s="306"/>
      <c r="H123" s="305" t="s">
        <v>56</v>
      </c>
      <c r="I123" s="305" t="s">
        <v>59</v>
      </c>
      <c r="J123" s="305" t="s">
        <v>921</v>
      </c>
      <c r="K123" s="334"/>
    </row>
    <row r="124" s="1" customFormat="1" ht="17.25" customHeight="1">
      <c r="B124" s="333"/>
      <c r="C124" s="307" t="s">
        <v>922</v>
      </c>
      <c r="D124" s="307"/>
      <c r="E124" s="307"/>
      <c r="F124" s="308" t="s">
        <v>923</v>
      </c>
      <c r="G124" s="309"/>
      <c r="H124" s="307"/>
      <c r="I124" s="307"/>
      <c r="J124" s="307" t="s">
        <v>924</v>
      </c>
      <c r="K124" s="334"/>
    </row>
    <row r="125" s="1" customFormat="1" ht="5.25" customHeight="1">
      <c r="B125" s="335"/>
      <c r="C125" s="310"/>
      <c r="D125" s="310"/>
      <c r="E125" s="310"/>
      <c r="F125" s="310"/>
      <c r="G125" s="336"/>
      <c r="H125" s="310"/>
      <c r="I125" s="310"/>
      <c r="J125" s="310"/>
      <c r="K125" s="337"/>
    </row>
    <row r="126" s="1" customFormat="1" ht="15" customHeight="1">
      <c r="B126" s="335"/>
      <c r="C126" s="290" t="s">
        <v>80</v>
      </c>
      <c r="D126" s="312"/>
      <c r="E126" s="312"/>
      <c r="F126" s="313" t="s">
        <v>925</v>
      </c>
      <c r="G126" s="290"/>
      <c r="H126" s="290" t="s">
        <v>964</v>
      </c>
      <c r="I126" s="290" t="s">
        <v>927</v>
      </c>
      <c r="J126" s="290">
        <v>120</v>
      </c>
      <c r="K126" s="338"/>
    </row>
    <row r="127" s="1" customFormat="1" ht="15" customHeight="1">
      <c r="B127" s="335"/>
      <c r="C127" s="290" t="s">
        <v>973</v>
      </c>
      <c r="D127" s="290"/>
      <c r="E127" s="290"/>
      <c r="F127" s="313" t="s">
        <v>925</v>
      </c>
      <c r="G127" s="290"/>
      <c r="H127" s="290" t="s">
        <v>974</v>
      </c>
      <c r="I127" s="290" t="s">
        <v>927</v>
      </c>
      <c r="J127" s="290" t="s">
        <v>975</v>
      </c>
      <c r="K127" s="338"/>
    </row>
    <row r="128" s="1" customFormat="1" ht="15" customHeight="1">
      <c r="B128" s="335"/>
      <c r="C128" s="290" t="s">
        <v>873</v>
      </c>
      <c r="D128" s="290"/>
      <c r="E128" s="290"/>
      <c r="F128" s="313" t="s">
        <v>925</v>
      </c>
      <c r="G128" s="290"/>
      <c r="H128" s="290" t="s">
        <v>976</v>
      </c>
      <c r="I128" s="290" t="s">
        <v>927</v>
      </c>
      <c r="J128" s="290" t="s">
        <v>975</v>
      </c>
      <c r="K128" s="338"/>
    </row>
    <row r="129" s="1" customFormat="1" ht="15" customHeight="1">
      <c r="B129" s="335"/>
      <c r="C129" s="290" t="s">
        <v>935</v>
      </c>
      <c r="D129" s="290"/>
      <c r="E129" s="290"/>
      <c r="F129" s="313" t="s">
        <v>930</v>
      </c>
      <c r="G129" s="290"/>
      <c r="H129" s="290" t="s">
        <v>936</v>
      </c>
      <c r="I129" s="290" t="s">
        <v>927</v>
      </c>
      <c r="J129" s="290">
        <v>15</v>
      </c>
      <c r="K129" s="338"/>
    </row>
    <row r="130" s="1" customFormat="1" ht="15" customHeight="1">
      <c r="B130" s="335"/>
      <c r="C130" s="316" t="s">
        <v>937</v>
      </c>
      <c r="D130" s="316"/>
      <c r="E130" s="316"/>
      <c r="F130" s="317" t="s">
        <v>930</v>
      </c>
      <c r="G130" s="316"/>
      <c r="H130" s="316" t="s">
        <v>938</v>
      </c>
      <c r="I130" s="316" t="s">
        <v>927</v>
      </c>
      <c r="J130" s="316">
        <v>15</v>
      </c>
      <c r="K130" s="338"/>
    </row>
    <row r="131" s="1" customFormat="1" ht="15" customHeight="1">
      <c r="B131" s="335"/>
      <c r="C131" s="316" t="s">
        <v>939</v>
      </c>
      <c r="D131" s="316"/>
      <c r="E131" s="316"/>
      <c r="F131" s="317" t="s">
        <v>930</v>
      </c>
      <c r="G131" s="316"/>
      <c r="H131" s="316" t="s">
        <v>940</v>
      </c>
      <c r="I131" s="316" t="s">
        <v>927</v>
      </c>
      <c r="J131" s="316">
        <v>20</v>
      </c>
      <c r="K131" s="338"/>
    </row>
    <row r="132" s="1" customFormat="1" ht="15" customHeight="1">
      <c r="B132" s="335"/>
      <c r="C132" s="316" t="s">
        <v>941</v>
      </c>
      <c r="D132" s="316"/>
      <c r="E132" s="316"/>
      <c r="F132" s="317" t="s">
        <v>930</v>
      </c>
      <c r="G132" s="316"/>
      <c r="H132" s="316" t="s">
        <v>942</v>
      </c>
      <c r="I132" s="316" t="s">
        <v>927</v>
      </c>
      <c r="J132" s="316">
        <v>20</v>
      </c>
      <c r="K132" s="338"/>
    </row>
    <row r="133" s="1" customFormat="1" ht="15" customHeight="1">
      <c r="B133" s="335"/>
      <c r="C133" s="290" t="s">
        <v>929</v>
      </c>
      <c r="D133" s="290"/>
      <c r="E133" s="290"/>
      <c r="F133" s="313" t="s">
        <v>930</v>
      </c>
      <c r="G133" s="290"/>
      <c r="H133" s="290" t="s">
        <v>964</v>
      </c>
      <c r="I133" s="290" t="s">
        <v>927</v>
      </c>
      <c r="J133" s="290">
        <v>50</v>
      </c>
      <c r="K133" s="338"/>
    </row>
    <row r="134" s="1" customFormat="1" ht="15" customHeight="1">
      <c r="B134" s="335"/>
      <c r="C134" s="290" t="s">
        <v>943</v>
      </c>
      <c r="D134" s="290"/>
      <c r="E134" s="290"/>
      <c r="F134" s="313" t="s">
        <v>930</v>
      </c>
      <c r="G134" s="290"/>
      <c r="H134" s="290" t="s">
        <v>964</v>
      </c>
      <c r="I134" s="290" t="s">
        <v>927</v>
      </c>
      <c r="J134" s="290">
        <v>50</v>
      </c>
      <c r="K134" s="338"/>
    </row>
    <row r="135" s="1" customFormat="1" ht="15" customHeight="1">
      <c r="B135" s="335"/>
      <c r="C135" s="290" t="s">
        <v>949</v>
      </c>
      <c r="D135" s="290"/>
      <c r="E135" s="290"/>
      <c r="F135" s="313" t="s">
        <v>930</v>
      </c>
      <c r="G135" s="290"/>
      <c r="H135" s="290" t="s">
        <v>964</v>
      </c>
      <c r="I135" s="290" t="s">
        <v>927</v>
      </c>
      <c r="J135" s="290">
        <v>50</v>
      </c>
      <c r="K135" s="338"/>
    </row>
    <row r="136" s="1" customFormat="1" ht="15" customHeight="1">
      <c r="B136" s="335"/>
      <c r="C136" s="290" t="s">
        <v>951</v>
      </c>
      <c r="D136" s="290"/>
      <c r="E136" s="290"/>
      <c r="F136" s="313" t="s">
        <v>930</v>
      </c>
      <c r="G136" s="290"/>
      <c r="H136" s="290" t="s">
        <v>964</v>
      </c>
      <c r="I136" s="290" t="s">
        <v>927</v>
      </c>
      <c r="J136" s="290">
        <v>50</v>
      </c>
      <c r="K136" s="338"/>
    </row>
    <row r="137" s="1" customFormat="1" ht="15" customHeight="1">
      <c r="B137" s="335"/>
      <c r="C137" s="290" t="s">
        <v>952</v>
      </c>
      <c r="D137" s="290"/>
      <c r="E137" s="290"/>
      <c r="F137" s="313" t="s">
        <v>930</v>
      </c>
      <c r="G137" s="290"/>
      <c r="H137" s="290" t="s">
        <v>977</v>
      </c>
      <c r="I137" s="290" t="s">
        <v>927</v>
      </c>
      <c r="J137" s="290">
        <v>255</v>
      </c>
      <c r="K137" s="338"/>
    </row>
    <row r="138" s="1" customFormat="1" ht="15" customHeight="1">
      <c r="B138" s="335"/>
      <c r="C138" s="290" t="s">
        <v>954</v>
      </c>
      <c r="D138" s="290"/>
      <c r="E138" s="290"/>
      <c r="F138" s="313" t="s">
        <v>925</v>
      </c>
      <c r="G138" s="290"/>
      <c r="H138" s="290" t="s">
        <v>978</v>
      </c>
      <c r="I138" s="290" t="s">
        <v>956</v>
      </c>
      <c r="J138" s="290"/>
      <c r="K138" s="338"/>
    </row>
    <row r="139" s="1" customFormat="1" ht="15" customHeight="1">
      <c r="B139" s="335"/>
      <c r="C139" s="290" t="s">
        <v>957</v>
      </c>
      <c r="D139" s="290"/>
      <c r="E139" s="290"/>
      <c r="F139" s="313" t="s">
        <v>925</v>
      </c>
      <c r="G139" s="290"/>
      <c r="H139" s="290" t="s">
        <v>979</v>
      </c>
      <c r="I139" s="290" t="s">
        <v>959</v>
      </c>
      <c r="J139" s="290"/>
      <c r="K139" s="338"/>
    </row>
    <row r="140" s="1" customFormat="1" ht="15" customHeight="1">
      <c r="B140" s="335"/>
      <c r="C140" s="290" t="s">
        <v>960</v>
      </c>
      <c r="D140" s="290"/>
      <c r="E140" s="290"/>
      <c r="F140" s="313" t="s">
        <v>925</v>
      </c>
      <c r="G140" s="290"/>
      <c r="H140" s="290" t="s">
        <v>960</v>
      </c>
      <c r="I140" s="290" t="s">
        <v>959</v>
      </c>
      <c r="J140" s="290"/>
      <c r="K140" s="338"/>
    </row>
    <row r="141" s="1" customFormat="1" ht="15" customHeight="1">
      <c r="B141" s="335"/>
      <c r="C141" s="290" t="s">
        <v>40</v>
      </c>
      <c r="D141" s="290"/>
      <c r="E141" s="290"/>
      <c r="F141" s="313" t="s">
        <v>925</v>
      </c>
      <c r="G141" s="290"/>
      <c r="H141" s="290" t="s">
        <v>980</v>
      </c>
      <c r="I141" s="290" t="s">
        <v>959</v>
      </c>
      <c r="J141" s="290"/>
      <c r="K141" s="338"/>
    </row>
    <row r="142" s="1" customFormat="1" ht="15" customHeight="1">
      <c r="B142" s="335"/>
      <c r="C142" s="290" t="s">
        <v>981</v>
      </c>
      <c r="D142" s="290"/>
      <c r="E142" s="290"/>
      <c r="F142" s="313" t="s">
        <v>925</v>
      </c>
      <c r="G142" s="290"/>
      <c r="H142" s="290" t="s">
        <v>982</v>
      </c>
      <c r="I142" s="290" t="s">
        <v>959</v>
      </c>
      <c r="J142" s="290"/>
      <c r="K142" s="338"/>
    </row>
    <row r="143" s="1" customFormat="1" ht="15" customHeight="1">
      <c r="B143" s="339"/>
      <c r="C143" s="340"/>
      <c r="D143" s="340"/>
      <c r="E143" s="340"/>
      <c r="F143" s="340"/>
      <c r="G143" s="340"/>
      <c r="H143" s="340"/>
      <c r="I143" s="340"/>
      <c r="J143" s="340"/>
      <c r="K143" s="341"/>
    </row>
    <row r="144" s="1" customFormat="1" ht="18.75" customHeight="1">
      <c r="B144" s="326"/>
      <c r="C144" s="326"/>
      <c r="D144" s="326"/>
      <c r="E144" s="326"/>
      <c r="F144" s="327"/>
      <c r="G144" s="326"/>
      <c r="H144" s="326"/>
      <c r="I144" s="326"/>
      <c r="J144" s="326"/>
      <c r="K144" s="326"/>
    </row>
    <row r="145" s="1" customFormat="1" ht="18.75" customHeight="1">
      <c r="B145" s="298"/>
      <c r="C145" s="298"/>
      <c r="D145" s="298"/>
      <c r="E145" s="298"/>
      <c r="F145" s="298"/>
      <c r="G145" s="298"/>
      <c r="H145" s="298"/>
      <c r="I145" s="298"/>
      <c r="J145" s="298"/>
      <c r="K145" s="298"/>
    </row>
    <row r="146" s="1" customFormat="1" ht="7.5" customHeight="1">
      <c r="B146" s="299"/>
      <c r="C146" s="300"/>
      <c r="D146" s="300"/>
      <c r="E146" s="300"/>
      <c r="F146" s="300"/>
      <c r="G146" s="300"/>
      <c r="H146" s="300"/>
      <c r="I146" s="300"/>
      <c r="J146" s="300"/>
      <c r="K146" s="301"/>
    </row>
    <row r="147" s="1" customFormat="1" ht="45" customHeight="1">
      <c r="B147" s="302"/>
      <c r="C147" s="303" t="s">
        <v>983</v>
      </c>
      <c r="D147" s="303"/>
      <c r="E147" s="303"/>
      <c r="F147" s="303"/>
      <c r="G147" s="303"/>
      <c r="H147" s="303"/>
      <c r="I147" s="303"/>
      <c r="J147" s="303"/>
      <c r="K147" s="304"/>
    </row>
    <row r="148" s="1" customFormat="1" ht="17.25" customHeight="1">
      <c r="B148" s="302"/>
      <c r="C148" s="305" t="s">
        <v>919</v>
      </c>
      <c r="D148" s="305"/>
      <c r="E148" s="305"/>
      <c r="F148" s="305" t="s">
        <v>920</v>
      </c>
      <c r="G148" s="306"/>
      <c r="H148" s="305" t="s">
        <v>56</v>
      </c>
      <c r="I148" s="305" t="s">
        <v>59</v>
      </c>
      <c r="J148" s="305" t="s">
        <v>921</v>
      </c>
      <c r="K148" s="304"/>
    </row>
    <row r="149" s="1" customFormat="1" ht="17.25" customHeight="1">
      <c r="B149" s="302"/>
      <c r="C149" s="307" t="s">
        <v>922</v>
      </c>
      <c r="D149" s="307"/>
      <c r="E149" s="307"/>
      <c r="F149" s="308" t="s">
        <v>923</v>
      </c>
      <c r="G149" s="309"/>
      <c r="H149" s="307"/>
      <c r="I149" s="307"/>
      <c r="J149" s="307" t="s">
        <v>924</v>
      </c>
      <c r="K149" s="304"/>
    </row>
    <row r="150" s="1" customFormat="1" ht="5.25" customHeight="1">
      <c r="B150" s="315"/>
      <c r="C150" s="310"/>
      <c r="D150" s="310"/>
      <c r="E150" s="310"/>
      <c r="F150" s="310"/>
      <c r="G150" s="311"/>
      <c r="H150" s="310"/>
      <c r="I150" s="310"/>
      <c r="J150" s="310"/>
      <c r="K150" s="338"/>
    </row>
    <row r="151" s="1" customFormat="1" ht="15" customHeight="1">
      <c r="B151" s="315"/>
      <c r="C151" s="342" t="s">
        <v>80</v>
      </c>
      <c r="D151" s="290"/>
      <c r="E151" s="290"/>
      <c r="F151" s="343" t="s">
        <v>925</v>
      </c>
      <c r="G151" s="290"/>
      <c r="H151" s="342" t="s">
        <v>964</v>
      </c>
      <c r="I151" s="342" t="s">
        <v>927</v>
      </c>
      <c r="J151" s="342">
        <v>120</v>
      </c>
      <c r="K151" s="338"/>
    </row>
    <row r="152" s="1" customFormat="1" ht="15" customHeight="1">
      <c r="B152" s="315"/>
      <c r="C152" s="342" t="s">
        <v>973</v>
      </c>
      <c r="D152" s="290"/>
      <c r="E152" s="290"/>
      <c r="F152" s="343" t="s">
        <v>925</v>
      </c>
      <c r="G152" s="290"/>
      <c r="H152" s="342" t="s">
        <v>984</v>
      </c>
      <c r="I152" s="342" t="s">
        <v>927</v>
      </c>
      <c r="J152" s="342" t="s">
        <v>975</v>
      </c>
      <c r="K152" s="338"/>
    </row>
    <row r="153" s="1" customFormat="1" ht="15" customHeight="1">
      <c r="B153" s="315"/>
      <c r="C153" s="342" t="s">
        <v>873</v>
      </c>
      <c r="D153" s="290"/>
      <c r="E153" s="290"/>
      <c r="F153" s="343" t="s">
        <v>925</v>
      </c>
      <c r="G153" s="290"/>
      <c r="H153" s="342" t="s">
        <v>985</v>
      </c>
      <c r="I153" s="342" t="s">
        <v>927</v>
      </c>
      <c r="J153" s="342" t="s">
        <v>975</v>
      </c>
      <c r="K153" s="338"/>
    </row>
    <row r="154" s="1" customFormat="1" ht="15" customHeight="1">
      <c r="B154" s="315"/>
      <c r="C154" s="342" t="s">
        <v>929</v>
      </c>
      <c r="D154" s="290"/>
      <c r="E154" s="290"/>
      <c r="F154" s="343" t="s">
        <v>930</v>
      </c>
      <c r="G154" s="290"/>
      <c r="H154" s="342" t="s">
        <v>964</v>
      </c>
      <c r="I154" s="342" t="s">
        <v>927</v>
      </c>
      <c r="J154" s="342">
        <v>50</v>
      </c>
      <c r="K154" s="338"/>
    </row>
    <row r="155" s="1" customFormat="1" ht="15" customHeight="1">
      <c r="B155" s="315"/>
      <c r="C155" s="342" t="s">
        <v>932</v>
      </c>
      <c r="D155" s="290"/>
      <c r="E155" s="290"/>
      <c r="F155" s="343" t="s">
        <v>925</v>
      </c>
      <c r="G155" s="290"/>
      <c r="H155" s="342" t="s">
        <v>964</v>
      </c>
      <c r="I155" s="342" t="s">
        <v>934</v>
      </c>
      <c r="J155" s="342"/>
      <c r="K155" s="338"/>
    </row>
    <row r="156" s="1" customFormat="1" ht="15" customHeight="1">
      <c r="B156" s="315"/>
      <c r="C156" s="342" t="s">
        <v>943</v>
      </c>
      <c r="D156" s="290"/>
      <c r="E156" s="290"/>
      <c r="F156" s="343" t="s">
        <v>930</v>
      </c>
      <c r="G156" s="290"/>
      <c r="H156" s="342" t="s">
        <v>964</v>
      </c>
      <c r="I156" s="342" t="s">
        <v>927</v>
      </c>
      <c r="J156" s="342">
        <v>50</v>
      </c>
      <c r="K156" s="338"/>
    </row>
    <row r="157" s="1" customFormat="1" ht="15" customHeight="1">
      <c r="B157" s="315"/>
      <c r="C157" s="342" t="s">
        <v>951</v>
      </c>
      <c r="D157" s="290"/>
      <c r="E157" s="290"/>
      <c r="F157" s="343" t="s">
        <v>930</v>
      </c>
      <c r="G157" s="290"/>
      <c r="H157" s="342" t="s">
        <v>964</v>
      </c>
      <c r="I157" s="342" t="s">
        <v>927</v>
      </c>
      <c r="J157" s="342">
        <v>50</v>
      </c>
      <c r="K157" s="338"/>
    </row>
    <row r="158" s="1" customFormat="1" ht="15" customHeight="1">
      <c r="B158" s="315"/>
      <c r="C158" s="342" t="s">
        <v>949</v>
      </c>
      <c r="D158" s="290"/>
      <c r="E158" s="290"/>
      <c r="F158" s="343" t="s">
        <v>930</v>
      </c>
      <c r="G158" s="290"/>
      <c r="H158" s="342" t="s">
        <v>964</v>
      </c>
      <c r="I158" s="342" t="s">
        <v>927</v>
      </c>
      <c r="J158" s="342">
        <v>50</v>
      </c>
      <c r="K158" s="338"/>
    </row>
    <row r="159" s="1" customFormat="1" ht="15" customHeight="1">
      <c r="B159" s="315"/>
      <c r="C159" s="342" t="s">
        <v>91</v>
      </c>
      <c r="D159" s="290"/>
      <c r="E159" s="290"/>
      <c r="F159" s="343" t="s">
        <v>925</v>
      </c>
      <c r="G159" s="290"/>
      <c r="H159" s="342" t="s">
        <v>986</v>
      </c>
      <c r="I159" s="342" t="s">
        <v>927</v>
      </c>
      <c r="J159" s="342" t="s">
        <v>987</v>
      </c>
      <c r="K159" s="338"/>
    </row>
    <row r="160" s="1" customFormat="1" ht="15" customHeight="1">
      <c r="B160" s="315"/>
      <c r="C160" s="342" t="s">
        <v>988</v>
      </c>
      <c r="D160" s="290"/>
      <c r="E160" s="290"/>
      <c r="F160" s="343" t="s">
        <v>925</v>
      </c>
      <c r="G160" s="290"/>
      <c r="H160" s="342" t="s">
        <v>989</v>
      </c>
      <c r="I160" s="342" t="s">
        <v>959</v>
      </c>
      <c r="J160" s="342"/>
      <c r="K160" s="338"/>
    </row>
    <row r="161" s="1" customFormat="1" ht="15" customHeight="1">
      <c r="B161" s="344"/>
      <c r="C161" s="324"/>
      <c r="D161" s="324"/>
      <c r="E161" s="324"/>
      <c r="F161" s="324"/>
      <c r="G161" s="324"/>
      <c r="H161" s="324"/>
      <c r="I161" s="324"/>
      <c r="J161" s="324"/>
      <c r="K161" s="345"/>
    </row>
    <row r="162" s="1" customFormat="1" ht="18.75" customHeight="1">
      <c r="B162" s="326"/>
      <c r="C162" s="336"/>
      <c r="D162" s="336"/>
      <c r="E162" s="336"/>
      <c r="F162" s="346"/>
      <c r="G162" s="336"/>
      <c r="H162" s="336"/>
      <c r="I162" s="336"/>
      <c r="J162" s="336"/>
      <c r="K162" s="326"/>
    </row>
    <row r="163" s="1" customFormat="1" ht="18.75" customHeight="1">
      <c r="B163" s="298"/>
      <c r="C163" s="298"/>
      <c r="D163" s="298"/>
      <c r="E163" s="298"/>
      <c r="F163" s="298"/>
      <c r="G163" s="298"/>
      <c r="H163" s="298"/>
      <c r="I163" s="298"/>
      <c r="J163" s="298"/>
      <c r="K163" s="298"/>
    </row>
    <row r="164" s="1" customFormat="1" ht="7.5" customHeight="1">
      <c r="B164" s="277"/>
      <c r="C164" s="278"/>
      <c r="D164" s="278"/>
      <c r="E164" s="278"/>
      <c r="F164" s="278"/>
      <c r="G164" s="278"/>
      <c r="H164" s="278"/>
      <c r="I164" s="278"/>
      <c r="J164" s="278"/>
      <c r="K164" s="279"/>
    </row>
    <row r="165" s="1" customFormat="1" ht="45" customHeight="1">
      <c r="B165" s="280"/>
      <c r="C165" s="281" t="s">
        <v>990</v>
      </c>
      <c r="D165" s="281"/>
      <c r="E165" s="281"/>
      <c r="F165" s="281"/>
      <c r="G165" s="281"/>
      <c r="H165" s="281"/>
      <c r="I165" s="281"/>
      <c r="J165" s="281"/>
      <c r="K165" s="282"/>
    </row>
    <row r="166" s="1" customFormat="1" ht="17.25" customHeight="1">
      <c r="B166" s="280"/>
      <c r="C166" s="305" t="s">
        <v>919</v>
      </c>
      <c r="D166" s="305"/>
      <c r="E166" s="305"/>
      <c r="F166" s="305" t="s">
        <v>920</v>
      </c>
      <c r="G166" s="347"/>
      <c r="H166" s="348" t="s">
        <v>56</v>
      </c>
      <c r="I166" s="348" t="s">
        <v>59</v>
      </c>
      <c r="J166" s="305" t="s">
        <v>921</v>
      </c>
      <c r="K166" s="282"/>
    </row>
    <row r="167" s="1" customFormat="1" ht="17.25" customHeight="1">
      <c r="B167" s="283"/>
      <c r="C167" s="307" t="s">
        <v>922</v>
      </c>
      <c r="D167" s="307"/>
      <c r="E167" s="307"/>
      <c r="F167" s="308" t="s">
        <v>923</v>
      </c>
      <c r="G167" s="349"/>
      <c r="H167" s="350"/>
      <c r="I167" s="350"/>
      <c r="J167" s="307" t="s">
        <v>924</v>
      </c>
      <c r="K167" s="285"/>
    </row>
    <row r="168" s="1" customFormat="1" ht="5.25" customHeight="1">
      <c r="B168" s="315"/>
      <c r="C168" s="310"/>
      <c r="D168" s="310"/>
      <c r="E168" s="310"/>
      <c r="F168" s="310"/>
      <c r="G168" s="311"/>
      <c r="H168" s="310"/>
      <c r="I168" s="310"/>
      <c r="J168" s="310"/>
      <c r="K168" s="338"/>
    </row>
    <row r="169" s="1" customFormat="1" ht="15" customHeight="1">
      <c r="B169" s="315"/>
      <c r="C169" s="290" t="s">
        <v>80</v>
      </c>
      <c r="D169" s="290"/>
      <c r="E169" s="290"/>
      <c r="F169" s="313" t="s">
        <v>925</v>
      </c>
      <c r="G169" s="290"/>
      <c r="H169" s="290" t="s">
        <v>964</v>
      </c>
      <c r="I169" s="290" t="s">
        <v>927</v>
      </c>
      <c r="J169" s="290">
        <v>120</v>
      </c>
      <c r="K169" s="338"/>
    </row>
    <row r="170" s="1" customFormat="1" ht="15" customHeight="1">
      <c r="B170" s="315"/>
      <c r="C170" s="290" t="s">
        <v>973</v>
      </c>
      <c r="D170" s="290"/>
      <c r="E170" s="290"/>
      <c r="F170" s="313" t="s">
        <v>925</v>
      </c>
      <c r="G170" s="290"/>
      <c r="H170" s="290" t="s">
        <v>974</v>
      </c>
      <c r="I170" s="290" t="s">
        <v>927</v>
      </c>
      <c r="J170" s="290" t="s">
        <v>975</v>
      </c>
      <c r="K170" s="338"/>
    </row>
    <row r="171" s="1" customFormat="1" ht="15" customHeight="1">
      <c r="B171" s="315"/>
      <c r="C171" s="290" t="s">
        <v>873</v>
      </c>
      <c r="D171" s="290"/>
      <c r="E171" s="290"/>
      <c r="F171" s="313" t="s">
        <v>925</v>
      </c>
      <c r="G171" s="290"/>
      <c r="H171" s="290" t="s">
        <v>991</v>
      </c>
      <c r="I171" s="290" t="s">
        <v>927</v>
      </c>
      <c r="J171" s="290" t="s">
        <v>975</v>
      </c>
      <c r="K171" s="338"/>
    </row>
    <row r="172" s="1" customFormat="1" ht="15" customHeight="1">
      <c r="B172" s="315"/>
      <c r="C172" s="290" t="s">
        <v>929</v>
      </c>
      <c r="D172" s="290"/>
      <c r="E172" s="290"/>
      <c r="F172" s="313" t="s">
        <v>930</v>
      </c>
      <c r="G172" s="290"/>
      <c r="H172" s="290" t="s">
        <v>991</v>
      </c>
      <c r="I172" s="290" t="s">
        <v>927</v>
      </c>
      <c r="J172" s="290">
        <v>50</v>
      </c>
      <c r="K172" s="338"/>
    </row>
    <row r="173" s="1" customFormat="1" ht="15" customHeight="1">
      <c r="B173" s="315"/>
      <c r="C173" s="290" t="s">
        <v>932</v>
      </c>
      <c r="D173" s="290"/>
      <c r="E173" s="290"/>
      <c r="F173" s="313" t="s">
        <v>925</v>
      </c>
      <c r="G173" s="290"/>
      <c r="H173" s="290" t="s">
        <v>991</v>
      </c>
      <c r="I173" s="290" t="s">
        <v>934</v>
      </c>
      <c r="J173" s="290"/>
      <c r="K173" s="338"/>
    </row>
    <row r="174" s="1" customFormat="1" ht="15" customHeight="1">
      <c r="B174" s="315"/>
      <c r="C174" s="290" t="s">
        <v>943</v>
      </c>
      <c r="D174" s="290"/>
      <c r="E174" s="290"/>
      <c r="F174" s="313" t="s">
        <v>930</v>
      </c>
      <c r="G174" s="290"/>
      <c r="H174" s="290" t="s">
        <v>991</v>
      </c>
      <c r="I174" s="290" t="s">
        <v>927</v>
      </c>
      <c r="J174" s="290">
        <v>50</v>
      </c>
      <c r="K174" s="338"/>
    </row>
    <row r="175" s="1" customFormat="1" ht="15" customHeight="1">
      <c r="B175" s="315"/>
      <c r="C175" s="290" t="s">
        <v>951</v>
      </c>
      <c r="D175" s="290"/>
      <c r="E175" s="290"/>
      <c r="F175" s="313" t="s">
        <v>930</v>
      </c>
      <c r="G175" s="290"/>
      <c r="H175" s="290" t="s">
        <v>991</v>
      </c>
      <c r="I175" s="290" t="s">
        <v>927</v>
      </c>
      <c r="J175" s="290">
        <v>50</v>
      </c>
      <c r="K175" s="338"/>
    </row>
    <row r="176" s="1" customFormat="1" ht="15" customHeight="1">
      <c r="B176" s="315"/>
      <c r="C176" s="290" t="s">
        <v>949</v>
      </c>
      <c r="D176" s="290"/>
      <c r="E176" s="290"/>
      <c r="F176" s="313" t="s">
        <v>930</v>
      </c>
      <c r="G176" s="290"/>
      <c r="H176" s="290" t="s">
        <v>991</v>
      </c>
      <c r="I176" s="290" t="s">
        <v>927</v>
      </c>
      <c r="J176" s="290">
        <v>50</v>
      </c>
      <c r="K176" s="338"/>
    </row>
    <row r="177" s="1" customFormat="1" ht="15" customHeight="1">
      <c r="B177" s="315"/>
      <c r="C177" s="290" t="s">
        <v>116</v>
      </c>
      <c r="D177" s="290"/>
      <c r="E177" s="290"/>
      <c r="F177" s="313" t="s">
        <v>925</v>
      </c>
      <c r="G177" s="290"/>
      <c r="H177" s="290" t="s">
        <v>992</v>
      </c>
      <c r="I177" s="290" t="s">
        <v>993</v>
      </c>
      <c r="J177" s="290"/>
      <c r="K177" s="338"/>
    </row>
    <row r="178" s="1" customFormat="1" ht="15" customHeight="1">
      <c r="B178" s="315"/>
      <c r="C178" s="290" t="s">
        <v>59</v>
      </c>
      <c r="D178" s="290"/>
      <c r="E178" s="290"/>
      <c r="F178" s="313" t="s">
        <v>925</v>
      </c>
      <c r="G178" s="290"/>
      <c r="H178" s="290" t="s">
        <v>994</v>
      </c>
      <c r="I178" s="290" t="s">
        <v>995</v>
      </c>
      <c r="J178" s="290">
        <v>1</v>
      </c>
      <c r="K178" s="338"/>
    </row>
    <row r="179" s="1" customFormat="1" ht="15" customHeight="1">
      <c r="B179" s="315"/>
      <c r="C179" s="290" t="s">
        <v>55</v>
      </c>
      <c r="D179" s="290"/>
      <c r="E179" s="290"/>
      <c r="F179" s="313" t="s">
        <v>925</v>
      </c>
      <c r="G179" s="290"/>
      <c r="H179" s="290" t="s">
        <v>996</v>
      </c>
      <c r="I179" s="290" t="s">
        <v>927</v>
      </c>
      <c r="J179" s="290">
        <v>20</v>
      </c>
      <c r="K179" s="338"/>
    </row>
    <row r="180" s="1" customFormat="1" ht="15" customHeight="1">
      <c r="B180" s="315"/>
      <c r="C180" s="290" t="s">
        <v>56</v>
      </c>
      <c r="D180" s="290"/>
      <c r="E180" s="290"/>
      <c r="F180" s="313" t="s">
        <v>925</v>
      </c>
      <c r="G180" s="290"/>
      <c r="H180" s="290" t="s">
        <v>997</v>
      </c>
      <c r="I180" s="290" t="s">
        <v>927</v>
      </c>
      <c r="J180" s="290">
        <v>255</v>
      </c>
      <c r="K180" s="338"/>
    </row>
    <row r="181" s="1" customFormat="1" ht="15" customHeight="1">
      <c r="B181" s="315"/>
      <c r="C181" s="290" t="s">
        <v>117</v>
      </c>
      <c r="D181" s="290"/>
      <c r="E181" s="290"/>
      <c r="F181" s="313" t="s">
        <v>925</v>
      </c>
      <c r="G181" s="290"/>
      <c r="H181" s="290" t="s">
        <v>889</v>
      </c>
      <c r="I181" s="290" t="s">
        <v>927</v>
      </c>
      <c r="J181" s="290">
        <v>10</v>
      </c>
      <c r="K181" s="338"/>
    </row>
    <row r="182" s="1" customFormat="1" ht="15" customHeight="1">
      <c r="B182" s="315"/>
      <c r="C182" s="290" t="s">
        <v>118</v>
      </c>
      <c r="D182" s="290"/>
      <c r="E182" s="290"/>
      <c r="F182" s="313" t="s">
        <v>925</v>
      </c>
      <c r="G182" s="290"/>
      <c r="H182" s="290" t="s">
        <v>998</v>
      </c>
      <c r="I182" s="290" t="s">
        <v>959</v>
      </c>
      <c r="J182" s="290"/>
      <c r="K182" s="338"/>
    </row>
    <row r="183" s="1" customFormat="1" ht="15" customHeight="1">
      <c r="B183" s="315"/>
      <c r="C183" s="290" t="s">
        <v>999</v>
      </c>
      <c r="D183" s="290"/>
      <c r="E183" s="290"/>
      <c r="F183" s="313" t="s">
        <v>925</v>
      </c>
      <c r="G183" s="290"/>
      <c r="H183" s="290" t="s">
        <v>1000</v>
      </c>
      <c r="I183" s="290" t="s">
        <v>959</v>
      </c>
      <c r="J183" s="290"/>
      <c r="K183" s="338"/>
    </row>
    <row r="184" s="1" customFormat="1" ht="15" customHeight="1">
      <c r="B184" s="315"/>
      <c r="C184" s="290" t="s">
        <v>988</v>
      </c>
      <c r="D184" s="290"/>
      <c r="E184" s="290"/>
      <c r="F184" s="313" t="s">
        <v>925</v>
      </c>
      <c r="G184" s="290"/>
      <c r="H184" s="290" t="s">
        <v>1001</v>
      </c>
      <c r="I184" s="290" t="s">
        <v>959</v>
      </c>
      <c r="J184" s="290"/>
      <c r="K184" s="338"/>
    </row>
    <row r="185" s="1" customFormat="1" ht="15" customHeight="1">
      <c r="B185" s="315"/>
      <c r="C185" s="290" t="s">
        <v>120</v>
      </c>
      <c r="D185" s="290"/>
      <c r="E185" s="290"/>
      <c r="F185" s="313" t="s">
        <v>930</v>
      </c>
      <c r="G185" s="290"/>
      <c r="H185" s="290" t="s">
        <v>1002</v>
      </c>
      <c r="I185" s="290" t="s">
        <v>927</v>
      </c>
      <c r="J185" s="290">
        <v>50</v>
      </c>
      <c r="K185" s="338"/>
    </row>
    <row r="186" s="1" customFormat="1" ht="15" customHeight="1">
      <c r="B186" s="315"/>
      <c r="C186" s="290" t="s">
        <v>1003</v>
      </c>
      <c r="D186" s="290"/>
      <c r="E186" s="290"/>
      <c r="F186" s="313" t="s">
        <v>930</v>
      </c>
      <c r="G186" s="290"/>
      <c r="H186" s="290" t="s">
        <v>1004</v>
      </c>
      <c r="I186" s="290" t="s">
        <v>1005</v>
      </c>
      <c r="J186" s="290"/>
      <c r="K186" s="338"/>
    </row>
    <row r="187" s="1" customFormat="1" ht="15" customHeight="1">
      <c r="B187" s="315"/>
      <c r="C187" s="290" t="s">
        <v>1006</v>
      </c>
      <c r="D187" s="290"/>
      <c r="E187" s="290"/>
      <c r="F187" s="313" t="s">
        <v>930</v>
      </c>
      <c r="G187" s="290"/>
      <c r="H187" s="290" t="s">
        <v>1007</v>
      </c>
      <c r="I187" s="290" t="s">
        <v>1005</v>
      </c>
      <c r="J187" s="290"/>
      <c r="K187" s="338"/>
    </row>
    <row r="188" s="1" customFormat="1" ht="15" customHeight="1">
      <c r="B188" s="315"/>
      <c r="C188" s="290" t="s">
        <v>1008</v>
      </c>
      <c r="D188" s="290"/>
      <c r="E188" s="290"/>
      <c r="F188" s="313" t="s">
        <v>930</v>
      </c>
      <c r="G188" s="290"/>
      <c r="H188" s="290" t="s">
        <v>1009</v>
      </c>
      <c r="I188" s="290" t="s">
        <v>1005</v>
      </c>
      <c r="J188" s="290"/>
      <c r="K188" s="338"/>
    </row>
    <row r="189" s="1" customFormat="1" ht="15" customHeight="1">
      <c r="B189" s="315"/>
      <c r="C189" s="351" t="s">
        <v>1010</v>
      </c>
      <c r="D189" s="290"/>
      <c r="E189" s="290"/>
      <c r="F189" s="313" t="s">
        <v>930</v>
      </c>
      <c r="G189" s="290"/>
      <c r="H189" s="290" t="s">
        <v>1011</v>
      </c>
      <c r="I189" s="290" t="s">
        <v>1012</v>
      </c>
      <c r="J189" s="352" t="s">
        <v>1013</v>
      </c>
      <c r="K189" s="338"/>
    </row>
    <row r="190" s="16" customFormat="1" ht="15" customHeight="1">
      <c r="B190" s="353"/>
      <c r="C190" s="354" t="s">
        <v>1014</v>
      </c>
      <c r="D190" s="355"/>
      <c r="E190" s="355"/>
      <c r="F190" s="356" t="s">
        <v>930</v>
      </c>
      <c r="G190" s="355"/>
      <c r="H190" s="355" t="s">
        <v>1015</v>
      </c>
      <c r="I190" s="355" t="s">
        <v>1012</v>
      </c>
      <c r="J190" s="357" t="s">
        <v>1013</v>
      </c>
      <c r="K190" s="358"/>
    </row>
    <row r="191" s="1" customFormat="1" ht="15" customHeight="1">
      <c r="B191" s="315"/>
      <c r="C191" s="351" t="s">
        <v>44</v>
      </c>
      <c r="D191" s="290"/>
      <c r="E191" s="290"/>
      <c r="F191" s="313" t="s">
        <v>925</v>
      </c>
      <c r="G191" s="290"/>
      <c r="H191" s="287" t="s">
        <v>1016</v>
      </c>
      <c r="I191" s="290" t="s">
        <v>1017</v>
      </c>
      <c r="J191" s="290"/>
      <c r="K191" s="338"/>
    </row>
    <row r="192" s="1" customFormat="1" ht="15" customHeight="1">
      <c r="B192" s="315"/>
      <c r="C192" s="351" t="s">
        <v>1018</v>
      </c>
      <c r="D192" s="290"/>
      <c r="E192" s="290"/>
      <c r="F192" s="313" t="s">
        <v>925</v>
      </c>
      <c r="G192" s="290"/>
      <c r="H192" s="290" t="s">
        <v>1019</v>
      </c>
      <c r="I192" s="290" t="s">
        <v>959</v>
      </c>
      <c r="J192" s="290"/>
      <c r="K192" s="338"/>
    </row>
    <row r="193" s="1" customFormat="1" ht="15" customHeight="1">
      <c r="B193" s="315"/>
      <c r="C193" s="351" t="s">
        <v>1020</v>
      </c>
      <c r="D193" s="290"/>
      <c r="E193" s="290"/>
      <c r="F193" s="313" t="s">
        <v>925</v>
      </c>
      <c r="G193" s="290"/>
      <c r="H193" s="290" t="s">
        <v>1021</v>
      </c>
      <c r="I193" s="290" t="s">
        <v>959</v>
      </c>
      <c r="J193" s="290"/>
      <c r="K193" s="338"/>
    </row>
    <row r="194" s="1" customFormat="1" ht="15" customHeight="1">
      <c r="B194" s="315"/>
      <c r="C194" s="351" t="s">
        <v>1022</v>
      </c>
      <c r="D194" s="290"/>
      <c r="E194" s="290"/>
      <c r="F194" s="313" t="s">
        <v>930</v>
      </c>
      <c r="G194" s="290"/>
      <c r="H194" s="290" t="s">
        <v>1023</v>
      </c>
      <c r="I194" s="290" t="s">
        <v>959</v>
      </c>
      <c r="J194" s="290"/>
      <c r="K194" s="338"/>
    </row>
    <row r="195" s="1" customFormat="1" ht="15" customHeight="1">
      <c r="B195" s="344"/>
      <c r="C195" s="359"/>
      <c r="D195" s="324"/>
      <c r="E195" s="324"/>
      <c r="F195" s="324"/>
      <c r="G195" s="324"/>
      <c r="H195" s="324"/>
      <c r="I195" s="324"/>
      <c r="J195" s="324"/>
      <c r="K195" s="345"/>
    </row>
    <row r="196" s="1" customFormat="1" ht="18.75" customHeight="1">
      <c r="B196" s="326"/>
      <c r="C196" s="336"/>
      <c r="D196" s="336"/>
      <c r="E196" s="336"/>
      <c r="F196" s="346"/>
      <c r="G196" s="336"/>
      <c r="H196" s="336"/>
      <c r="I196" s="336"/>
      <c r="J196" s="336"/>
      <c r="K196" s="326"/>
    </row>
    <row r="197" s="1" customFormat="1" ht="18.75" customHeight="1">
      <c r="B197" s="326"/>
      <c r="C197" s="336"/>
      <c r="D197" s="336"/>
      <c r="E197" s="336"/>
      <c r="F197" s="346"/>
      <c r="G197" s="336"/>
      <c r="H197" s="336"/>
      <c r="I197" s="336"/>
      <c r="J197" s="336"/>
      <c r="K197" s="326"/>
    </row>
    <row r="198" s="1" customFormat="1" ht="18.75" customHeight="1">
      <c r="B198" s="298"/>
      <c r="C198" s="298"/>
      <c r="D198" s="298"/>
      <c r="E198" s="298"/>
      <c r="F198" s="298"/>
      <c r="G198" s="298"/>
      <c r="H198" s="298"/>
      <c r="I198" s="298"/>
      <c r="J198" s="298"/>
      <c r="K198" s="298"/>
    </row>
    <row r="199" s="1" customFormat="1" ht="13.5">
      <c r="B199" s="277"/>
      <c r="C199" s="278"/>
      <c r="D199" s="278"/>
      <c r="E199" s="278"/>
      <c r="F199" s="278"/>
      <c r="G199" s="278"/>
      <c r="H199" s="278"/>
      <c r="I199" s="278"/>
      <c r="J199" s="278"/>
      <c r="K199" s="279"/>
    </row>
    <row r="200" s="1" customFormat="1" ht="21">
      <c r="B200" s="280"/>
      <c r="C200" s="281" t="s">
        <v>1024</v>
      </c>
      <c r="D200" s="281"/>
      <c r="E200" s="281"/>
      <c r="F200" s="281"/>
      <c r="G200" s="281"/>
      <c r="H200" s="281"/>
      <c r="I200" s="281"/>
      <c r="J200" s="281"/>
      <c r="K200" s="282"/>
    </row>
    <row r="201" s="1" customFormat="1" ht="25.5" customHeight="1">
      <c r="B201" s="280"/>
      <c r="C201" s="360" t="s">
        <v>1025</v>
      </c>
      <c r="D201" s="360"/>
      <c r="E201" s="360"/>
      <c r="F201" s="360" t="s">
        <v>1026</v>
      </c>
      <c r="G201" s="361"/>
      <c r="H201" s="360" t="s">
        <v>1027</v>
      </c>
      <c r="I201" s="360"/>
      <c r="J201" s="360"/>
      <c r="K201" s="282"/>
    </row>
    <row r="202" s="1" customFormat="1" ht="5.25" customHeight="1">
      <c r="B202" s="315"/>
      <c r="C202" s="310"/>
      <c r="D202" s="310"/>
      <c r="E202" s="310"/>
      <c r="F202" s="310"/>
      <c r="G202" s="336"/>
      <c r="H202" s="310"/>
      <c r="I202" s="310"/>
      <c r="J202" s="310"/>
      <c r="K202" s="338"/>
    </row>
    <row r="203" s="1" customFormat="1" ht="15" customHeight="1">
      <c r="B203" s="315"/>
      <c r="C203" s="290" t="s">
        <v>1017</v>
      </c>
      <c r="D203" s="290"/>
      <c r="E203" s="290"/>
      <c r="F203" s="313" t="s">
        <v>45</v>
      </c>
      <c r="G203" s="290"/>
      <c r="H203" s="290" t="s">
        <v>1028</v>
      </c>
      <c r="I203" s="290"/>
      <c r="J203" s="290"/>
      <c r="K203" s="338"/>
    </row>
    <row r="204" s="1" customFormat="1" ht="15" customHeight="1">
      <c r="B204" s="315"/>
      <c r="C204" s="290"/>
      <c r="D204" s="290"/>
      <c r="E204" s="290"/>
      <c r="F204" s="313" t="s">
        <v>46</v>
      </c>
      <c r="G204" s="290"/>
      <c r="H204" s="290" t="s">
        <v>1029</v>
      </c>
      <c r="I204" s="290"/>
      <c r="J204" s="290"/>
      <c r="K204" s="338"/>
    </row>
    <row r="205" s="1" customFormat="1" ht="15" customHeight="1">
      <c r="B205" s="315"/>
      <c r="C205" s="290"/>
      <c r="D205" s="290"/>
      <c r="E205" s="290"/>
      <c r="F205" s="313" t="s">
        <v>49</v>
      </c>
      <c r="G205" s="290"/>
      <c r="H205" s="290" t="s">
        <v>1030</v>
      </c>
      <c r="I205" s="290"/>
      <c r="J205" s="290"/>
      <c r="K205" s="338"/>
    </row>
    <row r="206" s="1" customFormat="1" ht="15" customHeight="1">
      <c r="B206" s="315"/>
      <c r="C206" s="290"/>
      <c r="D206" s="290"/>
      <c r="E206" s="290"/>
      <c r="F206" s="313" t="s">
        <v>47</v>
      </c>
      <c r="G206" s="290"/>
      <c r="H206" s="290" t="s">
        <v>1031</v>
      </c>
      <c r="I206" s="290"/>
      <c r="J206" s="290"/>
      <c r="K206" s="338"/>
    </row>
    <row r="207" s="1" customFormat="1" ht="15" customHeight="1">
      <c r="B207" s="315"/>
      <c r="C207" s="290"/>
      <c r="D207" s="290"/>
      <c r="E207" s="290"/>
      <c r="F207" s="313" t="s">
        <v>48</v>
      </c>
      <c r="G207" s="290"/>
      <c r="H207" s="290" t="s">
        <v>1032</v>
      </c>
      <c r="I207" s="290"/>
      <c r="J207" s="290"/>
      <c r="K207" s="338"/>
    </row>
    <row r="208" s="1" customFormat="1" ht="15" customHeight="1">
      <c r="B208" s="315"/>
      <c r="C208" s="290"/>
      <c r="D208" s="290"/>
      <c r="E208" s="290"/>
      <c r="F208" s="313"/>
      <c r="G208" s="290"/>
      <c r="H208" s="290"/>
      <c r="I208" s="290"/>
      <c r="J208" s="290"/>
      <c r="K208" s="338"/>
    </row>
    <row r="209" s="1" customFormat="1" ht="15" customHeight="1">
      <c r="B209" s="315"/>
      <c r="C209" s="290" t="s">
        <v>971</v>
      </c>
      <c r="D209" s="290"/>
      <c r="E209" s="290"/>
      <c r="F209" s="313" t="s">
        <v>81</v>
      </c>
      <c r="G209" s="290"/>
      <c r="H209" s="290" t="s">
        <v>1033</v>
      </c>
      <c r="I209" s="290"/>
      <c r="J209" s="290"/>
      <c r="K209" s="338"/>
    </row>
    <row r="210" s="1" customFormat="1" ht="15" customHeight="1">
      <c r="B210" s="315"/>
      <c r="C210" s="290"/>
      <c r="D210" s="290"/>
      <c r="E210" s="290"/>
      <c r="F210" s="313" t="s">
        <v>867</v>
      </c>
      <c r="G210" s="290"/>
      <c r="H210" s="290" t="s">
        <v>868</v>
      </c>
      <c r="I210" s="290"/>
      <c r="J210" s="290"/>
      <c r="K210" s="338"/>
    </row>
    <row r="211" s="1" customFormat="1" ht="15" customHeight="1">
      <c r="B211" s="315"/>
      <c r="C211" s="290"/>
      <c r="D211" s="290"/>
      <c r="E211" s="290"/>
      <c r="F211" s="313" t="s">
        <v>865</v>
      </c>
      <c r="G211" s="290"/>
      <c r="H211" s="290" t="s">
        <v>1034</v>
      </c>
      <c r="I211" s="290"/>
      <c r="J211" s="290"/>
      <c r="K211" s="338"/>
    </row>
    <row r="212" s="1" customFormat="1" ht="15" customHeight="1">
      <c r="B212" s="362"/>
      <c r="C212" s="290"/>
      <c r="D212" s="290"/>
      <c r="E212" s="290"/>
      <c r="F212" s="313" t="s">
        <v>869</v>
      </c>
      <c r="G212" s="351"/>
      <c r="H212" s="342" t="s">
        <v>870</v>
      </c>
      <c r="I212" s="342"/>
      <c r="J212" s="342"/>
      <c r="K212" s="363"/>
    </row>
    <row r="213" s="1" customFormat="1" ht="15" customHeight="1">
      <c r="B213" s="362"/>
      <c r="C213" s="290"/>
      <c r="D213" s="290"/>
      <c r="E213" s="290"/>
      <c r="F213" s="313" t="s">
        <v>871</v>
      </c>
      <c r="G213" s="351"/>
      <c r="H213" s="342" t="s">
        <v>1035</v>
      </c>
      <c r="I213" s="342"/>
      <c r="J213" s="342"/>
      <c r="K213" s="363"/>
    </row>
    <row r="214" s="1" customFormat="1" ht="15" customHeight="1">
      <c r="B214" s="362"/>
      <c r="C214" s="290"/>
      <c r="D214" s="290"/>
      <c r="E214" s="290"/>
      <c r="F214" s="313"/>
      <c r="G214" s="351"/>
      <c r="H214" s="342"/>
      <c r="I214" s="342"/>
      <c r="J214" s="342"/>
      <c r="K214" s="363"/>
    </row>
    <row r="215" s="1" customFormat="1" ht="15" customHeight="1">
      <c r="B215" s="362"/>
      <c r="C215" s="290" t="s">
        <v>995</v>
      </c>
      <c r="D215" s="290"/>
      <c r="E215" s="290"/>
      <c r="F215" s="313">
        <v>1</v>
      </c>
      <c r="G215" s="351"/>
      <c r="H215" s="342" t="s">
        <v>1036</v>
      </c>
      <c r="I215" s="342"/>
      <c r="J215" s="342"/>
      <c r="K215" s="363"/>
    </row>
    <row r="216" s="1" customFormat="1" ht="15" customHeight="1">
      <c r="B216" s="362"/>
      <c r="C216" s="290"/>
      <c r="D216" s="290"/>
      <c r="E216" s="290"/>
      <c r="F216" s="313">
        <v>2</v>
      </c>
      <c r="G216" s="351"/>
      <c r="H216" s="342" t="s">
        <v>1037</v>
      </c>
      <c r="I216" s="342"/>
      <c r="J216" s="342"/>
      <c r="K216" s="363"/>
    </row>
    <row r="217" s="1" customFormat="1" ht="15" customHeight="1">
      <c r="B217" s="362"/>
      <c r="C217" s="290"/>
      <c r="D217" s="290"/>
      <c r="E217" s="290"/>
      <c r="F217" s="313">
        <v>3</v>
      </c>
      <c r="G217" s="351"/>
      <c r="H217" s="342" t="s">
        <v>1038</v>
      </c>
      <c r="I217" s="342"/>
      <c r="J217" s="342"/>
      <c r="K217" s="363"/>
    </row>
    <row r="218" s="1" customFormat="1" ht="15" customHeight="1">
      <c r="B218" s="362"/>
      <c r="C218" s="290"/>
      <c r="D218" s="290"/>
      <c r="E218" s="290"/>
      <c r="F218" s="313">
        <v>4</v>
      </c>
      <c r="G218" s="351"/>
      <c r="H218" s="342" t="s">
        <v>1039</v>
      </c>
      <c r="I218" s="342"/>
      <c r="J218" s="342"/>
      <c r="K218" s="363"/>
    </row>
    <row r="219" s="1" customFormat="1" ht="12.75" customHeight="1">
      <c r="B219" s="364"/>
      <c r="C219" s="365"/>
      <c r="D219" s="365"/>
      <c r="E219" s="365"/>
      <c r="F219" s="365"/>
      <c r="G219" s="365"/>
      <c r="H219" s="365"/>
      <c r="I219" s="365"/>
      <c r="J219" s="365"/>
      <c r="K219" s="366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Michal Klimša</dc:creator>
  <cp:lastModifiedBy>Michal Klimša</cp:lastModifiedBy>
  <dcterms:created xsi:type="dcterms:W3CDTF">2025-06-09T08:53:44Z</dcterms:created>
  <dcterms:modified xsi:type="dcterms:W3CDTF">2025-06-09T08:53:49Z</dcterms:modified>
</cp:coreProperties>
</file>