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ba" sheetId="2" r:id="rId2"/>
    <sheet name="02 - Elektro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Stavba'!$C$98:$K$387</definedName>
    <definedName name="_xlnm.Print_Area" localSheetId="1">'01 - Stavba'!$C$4:$J$39,'01 - Stavba'!$C$45:$J$80,'01 - Stavba'!$C$86:$K$387</definedName>
    <definedName name="_xlnm.Print_Titles" localSheetId="1">'01 - Stavba'!$98:$98</definedName>
    <definedName name="_xlnm._FilterDatabase" localSheetId="2" hidden="1">'02 - Elektro'!$C$84:$K$163</definedName>
    <definedName name="_xlnm.Print_Area" localSheetId="2">'02 - Elektro'!$C$4:$J$39,'02 - Elektro'!$C$45:$J$66,'02 - Elektro'!$C$72:$K$163</definedName>
    <definedName name="_xlnm.Print_Titles" localSheetId="2">'02 - Elektro'!$84:$84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62"/>
  <c r="BH162"/>
  <c r="BG162"/>
  <c r="BE162"/>
  <c r="T162"/>
  <c r="T161"/>
  <c r="T160"/>
  <c r="R162"/>
  <c r="R161"/>
  <c r="R160"/>
  <c r="P162"/>
  <c r="P161"/>
  <c r="P160"/>
  <c r="BI157"/>
  <c r="BH157"/>
  <c r="BG157"/>
  <c r="BE157"/>
  <c r="T157"/>
  <c r="R157"/>
  <c r="P157"/>
  <c r="BI154"/>
  <c r="BH154"/>
  <c r="BG154"/>
  <c r="BE154"/>
  <c r="T154"/>
  <c r="R154"/>
  <c r="P154"/>
  <c r="BI152"/>
  <c r="BH152"/>
  <c r="BG152"/>
  <c r="BE152"/>
  <c r="T152"/>
  <c r="R152"/>
  <c r="P152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18"/>
  <c r="BH118"/>
  <c r="BG118"/>
  <c r="BE118"/>
  <c r="T118"/>
  <c r="R118"/>
  <c r="P118"/>
  <c r="BI116"/>
  <c r="BH116"/>
  <c r="BG116"/>
  <c r="BE116"/>
  <c r="T116"/>
  <c r="R116"/>
  <c r="P116"/>
  <c r="BI114"/>
  <c r="BH114"/>
  <c r="BG114"/>
  <c r="BE114"/>
  <c r="T114"/>
  <c r="R114"/>
  <c r="P114"/>
  <c r="BI111"/>
  <c r="BH111"/>
  <c r="BG111"/>
  <c r="BE111"/>
  <c r="T111"/>
  <c r="R111"/>
  <c r="P111"/>
  <c r="BI109"/>
  <c r="BH109"/>
  <c r="BG109"/>
  <c r="BE109"/>
  <c r="T109"/>
  <c r="R109"/>
  <c r="P109"/>
  <c r="BI107"/>
  <c r="BH107"/>
  <c r="BG107"/>
  <c r="BE107"/>
  <c r="T107"/>
  <c r="R107"/>
  <c r="P107"/>
  <c r="BI105"/>
  <c r="BH105"/>
  <c r="BG105"/>
  <c r="BE105"/>
  <c r="T105"/>
  <c r="R105"/>
  <c r="P105"/>
  <c r="BI101"/>
  <c r="BH101"/>
  <c r="BG101"/>
  <c r="BE101"/>
  <c r="T101"/>
  <c r="R101"/>
  <c r="P101"/>
  <c r="BI97"/>
  <c r="BH97"/>
  <c r="BG97"/>
  <c r="BE97"/>
  <c r="T97"/>
  <c r="R97"/>
  <c r="P97"/>
  <c r="BI92"/>
  <c r="BH92"/>
  <c r="BG92"/>
  <c r="BE92"/>
  <c r="T92"/>
  <c r="R92"/>
  <c r="P92"/>
  <c r="BI90"/>
  <c r="BH90"/>
  <c r="BG90"/>
  <c r="BE90"/>
  <c r="T90"/>
  <c r="R90"/>
  <c r="P90"/>
  <c r="BI88"/>
  <c r="BH88"/>
  <c r="BG88"/>
  <c r="BE88"/>
  <c r="T88"/>
  <c r="R88"/>
  <c r="P88"/>
  <c r="J82"/>
  <c r="F81"/>
  <c r="F79"/>
  <c r="E77"/>
  <c r="J55"/>
  <c r="F54"/>
  <c r="F52"/>
  <c r="E50"/>
  <c r="J21"/>
  <c r="E21"/>
  <c r="J81"/>
  <c r="J20"/>
  <c r="J18"/>
  <c r="E18"/>
  <c r="F55"/>
  <c r="J17"/>
  <c r="J12"/>
  <c r="J79"/>
  <c r="E7"/>
  <c r="E48"/>
  <c i="2" r="J37"/>
  <c r="J36"/>
  <c i="1" r="AY55"/>
  <c i="2" r="J35"/>
  <c i="1" r="AX55"/>
  <c i="2" r="BI384"/>
  <c r="BH384"/>
  <c r="BG384"/>
  <c r="BE384"/>
  <c r="T384"/>
  <c r="T383"/>
  <c r="R384"/>
  <c r="R383"/>
  <c r="P384"/>
  <c r="P383"/>
  <c r="BI380"/>
  <c r="BH380"/>
  <c r="BG380"/>
  <c r="BE380"/>
  <c r="T380"/>
  <c r="T379"/>
  <c r="R380"/>
  <c r="R379"/>
  <c r="P380"/>
  <c r="P379"/>
  <c r="BI376"/>
  <c r="BH376"/>
  <c r="BG376"/>
  <c r="BE376"/>
  <c r="T376"/>
  <c r="T375"/>
  <c r="R376"/>
  <c r="R375"/>
  <c r="R374"/>
  <c r="P376"/>
  <c r="P375"/>
  <c r="P374"/>
  <c r="BI372"/>
  <c r="BH372"/>
  <c r="BG372"/>
  <c r="BE372"/>
  <c r="T372"/>
  <c r="R372"/>
  <c r="P372"/>
  <c r="BI369"/>
  <c r="BH369"/>
  <c r="BG369"/>
  <c r="BE369"/>
  <c r="T369"/>
  <c r="R369"/>
  <c r="P369"/>
  <c r="BI364"/>
  <c r="BH364"/>
  <c r="BG364"/>
  <c r="BE364"/>
  <c r="T364"/>
  <c r="R364"/>
  <c r="P364"/>
  <c r="BI361"/>
  <c r="BH361"/>
  <c r="BG361"/>
  <c r="BE361"/>
  <c r="T361"/>
  <c r="R361"/>
  <c r="P361"/>
  <c r="BI358"/>
  <c r="BH358"/>
  <c r="BG358"/>
  <c r="BE358"/>
  <c r="T358"/>
  <c r="R358"/>
  <c r="P358"/>
  <c r="BI355"/>
  <c r="BH355"/>
  <c r="BG355"/>
  <c r="BE355"/>
  <c r="T355"/>
  <c r="R355"/>
  <c r="P355"/>
  <c r="BI352"/>
  <c r="BH352"/>
  <c r="BG352"/>
  <c r="BE352"/>
  <c r="T352"/>
  <c r="R352"/>
  <c r="P352"/>
  <c r="BI350"/>
  <c r="BH350"/>
  <c r="BG350"/>
  <c r="BE350"/>
  <c r="T350"/>
  <c r="R350"/>
  <c r="P350"/>
  <c r="BI347"/>
  <c r="BH347"/>
  <c r="BG347"/>
  <c r="BE347"/>
  <c r="T347"/>
  <c r="R347"/>
  <c r="P347"/>
  <c r="BI343"/>
  <c r="BH343"/>
  <c r="BG343"/>
  <c r="BE343"/>
  <c r="T343"/>
  <c r="R343"/>
  <c r="P343"/>
  <c r="BI339"/>
  <c r="BH339"/>
  <c r="BG339"/>
  <c r="BE339"/>
  <c r="T339"/>
  <c r="R339"/>
  <c r="P339"/>
  <c r="BI335"/>
  <c r="BH335"/>
  <c r="BG335"/>
  <c r="BE335"/>
  <c r="T335"/>
  <c r="R335"/>
  <c r="P335"/>
  <c r="BI332"/>
  <c r="BH332"/>
  <c r="BG332"/>
  <c r="BE332"/>
  <c r="T332"/>
  <c r="R332"/>
  <c r="P332"/>
  <c r="BI329"/>
  <c r="BH329"/>
  <c r="BG329"/>
  <c r="BE329"/>
  <c r="T329"/>
  <c r="R329"/>
  <c r="P329"/>
  <c r="BI326"/>
  <c r="BH326"/>
  <c r="BG326"/>
  <c r="BE326"/>
  <c r="T326"/>
  <c r="R326"/>
  <c r="P326"/>
  <c r="BI322"/>
  <c r="BH322"/>
  <c r="BG322"/>
  <c r="BE322"/>
  <c r="T322"/>
  <c r="R322"/>
  <c r="P322"/>
  <c r="BI318"/>
  <c r="BH318"/>
  <c r="BG318"/>
  <c r="BE318"/>
  <c r="T318"/>
  <c r="R318"/>
  <c r="P318"/>
  <c r="BI315"/>
  <c r="BH315"/>
  <c r="BG315"/>
  <c r="BE315"/>
  <c r="T315"/>
  <c r="R315"/>
  <c r="P315"/>
  <c r="BI313"/>
  <c r="BH313"/>
  <c r="BG313"/>
  <c r="BE313"/>
  <c r="T313"/>
  <c r="R313"/>
  <c r="P313"/>
  <c r="BI310"/>
  <c r="BH310"/>
  <c r="BG310"/>
  <c r="BE310"/>
  <c r="T310"/>
  <c r="R310"/>
  <c r="P310"/>
  <c r="BI307"/>
  <c r="BH307"/>
  <c r="BG307"/>
  <c r="BE307"/>
  <c r="T307"/>
  <c r="R307"/>
  <c r="P307"/>
  <c r="BI304"/>
  <c r="BH304"/>
  <c r="BG304"/>
  <c r="BE304"/>
  <c r="T304"/>
  <c r="R304"/>
  <c r="P304"/>
  <c r="BI302"/>
  <c r="BH302"/>
  <c r="BG302"/>
  <c r="BE302"/>
  <c r="T302"/>
  <c r="R302"/>
  <c r="P302"/>
  <c r="BI299"/>
  <c r="BH299"/>
  <c r="BG299"/>
  <c r="BE299"/>
  <c r="T299"/>
  <c r="R299"/>
  <c r="P299"/>
  <c r="BI296"/>
  <c r="BH296"/>
  <c r="BG296"/>
  <c r="BE296"/>
  <c r="T296"/>
  <c r="R296"/>
  <c r="P296"/>
  <c r="BI293"/>
  <c r="BH293"/>
  <c r="BG293"/>
  <c r="BE293"/>
  <c r="T293"/>
  <c r="R293"/>
  <c r="P293"/>
  <c r="BI289"/>
  <c r="BH289"/>
  <c r="BG289"/>
  <c r="BE289"/>
  <c r="T289"/>
  <c r="R289"/>
  <c r="P289"/>
  <c r="BI285"/>
  <c r="BH285"/>
  <c r="BG285"/>
  <c r="BE285"/>
  <c r="T285"/>
  <c r="R285"/>
  <c r="P285"/>
  <c r="BI282"/>
  <c r="BH282"/>
  <c r="BG282"/>
  <c r="BE282"/>
  <c r="T282"/>
  <c r="R282"/>
  <c r="P282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68"/>
  <c r="BH268"/>
  <c r="BG268"/>
  <c r="BE268"/>
  <c r="T268"/>
  <c r="R268"/>
  <c r="P268"/>
  <c r="BI264"/>
  <c r="BH264"/>
  <c r="BG264"/>
  <c r="BE264"/>
  <c r="T264"/>
  <c r="R264"/>
  <c r="P264"/>
  <c r="BI262"/>
  <c r="BH262"/>
  <c r="BG262"/>
  <c r="BE262"/>
  <c r="T262"/>
  <c r="R262"/>
  <c r="P262"/>
  <c r="BI258"/>
  <c r="BH258"/>
  <c r="BG258"/>
  <c r="BE258"/>
  <c r="T258"/>
  <c r="R258"/>
  <c r="P258"/>
  <c r="BI255"/>
  <c r="BH255"/>
  <c r="BG255"/>
  <c r="BE255"/>
  <c r="T255"/>
  <c r="R255"/>
  <c r="P255"/>
  <c r="BI252"/>
  <c r="BH252"/>
  <c r="BG252"/>
  <c r="BE252"/>
  <c r="T252"/>
  <c r="R252"/>
  <c r="P252"/>
  <c r="BI249"/>
  <c r="BH249"/>
  <c r="BG249"/>
  <c r="BE249"/>
  <c r="T249"/>
  <c r="R249"/>
  <c r="P249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5"/>
  <c r="BH235"/>
  <c r="BG235"/>
  <c r="BE235"/>
  <c r="T235"/>
  <c r="R235"/>
  <c r="P235"/>
  <c r="BI231"/>
  <c r="BH231"/>
  <c r="BG231"/>
  <c r="BE231"/>
  <c r="T231"/>
  <c r="R231"/>
  <c r="P231"/>
  <c r="BI228"/>
  <c r="BH228"/>
  <c r="BG228"/>
  <c r="BE228"/>
  <c r="T228"/>
  <c r="R228"/>
  <c r="P228"/>
  <c r="BI226"/>
  <c r="BH226"/>
  <c r="BG226"/>
  <c r="BE226"/>
  <c r="T226"/>
  <c r="R226"/>
  <c r="P226"/>
  <c r="BI224"/>
  <c r="BH224"/>
  <c r="BG224"/>
  <c r="BE224"/>
  <c r="T224"/>
  <c r="R224"/>
  <c r="P224"/>
  <c r="BI222"/>
  <c r="BH222"/>
  <c r="BG222"/>
  <c r="BE222"/>
  <c r="T222"/>
  <c r="R222"/>
  <c r="P222"/>
  <c r="BI218"/>
  <c r="BH218"/>
  <c r="BG218"/>
  <c r="BE218"/>
  <c r="T218"/>
  <c r="R218"/>
  <c r="P218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8"/>
  <c r="BH208"/>
  <c r="BG208"/>
  <c r="BE208"/>
  <c r="T208"/>
  <c r="R208"/>
  <c r="P208"/>
  <c r="BI204"/>
  <c r="BH204"/>
  <c r="BG204"/>
  <c r="BE204"/>
  <c r="T204"/>
  <c r="R204"/>
  <c r="P204"/>
  <c r="BI201"/>
  <c r="BH201"/>
  <c r="BG201"/>
  <c r="BE201"/>
  <c r="T201"/>
  <c r="R201"/>
  <c r="P201"/>
  <c r="BI198"/>
  <c r="BH198"/>
  <c r="BG198"/>
  <c r="BE198"/>
  <c r="T198"/>
  <c r="R198"/>
  <c r="P198"/>
  <c r="BI196"/>
  <c r="BH196"/>
  <c r="BG196"/>
  <c r="BE196"/>
  <c r="T196"/>
  <c r="R196"/>
  <c r="P196"/>
  <c r="BI193"/>
  <c r="BH193"/>
  <c r="BG193"/>
  <c r="BE193"/>
  <c r="T193"/>
  <c r="R193"/>
  <c r="P193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2"/>
  <c r="BH162"/>
  <c r="BG162"/>
  <c r="BE162"/>
  <c r="T162"/>
  <c r="T161"/>
  <c r="R162"/>
  <c r="R161"/>
  <c r="P162"/>
  <c r="P161"/>
  <c r="BI157"/>
  <c r="BH157"/>
  <c r="BG157"/>
  <c r="BE157"/>
  <c r="T157"/>
  <c r="T156"/>
  <c r="R157"/>
  <c r="R156"/>
  <c r="P157"/>
  <c r="P156"/>
  <c r="BI153"/>
  <c r="BH153"/>
  <c r="BG153"/>
  <c r="BE153"/>
  <c r="T153"/>
  <c r="R153"/>
  <c r="P153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1"/>
  <c r="BH141"/>
  <c r="BG141"/>
  <c r="BE141"/>
  <c r="T141"/>
  <c r="R141"/>
  <c r="P141"/>
  <c r="BI138"/>
  <c r="BH138"/>
  <c r="BG138"/>
  <c r="BE138"/>
  <c r="T138"/>
  <c r="R138"/>
  <c r="P138"/>
  <c r="BI134"/>
  <c r="BH134"/>
  <c r="BG134"/>
  <c r="BE134"/>
  <c r="T134"/>
  <c r="R134"/>
  <c r="P134"/>
  <c r="BI131"/>
  <c r="BH131"/>
  <c r="BG131"/>
  <c r="BE131"/>
  <c r="T131"/>
  <c r="R131"/>
  <c r="P131"/>
  <c r="BI127"/>
  <c r="BH127"/>
  <c r="BG127"/>
  <c r="BE127"/>
  <c r="T127"/>
  <c r="R127"/>
  <c r="P127"/>
  <c r="BI124"/>
  <c r="BH124"/>
  <c r="BG124"/>
  <c r="BE124"/>
  <c r="T124"/>
  <c r="R124"/>
  <c r="P124"/>
  <c r="BI122"/>
  <c r="BH122"/>
  <c r="BG122"/>
  <c r="BE122"/>
  <c r="T122"/>
  <c r="R122"/>
  <c r="P122"/>
  <c r="BI119"/>
  <c r="BH119"/>
  <c r="BG119"/>
  <c r="BE119"/>
  <c r="T119"/>
  <c r="R119"/>
  <c r="P119"/>
  <c r="BI115"/>
  <c r="BH115"/>
  <c r="BG115"/>
  <c r="BE115"/>
  <c r="T115"/>
  <c r="R115"/>
  <c r="P115"/>
  <c r="BI112"/>
  <c r="BH112"/>
  <c r="BG112"/>
  <c r="BE112"/>
  <c r="T112"/>
  <c r="R112"/>
  <c r="P112"/>
  <c r="BI109"/>
  <c r="BH109"/>
  <c r="BG109"/>
  <c r="BE109"/>
  <c r="T109"/>
  <c r="R109"/>
  <c r="P109"/>
  <c r="BI106"/>
  <c r="BH106"/>
  <c r="BG106"/>
  <c r="BE106"/>
  <c r="T106"/>
  <c r="R106"/>
  <c r="P106"/>
  <c r="BI102"/>
  <c r="BH102"/>
  <c r="BG102"/>
  <c r="BE102"/>
  <c r="T102"/>
  <c r="R102"/>
  <c r="P102"/>
  <c r="J96"/>
  <c r="F95"/>
  <c r="F93"/>
  <c r="E91"/>
  <c r="J55"/>
  <c r="F54"/>
  <c r="F52"/>
  <c r="E50"/>
  <c r="J21"/>
  <c r="E21"/>
  <c r="J95"/>
  <c r="J20"/>
  <c r="J18"/>
  <c r="E18"/>
  <c r="F96"/>
  <c r="J17"/>
  <c r="J12"/>
  <c r="J93"/>
  <c r="E7"/>
  <c r="E89"/>
  <c i="1" r="L50"/>
  <c r="AM50"/>
  <c r="AM49"/>
  <c r="L49"/>
  <c r="AM47"/>
  <c r="L47"/>
  <c r="L45"/>
  <c r="L44"/>
  <c i="2" r="BK372"/>
  <c r="J131"/>
  <c r="BK196"/>
  <c i="3" r="J162"/>
  <c r="J124"/>
  <c i="2" r="J369"/>
  <c r="BK239"/>
  <c r="BK369"/>
  <c r="J275"/>
  <c i="3" r="BK128"/>
  <c i="2" r="J329"/>
  <c r="BK282"/>
  <c r="BK275"/>
  <c r="J355"/>
  <c i="3" r="J109"/>
  <c i="2" r="J208"/>
  <c r="J343"/>
  <c r="J326"/>
  <c r="BK384"/>
  <c i="3" r="BK152"/>
  <c r="BK118"/>
  <c i="2" r="J134"/>
  <c r="BK222"/>
  <c r="BK355"/>
  <c r="BK193"/>
  <c i="3" r="J97"/>
  <c i="2" r="BK289"/>
  <c r="J384"/>
  <c r="J282"/>
  <c r="J109"/>
  <c i="3" r="J134"/>
  <c r="BK132"/>
  <c i="2" r="BK242"/>
  <c r="J153"/>
  <c r="J262"/>
  <c r="BK258"/>
  <c i="3" r="J146"/>
  <c r="BK134"/>
  <c i="2" r="J302"/>
  <c r="BK339"/>
  <c r="BK112"/>
  <c i="3" r="J154"/>
  <c i="2" r="BK310"/>
  <c r="J138"/>
  <c r="J178"/>
  <c r="J141"/>
  <c i="3" r="J120"/>
  <c i="2" r="BK148"/>
  <c r="J213"/>
  <c r="BK376"/>
  <c r="BK332"/>
  <c r="J106"/>
  <c r="J127"/>
  <c r="BK315"/>
  <c r="BK106"/>
  <c r="BK178"/>
  <c r="J313"/>
  <c r="J218"/>
  <c i="3" r="J101"/>
  <c i="2" r="BK304"/>
  <c r="J252"/>
  <c r="BK350"/>
  <c r="J235"/>
  <c i="3" r="J105"/>
  <c i="2" r="J228"/>
  <c r="J364"/>
  <c r="J198"/>
  <c r="BK335"/>
  <c i="3" r="BK107"/>
  <c r="BK111"/>
  <c i="2" r="J231"/>
  <c r="J289"/>
  <c r="BK255"/>
  <c r="J181"/>
  <c i="3" r="J122"/>
  <c i="2" r="BK226"/>
  <c r="BK313"/>
  <c r="J150"/>
  <c r="BK268"/>
  <c i="3" r="BK122"/>
  <c i="2" r="J258"/>
  <c r="BK347"/>
  <c r="J268"/>
  <c r="BK153"/>
  <c i="3" r="BK146"/>
  <c r="BK144"/>
  <c i="2" r="J184"/>
  <c r="BK358"/>
  <c r="BK245"/>
  <c i="3" r="J111"/>
  <c i="2" r="J293"/>
  <c r="BK190"/>
  <c r="BK134"/>
  <c r="BK127"/>
  <c i="3" r="BK138"/>
  <c r="J130"/>
  <c i="2" r="J187"/>
  <c r="BK172"/>
  <c r="BK293"/>
  <c i="3" r="J116"/>
  <c i="2" r="BK141"/>
  <c r="J115"/>
  <c i="3" r="J132"/>
  <c i="2" r="BK184"/>
  <c i="3" r="BK101"/>
  <c i="2" r="J222"/>
  <c i="3" r="J140"/>
  <c i="2" r="J296"/>
  <c i="3" r="J136"/>
  <c i="2" r="J380"/>
  <c i="3" r="BK140"/>
  <c i="2" r="J249"/>
  <c i="3" r="J142"/>
  <c i="2" r="BK204"/>
  <c r="J315"/>
  <c i="3" r="BK154"/>
  <c r="J114"/>
  <c i="2" r="BK145"/>
  <c r="BK122"/>
  <c r="BK218"/>
  <c r="J350"/>
  <c i="3" r="J128"/>
  <c r="J148"/>
  <c i="2" r="BK162"/>
  <c r="BK299"/>
  <c r="J264"/>
  <c r="BK102"/>
  <c i="3" r="BK157"/>
  <c i="2" r="J347"/>
  <c r="BK124"/>
  <c r="BK115"/>
  <c r="J145"/>
  <c i="3" r="BK88"/>
  <c i="2" r="J339"/>
  <c r="BK208"/>
  <c r="BK326"/>
  <c r="J201"/>
  <c i="3" r="J157"/>
  <c r="J107"/>
  <c i="2" r="J361"/>
  <c r="BK271"/>
  <c r="J148"/>
  <c r="J307"/>
  <c i="3" r="J126"/>
  <c r="J118"/>
  <c i="2" r="J376"/>
  <c r="J162"/>
  <c i="1" r="AS54"/>
  <c i="2" r="J278"/>
  <c r="J322"/>
  <c r="BK364"/>
  <c i="3" r="BK114"/>
  <c i="2" r="BK262"/>
  <c r="J372"/>
  <c r="BK264"/>
  <c r="J352"/>
  <c i="3" r="BK109"/>
  <c i="2" r="J245"/>
  <c r="J193"/>
  <c r="J119"/>
  <c r="BK296"/>
  <c i="3" r="BK162"/>
  <c r="BK97"/>
  <c i="2" r="J285"/>
  <c r="J299"/>
  <c r="BK198"/>
  <c r="J102"/>
  <c i="3" r="BK142"/>
  <c i="2" r="J112"/>
  <c r="BK228"/>
  <c r="BK201"/>
  <c r="J157"/>
  <c i="3" r="J152"/>
  <c i="2" r="BK278"/>
  <c r="J172"/>
  <c r="J124"/>
  <c r="BK211"/>
  <c r="BK138"/>
  <c i="3" r="J90"/>
  <c r="BK136"/>
  <c i="2" r="J271"/>
  <c r="BK157"/>
  <c r="BK329"/>
  <c r="BK109"/>
  <c i="3" r="BK90"/>
  <c i="2" r="BK166"/>
  <c r="BK235"/>
  <c r="J310"/>
  <c r="BK119"/>
  <c i="3" r="J138"/>
  <c i="2" r="BK169"/>
  <c r="BK380"/>
  <c r="J318"/>
  <c r="BK181"/>
  <c r="J175"/>
  <c i="3" r="BK105"/>
  <c i="2" r="J224"/>
  <c r="J204"/>
  <c r="J166"/>
  <c i="3" r="BK116"/>
  <c i="2" r="J255"/>
  <c r="J196"/>
  <c r="BK252"/>
  <c r="BK224"/>
  <c i="3" r="BK92"/>
  <c i="2" r="BK285"/>
  <c r="BK215"/>
  <c r="J190"/>
  <c r="BK307"/>
  <c r="BK175"/>
  <c i="3" r="J92"/>
  <c i="2" r="BK213"/>
  <c r="J358"/>
  <c r="BK361"/>
  <c r="BK302"/>
  <c i="3" r="J144"/>
  <c i="2" r="J122"/>
  <c r="J242"/>
  <c r="BK249"/>
  <c r="J332"/>
  <c i="3" r="BK120"/>
  <c i="2" r="BK343"/>
  <c r="BK150"/>
  <c r="BK322"/>
  <c r="BK231"/>
  <c r="J226"/>
  <c i="3" r="J88"/>
  <c i="2" r="J239"/>
  <c r="J335"/>
  <c r="J211"/>
  <c r="BK318"/>
  <c i="3" r="BK148"/>
  <c r="BK124"/>
  <c i="2" r="BK352"/>
  <c r="J215"/>
  <c r="BK131"/>
  <c r="J169"/>
  <c i="3" r="BK126"/>
  <c i="2" r="J304"/>
  <c r="BK187"/>
  <c i="3" r="BK130"/>
  <c i="2" l="1" r="T374"/>
  <c r="T101"/>
  <c r="P144"/>
  <c r="R207"/>
  <c r="T248"/>
  <c r="P281"/>
  <c r="T342"/>
  <c i="3" r="P87"/>
  <c r="P86"/>
  <c i="2" r="P101"/>
  <c r="BK144"/>
  <c r="J144"/>
  <c r="J63"/>
  <c r="R165"/>
  <c r="BK238"/>
  <c r="J238"/>
  <c r="J69"/>
  <c r="P288"/>
  <c r="BK321"/>
  <c r="J321"/>
  <c r="J73"/>
  <c r="P368"/>
  <c r="T126"/>
  <c r="T165"/>
  <c r="P248"/>
  <c r="T281"/>
  <c r="P321"/>
  <c r="BK368"/>
  <c r="J368"/>
  <c r="J75"/>
  <c r="P126"/>
  <c r="BK165"/>
  <c r="R248"/>
  <c r="R281"/>
  <c r="R321"/>
  <c r="R368"/>
  <c r="R101"/>
  <c r="R144"/>
  <c r="P165"/>
  <c r="BK248"/>
  <c r="J248"/>
  <c r="J70"/>
  <c r="BK281"/>
  <c r="J281"/>
  <c r="J71"/>
  <c r="T321"/>
  <c r="T368"/>
  <c r="BK101"/>
  <c r="BK207"/>
  <c r="J207"/>
  <c r="J68"/>
  <c r="P238"/>
  <c r="T288"/>
  <c r="R342"/>
  <c i="3" r="R87"/>
  <c r="R86"/>
  <c r="T151"/>
  <c r="T150"/>
  <c i="2" r="R126"/>
  <c r="P207"/>
  <c r="T238"/>
  <c r="BK288"/>
  <c r="J288"/>
  <c r="J72"/>
  <c r="P342"/>
  <c i="3" r="BK87"/>
  <c r="J87"/>
  <c r="J61"/>
  <c r="BK151"/>
  <c r="J151"/>
  <c r="J63"/>
  <c r="R151"/>
  <c r="R150"/>
  <c i="2" r="BK126"/>
  <c r="J126"/>
  <c r="J62"/>
  <c r="T144"/>
  <c r="T207"/>
  <c r="R238"/>
  <c r="R288"/>
  <c r="BK342"/>
  <c r="J342"/>
  <c r="J74"/>
  <c i="3" r="T87"/>
  <c r="T86"/>
  <c r="T85"/>
  <c r="P151"/>
  <c r="P150"/>
  <c i="2" r="BK383"/>
  <c r="J383"/>
  <c r="J79"/>
  <c r="BK379"/>
  <c r="J379"/>
  <c r="J78"/>
  <c i="3" r="BK161"/>
  <c r="BK160"/>
  <c r="J160"/>
  <c r="J64"/>
  <c i="2" r="BK156"/>
  <c r="J156"/>
  <c r="J64"/>
  <c r="BK161"/>
  <c r="J161"/>
  <c r="J66"/>
  <c r="BK375"/>
  <c r="BK374"/>
  <c r="J374"/>
  <c r="J76"/>
  <c r="J101"/>
  <c r="J61"/>
  <c i="3" r="J52"/>
  <c r="E75"/>
  <c r="BF120"/>
  <c r="BF126"/>
  <c r="BF130"/>
  <c r="BF146"/>
  <c r="BF148"/>
  <c r="BF154"/>
  <c r="BF157"/>
  <c r="BF162"/>
  <c i="2" r="J165"/>
  <c r="J67"/>
  <c i="3" r="BF90"/>
  <c r="F82"/>
  <c r="BF111"/>
  <c r="BF122"/>
  <c r="J54"/>
  <c r="BF101"/>
  <c r="BF124"/>
  <c r="BF128"/>
  <c r="BF134"/>
  <c r="BF138"/>
  <c r="BF152"/>
  <c r="BF88"/>
  <c r="BF105"/>
  <c r="BF136"/>
  <c r="BF92"/>
  <c r="BF109"/>
  <c r="BF114"/>
  <c r="BF132"/>
  <c r="BF140"/>
  <c r="BF97"/>
  <c r="BF107"/>
  <c r="BF116"/>
  <c r="BF118"/>
  <c r="BF142"/>
  <c r="BF144"/>
  <c i="2" r="J52"/>
  <c r="BF112"/>
  <c r="BF115"/>
  <c r="BF122"/>
  <c r="BF124"/>
  <c r="BF127"/>
  <c r="BF138"/>
  <c r="BF145"/>
  <c r="BF148"/>
  <c r="BF184"/>
  <c r="BF187"/>
  <c r="BF208"/>
  <c r="BF222"/>
  <c r="BF150"/>
  <c r="BF157"/>
  <c r="BF181"/>
  <c r="BF196"/>
  <c r="BF201"/>
  <c r="BF204"/>
  <c r="BF213"/>
  <c r="BF215"/>
  <c r="BF228"/>
  <c r="BF262"/>
  <c r="BF310"/>
  <c r="BF313"/>
  <c r="BF369"/>
  <c r="BF376"/>
  <c r="BF119"/>
  <c r="BF131"/>
  <c r="BF218"/>
  <c r="BF224"/>
  <c r="BF242"/>
  <c r="BF249"/>
  <c r="BF271"/>
  <c r="BF302"/>
  <c r="BF304"/>
  <c r="BF318"/>
  <c r="BF335"/>
  <c r="BF343"/>
  <c r="J54"/>
  <c r="BF162"/>
  <c r="BF226"/>
  <c r="BF231"/>
  <c r="BF245"/>
  <c r="BF258"/>
  <c r="BF264"/>
  <c r="BF268"/>
  <c r="BF278"/>
  <c r="BF282"/>
  <c r="BF339"/>
  <c r="BF347"/>
  <c r="BF350"/>
  <c r="BF352"/>
  <c r="BF358"/>
  <c r="BF380"/>
  <c r="BF153"/>
  <c r="BF190"/>
  <c r="BF193"/>
  <c r="BF239"/>
  <c r="BF329"/>
  <c r="BF332"/>
  <c r="E48"/>
  <c r="BF102"/>
  <c r="BF109"/>
  <c r="BF141"/>
  <c r="BF166"/>
  <c r="BF169"/>
  <c r="BF211"/>
  <c r="BF255"/>
  <c r="BF275"/>
  <c r="BF285"/>
  <c r="BF315"/>
  <c r="BF322"/>
  <c r="BF361"/>
  <c r="F55"/>
  <c r="BF106"/>
  <c r="BF134"/>
  <c r="BF175"/>
  <c r="BF178"/>
  <c r="BF198"/>
  <c r="BF235"/>
  <c r="BF289"/>
  <c r="BF293"/>
  <c r="BF307"/>
  <c r="BF326"/>
  <c r="BF364"/>
  <c r="BF372"/>
  <c r="BF384"/>
  <c r="BF172"/>
  <c r="BF252"/>
  <c r="BF296"/>
  <c r="BF299"/>
  <c r="BF355"/>
  <c i="3" r="F33"/>
  <c i="1" r="AZ56"/>
  <c i="2" r="F33"/>
  <c i="1" r="AZ55"/>
  <c i="2" r="J33"/>
  <c i="1" r="AV55"/>
  <c i="3" r="F37"/>
  <c i="1" r="BD56"/>
  <c i="3" r="F35"/>
  <c i="1" r="BB56"/>
  <c i="2" r="F36"/>
  <c i="1" r="BC55"/>
  <c i="2" r="F35"/>
  <c i="1" r="BB55"/>
  <c i="3" r="J33"/>
  <c i="1" r="AV56"/>
  <c i="3" r="F36"/>
  <c i="1" r="BC56"/>
  <c i="2" r="F37"/>
  <c i="1" r="BD55"/>
  <c i="2" l="1" r="T160"/>
  <c r="J375"/>
  <c r="J77"/>
  <c r="BK160"/>
  <c r="J160"/>
  <c r="J65"/>
  <c r="BK100"/>
  <c r="BK99"/>
  <c r="J99"/>
  <c i="3" r="P85"/>
  <c i="1" r="AU56"/>
  <c i="2" r="P100"/>
  <c r="R160"/>
  <c r="P160"/>
  <c r="T100"/>
  <c r="T99"/>
  <c i="3" r="R85"/>
  <c i="2" r="R100"/>
  <c r="R99"/>
  <c i="3" r="BK150"/>
  <c r="J150"/>
  <c r="J62"/>
  <c r="BK86"/>
  <c r="BK85"/>
  <c r="J85"/>
  <c r="J59"/>
  <c r="J161"/>
  <c r="J65"/>
  <c i="1" r="BC54"/>
  <c r="W32"/>
  <c i="3" r="F34"/>
  <c i="1" r="BA56"/>
  <c r="BB54"/>
  <c r="W31"/>
  <c r="BD54"/>
  <c r="W33"/>
  <c i="2" r="J34"/>
  <c i="1" r="AW55"/>
  <c r="AT55"/>
  <c i="2" r="J30"/>
  <c i="1" r="AG55"/>
  <c r="AZ54"/>
  <c r="W29"/>
  <c i="2" r="F34"/>
  <c i="1" r="BA55"/>
  <c i="3" r="J34"/>
  <c i="1" r="AW56"/>
  <c r="AT56"/>
  <c i="2" l="1" r="P99"/>
  <c i="1" r="AU55"/>
  <c i="2" r="J100"/>
  <c r="J60"/>
  <c i="3" r="J86"/>
  <c r="J60"/>
  <c i="2" r="J59"/>
  <c r="J39"/>
  <c i="1" r="AN55"/>
  <c r="AV54"/>
  <c r="AK29"/>
  <c r="BA54"/>
  <c r="AW54"/>
  <c r="AK30"/>
  <c r="AU54"/>
  <c r="AY54"/>
  <c i="3" r="J30"/>
  <c i="1" r="AG56"/>
  <c r="AG54"/>
  <c r="AK26"/>
  <c r="AX54"/>
  <c i="3" l="1" r="J39"/>
  <c i="1" r="AK35"/>
  <c r="AN56"/>
  <c r="W30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<sst xmlns="http://schemas.openxmlformats.org/spreadsheetml/2006/main">
  <si>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</si>
  <si>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</si>
  <si>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</si>
  <si>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</si>
  <si>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</si>
  <si>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{3e9613e0-bd5b-48f6-956e-7b70efe85595}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</si>
  <si>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</si>
  <si>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</si>
  <si>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</si>
  <si>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</si>
  <si>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</si>
  <si>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</si>
  <si>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</si>
  <si>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</si>
  <si>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25_04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</si>
  <si>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</si>
  <si>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</si>
  <si>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bytu č.8, ul. Národní Třída 23b, Havířov - Město</t>
  </si>
  <si>
    <t>KSO:</t>
  </si>
  <si>
    <t/>
  </si>
  <si>
    <t>CC-CZ:</t>
  </si>
  <si>
    <t>Místo:</t>
  </si>
  <si>
    <t>ul. Národní Třída 23b</t>
  </si>
  <si>
    <t>Datum:</t>
  </si>
  <si>
    <t>29. 4. 2025</t>
  </si>
  <si>
    <t>Zadavatel:</t>
  </si>
  <si>
    <t>IČ:</t>
  </si>
  <si>
    <t>00415227</t>
  </si>
  <si>
    <t>SBD Havířov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</si>
  <si>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</si>
  <si>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</si>
  <si>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</si>
  <si>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</si>
  <si>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</si>
  <si>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</si>
  <si>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</si>
  <si>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87589192</t>
  </si>
  <si>
    <t>Ing. Michal Klimša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</si>
  <si>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</si>
  <si>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</si>
  <si>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</si>
  <si>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</si>
  <si>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</si>
  <si>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</si>
  <si>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</si>
  <si>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</si>
  <si>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</si>
  <si>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</si>
  <si>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</si>
  <si>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</si>
  <si>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</si>
  <si>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</si>
  <si>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</si>
  <si>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</si>
  <si>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</si>
  <si>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</si>
  <si>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</si>
  <si>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</si>
  <si>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</si>
  <si>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</si>
  <si>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</si>
  <si>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</si>
  <si>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</si>
  <si>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</si>
  <si>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</si>
  <si>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</si>
  <si>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</si>
  <si>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</si>
  <si>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</si>
  <si>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</si>
  <si>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</si>
  <si>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</si>
  <si>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</si>
  <si>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</si>
  <si>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</si>
  <si>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</si>
  <si>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</si>
  <si>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</si>
  <si>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</si>
  <si>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</si>
  <si>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Stavba</t>
  </si>
  <si>
    <t>STA</t>
  </si>
  <si>
    <t>1</t>
  </si>
  <si>
    <t>{00d82d83-dd7b-4892-bdfd-bb7ad31badf5}</t>
  </si>
  <si>
    <t>02</t>
  </si>
  <si>
    <t>Elektro</t>
  </si>
  <si>
    <t>{10a0f600-b39d-49eb-9a06-40d37bbbe6c4}</t>
  </si>
  <si>
    <t>KRYCÍ LIST SOUPISU PRACÍ</t>
  </si>
  <si>
    <t>Objekt:</t>
  </si>
  <si>
    <t>01 - Stavba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</si>
  <si>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</si>
  <si>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</si>
  <si>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</si>
  <si>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</si>
  <si>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</si>
  <si>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</si>
  <si>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</si>
  <si>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</si>
  <si>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</si>
  <si>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</si>
  <si>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</si>
  <si>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</si>
  <si>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766 - Konstrukce truhlářské</t>
  </si>
  <si>
    <t xml:space="preserve">    767 - Konstrukce zámečnické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</si>
  <si>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</si>
  <si>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</si>
  <si>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</si>
  <si>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</si>
  <si>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</si>
  <si>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</si>
  <si>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M - Práce a dodávky M</t>
  </si>
  <si>
    <t xml:space="preserve">    46-M - Zemní práce při extr.mont.pracích</t>
  </si>
  <si>
    <t xml:space="preserve">    58-M - Revize vyhrazených technických zařízení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</si>
  <si>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</si>
  <si>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</si>
  <si>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</si>
  <si>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</si>
  <si>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</si>
  <si>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</si>
  <si>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</si>
  <si>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</si>
  <si>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</si>
  <si>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</si>
  <si>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</si>
  <si>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</si>
  <si>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</si>
  <si>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</si>
  <si>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</si>
  <si>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</si>
  <si>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</si>
  <si>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</si>
  <si>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</si>
  <si>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</si>
  <si>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612131121</t>
  </si>
  <si>
    <t>Penetrační disperzní nátěr vnitřních stěn nanášený ručně</t>
  </si>
  <si>
    <t>m2</t>
  </si>
  <si>
    <t>CS ÚRS 2025 01</t>
  </si>
  <si>
    <t>4</t>
  </si>
  <si>
    <t>2</t>
  </si>
  <si>
    <t>654517498</t>
  </si>
  <si>
    <t>PP</t>
  </si>
  <si>
    <t>Podkladní a spojovací vrstva vnitřních omítaných ploch penetrace disperzní nanášená ručně stěn</t>
  </si>
  <si>
    <t>Online PSC</t>
  </si>
  <si>
    <t>https://podminky.urs.cz/item/CS_URS_2025_01/612131121</t>
  </si>
  <si>
    <t>VV</t>
  </si>
  <si>
    <t>2,8*(2,81+2,76)</t>
  </si>
  <si>
    <t>612142001</t>
  </si>
  <si>
    <t>Potažení vnitřních stěn sklovláknitým pletivem vtlačeným do tenkovrstvé hmoty</t>
  </si>
  <si>
    <t>-1377129266</t>
  </si>
  <si>
    <t>Potažení vnitřních ploch pletivem v ploše nebo pruzích, na plném podkladu sklovláknitým vtlačením do tmelu stěn</t>
  </si>
  <si>
    <t>https://podminky.urs.cz/item/CS_URS_2025_01/612142001</t>
  </si>
  <si>
    <t>3</t>
  </si>
  <si>
    <t>612311131</t>
  </si>
  <si>
    <t>Potažení vnitřních stěn vápenným štukem tloušťky do 3 mm</t>
  </si>
  <si>
    <t>-1271046657</t>
  </si>
  <si>
    <t>Potažení vnitřních ploch vápenným štukem tloušťky do 3 mm svislých konstrukcí stěn</t>
  </si>
  <si>
    <t>https://podminky.urs.cz/item/CS_URS_2025_01/612311131</t>
  </si>
  <si>
    <t>612315121</t>
  </si>
  <si>
    <t>Vápenná štuková omítka rýh ve stěnách š do 150 mm</t>
  </si>
  <si>
    <t>1852563084</t>
  </si>
  <si>
    <t>Vápenná omítka rýh štuková dvouvrstvá ve stěnách, šířky rýhy do 150 mm</t>
  </si>
  <si>
    <t>https://podminky.urs.cz/item/CS_URS_2025_01/612315121</t>
  </si>
  <si>
    <t>5</t>
  </si>
  <si>
    <t>619995001</t>
  </si>
  <si>
    <t>Začištění omítek kolem oken, dveří, podlah nebo obkladů</t>
  </si>
  <si>
    <t>m</t>
  </si>
  <si>
    <t>776054274</t>
  </si>
  <si>
    <t>Začištění omítek (s dodáním hmot) kolem oken, dveří, podlah, obkladů apod.</t>
  </si>
  <si>
    <t>https://podminky.urs.cz/item/CS_URS_2025_01/619995001</t>
  </si>
  <si>
    <t>4*2*2</t>
  </si>
  <si>
    <t>97</t>
  </si>
  <si>
    <t>642944121</t>
  </si>
  <si>
    <t>Osazování ocelových zárubní dodatečné pl do 2,5 m2</t>
  </si>
  <si>
    <t>kus</t>
  </si>
  <si>
    <t>-2025722623</t>
  </si>
  <si>
    <t>Osazení ocelových dveřních zárubní lisovaných nebo z úhelníků dodatečně s vybetonováním prahu, plochy do 2,5 m2</t>
  </si>
  <si>
    <t>https://podminky.urs.cz/item/CS_URS_2025_01/642944121</t>
  </si>
  <si>
    <t>98</t>
  </si>
  <si>
    <t>M</t>
  </si>
  <si>
    <t>55331431</t>
  </si>
  <si>
    <t>zárubeň jednokřídlá ocelová pro dodatečnou montáž tl stěny 75-100mm rozměru 700/1970, 2100mm</t>
  </si>
  <si>
    <t>8</t>
  </si>
  <si>
    <t>1806924918</t>
  </si>
  <si>
    <t>99</t>
  </si>
  <si>
    <t>55331432</t>
  </si>
  <si>
    <t>zárubeň jednokřídlá ocelová pro dodatečnou montáž tl stěny 75-100mm rozměru 800/1970, 2100mm</t>
  </si>
  <si>
    <t>1053631584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</si>
  <si>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</si>
  <si>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</si>
  <si>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</si>
  <si>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</si>
  <si>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1915068142</t>
  </si>
  <si>
    <t>Lešení pomocné pracovní pro objekty pozemních staveb pro zatížení do 150 kg/m2, o výšce lešeňové podlahy do 1,9 m</t>
  </si>
  <si>
    <t>https://podminky.urs.cz/item/CS_URS_2025_01/949101111</t>
  </si>
  <si>
    <t>6,5+19,4+12,7+3,2+0,9+7,8</t>
  </si>
  <si>
    <t>7</t>
  </si>
  <si>
    <t>965046111</t>
  </si>
  <si>
    <t>Broušení stávajících betonových podlah úběr do 3 mm</t>
  </si>
  <si>
    <t>1077571996</t>
  </si>
  <si>
    <t>https://podminky.urs.cz/item/CS_URS_2025_01/965046111</t>
  </si>
  <si>
    <t>965046119</t>
  </si>
  <si>
    <t>Příplatek k broušení stávajících betonových podlah za každý další 1 mm úběru</t>
  </si>
  <si>
    <t>-297229673</t>
  </si>
  <si>
    <t>Broušení stávajících betonových podlah Příplatek k ceně za každý další 1 mm úběru</t>
  </si>
  <si>
    <t>https://podminky.urs.cz/item/CS_URS_2025_01/965046119</t>
  </si>
  <si>
    <t>50,5*7</t>
  </si>
  <si>
    <t>100</t>
  </si>
  <si>
    <t>968072455</t>
  </si>
  <si>
    <t>Vybourání kovových dveřních zárubní pl do 2 m2</t>
  </si>
  <si>
    <t>536835677</t>
  </si>
  <si>
    <t>Vybourání kovových rámů oken s křídly, dveřních zárubní, vrat, stěn, ostění nebo obkladů dveřních zárubní, plochy do 2 m2</t>
  </si>
  <si>
    <t>https://podminky.urs.cz/item/CS_URS_2025_01/968072455</t>
  </si>
  <si>
    <t>96</t>
  </si>
  <si>
    <t>977211111</t>
  </si>
  <si>
    <t>Řezání stěnovou pilou betonových nebo ŽB kcí s výztuží průměru do 16 mm hl do 200 mm</t>
  </si>
  <si>
    <t>-1242621198</t>
  </si>
  <si>
    <t>Řezání konstrukcí stěnovou pilou betonových nebo železobetonových průměru řezané výztuže do 16 mm hloubka řezu do 200 mm</t>
  </si>
  <si>
    <t>https://podminky.urs.cz/item/CS_URS_2025_01/977211111</t>
  </si>
  <si>
    <t>997</t>
  </si>
  <si>
    <t>Přesun sutě</t>
  </si>
  <si>
    <t>997013214</t>
  </si>
  <si>
    <t>Vnitrostaveništní doprava suti a vybouraných hmot pro budovy v přes 12 do 15 m ručně</t>
  </si>
  <si>
    <t>t</t>
  </si>
  <si>
    <t>611385775</t>
  </si>
  <si>
    <t>Vnitrostaveništní doprava suti a vybouraných hmot vodorovně do 50 m s naložením ručně pro budovy a haly výšky přes 12 do 15 m</t>
  </si>
  <si>
    <t>https://podminky.urs.cz/item/CS_URS_2025_01/997013214</t>
  </si>
  <si>
    <t>10</t>
  </si>
  <si>
    <t>997013501</t>
  </si>
  <si>
    <t>Odvoz suti a vybouraných hmot na skládku nebo meziskládku do 1 km se složením</t>
  </si>
  <si>
    <t>-745219038</t>
  </si>
  <si>
    <t>11</t>
  </si>
  <si>
    <t>997013509</t>
  </si>
  <si>
    <t>Příplatek k odvozu suti a vybouraných hmot na skládku ZKD 1 km přes 1 km</t>
  </si>
  <si>
    <t>-989745063</t>
  </si>
  <si>
    <t>1,1*15</t>
  </si>
  <si>
    <t>997013631</t>
  </si>
  <si>
    <t>Poplatek za uložení na skládce (skládkovné) stavebního odpadu směsného kód odpadu 17 09 04</t>
  </si>
  <si>
    <t>1420785028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</si>
  <si>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</si>
  <si>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</si>
  <si>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</si>
  <si>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</si>
  <si>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13</t>
  </si>
  <si>
    <t>998018003</t>
  </si>
  <si>
    <t>Přesun hmot pro budovy ruční pro budovy v přes 12 do 24 m</t>
  </si>
  <si>
    <t>46974186</t>
  </si>
  <si>
    <t>Přesun hmot pro budovy občanské výstavby, bydlení, výrobu a služby ruční (bez užití mechanizace) vodorovná dopravní vzdálenost do 100 m pro budovy s jakoukoliv nosnou konstrukcí výšky přes 12 do 24 m</t>
  </si>
  <si>
    <t>https://podminky.urs.cz/item/CS_URS_2025_01/998018003</t>
  </si>
  <si>
    <t>PSV</t>
  </si>
  <si>
    <t>Práce a dodávky PSV</t>
  </si>
  <si>
    <t>721</t>
  </si>
  <si>
    <t>Zdravotechnika - vnitřní kanalizace</t>
  </si>
  <si>
    <t>14</t>
  </si>
  <si>
    <t>721174043</t>
  </si>
  <si>
    <t>Potrubí kanalizační z PP připojovací DN 50</t>
  </si>
  <si>
    <t>16</t>
  </si>
  <si>
    <t>1627105671</t>
  </si>
  <si>
    <t>Potrubí z trub polypropylenových připojovací DN 50</t>
  </si>
  <si>
    <t>https://podminky.urs.cz/item/CS_URS_2025_01/721174043</t>
  </si>
  <si>
    <t>725</t>
  </si>
  <si>
    <t>Zdravotechnika - zařizovací předměty</t>
  </si>
  <si>
    <t>78</t>
  </si>
  <si>
    <t>725110811</t>
  </si>
  <si>
    <t>Demontáž klozetů splachovacích s nádrží</t>
  </si>
  <si>
    <t>soubor</t>
  </si>
  <si>
    <t>360211429</t>
  </si>
  <si>
    <t>Demontáž klozetů splachovacíchch s nádrží nebo tlakovým splachovačem</t>
  </si>
  <si>
    <t>https://podminky.urs.cz/item/CS_URS_2025_01/725110811</t>
  </si>
  <si>
    <t>91</t>
  </si>
  <si>
    <t>725112001</t>
  </si>
  <si>
    <t>Klozet keramický standardní samostatně stojící s hlubokým splachováním odpad vodorovný</t>
  </si>
  <si>
    <t>-507875850</t>
  </si>
  <si>
    <t>Zařízení záchodů klozety keramické standardní samostatně stojící s hlubokým splachováním odpad vodorovný</t>
  </si>
  <si>
    <t>https://podminky.urs.cz/item/CS_URS_2025_01/725112001</t>
  </si>
  <si>
    <t>77</t>
  </si>
  <si>
    <t>725210821</t>
  </si>
  <si>
    <t>Demontáž umyvadel bez výtokových armatur</t>
  </si>
  <si>
    <t>-622233012</t>
  </si>
  <si>
    <t>Demontáž umyvadel bez výtokových armatur umyvadel</t>
  </si>
  <si>
    <t>https://podminky.urs.cz/item/CS_URS_2025_01/725210821</t>
  </si>
  <si>
    <t>92</t>
  </si>
  <si>
    <t>725211616</t>
  </si>
  <si>
    <t>Umyvadlo keramické bílé šířky 550 mm s krytem na sifon připevněné na stěnu šrouby</t>
  </si>
  <si>
    <t>-567030748</t>
  </si>
  <si>
    <t>Umyvadla keramická bílá bez výtokových armatur připevněná na stěnu šrouby s krytem na sifon (polosloupem), šířka umyvadla 550 mm</t>
  </si>
  <si>
    <t>https://podminky.urs.cz/item/CS_URS_2025_01/725211616</t>
  </si>
  <si>
    <t>84</t>
  </si>
  <si>
    <t>725240811</t>
  </si>
  <si>
    <t>Demontáž kabin sprchových bez výtokových armatur</t>
  </si>
  <si>
    <t>-2085237949</t>
  </si>
  <si>
    <t>Demontáž sprchových kabin a vaniček bez výtokových armatur kabin</t>
  </si>
  <si>
    <t>https://podminky.urs.cz/item/CS_URS_2025_01/725240811</t>
  </si>
  <si>
    <t>85</t>
  </si>
  <si>
    <t>725240812</t>
  </si>
  <si>
    <t>Demontáž vaniček sprchových bez výtokových armatur</t>
  </si>
  <si>
    <t>-1543167175</t>
  </si>
  <si>
    <t>Demontáž sprchových kabin a vaniček bez výtokových armatur vaniček</t>
  </si>
  <si>
    <t>https://podminky.urs.cz/item/CS_URS_2025_01/725240812</t>
  </si>
  <si>
    <t>87</t>
  </si>
  <si>
    <t>725241142</t>
  </si>
  <si>
    <t>Vanička sprchová akrylátová čtvrtkruhová 900x900 mm</t>
  </si>
  <si>
    <t>368468276</t>
  </si>
  <si>
    <t>Sprchové vaničky akrylátové čtvrtkruhové 900x900 mm</t>
  </si>
  <si>
    <t>https://podminky.urs.cz/item/CS_URS_2025_01/725241142</t>
  </si>
  <si>
    <t>88</t>
  </si>
  <si>
    <t>725244813</t>
  </si>
  <si>
    <t>Zástěna sprchová rohová rámová se skleněnou výplní tl. 4 a 5 mm dveře posuvné dvoudílné na čtvrtkruhovou vaničku 900x900 mm</t>
  </si>
  <si>
    <t>-832541016</t>
  </si>
  <si>
    <t>Sprchové dveře a zástěny zástěny sprchové rohové čtvrtkruhové rámové se skleněnou výplní tl. 4 a 5 mm dveře posuvné dvoudílné, vstup z oblouku, na vaničku 900x900 mm</t>
  </si>
  <si>
    <t>https://podminky.urs.cz/item/CS_URS_2025_01/725244813</t>
  </si>
  <si>
    <t>93</t>
  </si>
  <si>
    <t>725822613</t>
  </si>
  <si>
    <t>Baterie umyvadlová stojánková páková s výpustí</t>
  </si>
  <si>
    <t>724056931</t>
  </si>
  <si>
    <t>Baterie umyvadlové stojánkové pákové s výpustí</t>
  </si>
  <si>
    <t>https://podminky.urs.cz/item/CS_URS_2025_01/725822613</t>
  </si>
  <si>
    <t>94</t>
  </si>
  <si>
    <t>725849411</t>
  </si>
  <si>
    <t>Montáž baterie sprchové nástěnná s nastavitelnou výškou sprchy</t>
  </si>
  <si>
    <t>-894256117</t>
  </si>
  <si>
    <t>Baterie sprchové montáž nástěnných baterií s nastavitelnou výškou sprchy</t>
  </si>
  <si>
    <t>https://podminky.urs.cz/item/CS_URS_2025_01/725849411</t>
  </si>
  <si>
    <t>95</t>
  </si>
  <si>
    <t>55145537</t>
  </si>
  <si>
    <t>baterie sprchová nástěnná prostá</t>
  </si>
  <si>
    <t>32</t>
  </si>
  <si>
    <t>878775729</t>
  </si>
  <si>
    <t>81</t>
  </si>
  <si>
    <t>725861102</t>
  </si>
  <si>
    <t>Zápachová uzávěrka pro umyvadla DN 40</t>
  </si>
  <si>
    <t>1195227828</t>
  </si>
  <si>
    <t>Zápachové uzávěrky zařizovacích předmětů pro umyvadla DN 40</t>
  </si>
  <si>
    <t>https://podminky.urs.cz/item/CS_URS_2025_01/725861102</t>
  </si>
  <si>
    <t>15</t>
  </si>
  <si>
    <t>725862113</t>
  </si>
  <si>
    <t>Zápachová uzávěrka pro dřezy s přípojkou pro pračku nebo myčku DN 40/50</t>
  </si>
  <si>
    <t>-878218012</t>
  </si>
  <si>
    <t>Zápachové uzávěrky zařizovacích předmětů pro dřezy s přípojkou pro pračku nebo myčku DN 40/50</t>
  </si>
  <si>
    <t>https://podminky.urs.cz/item/CS_URS_2025_01/725862113</t>
  </si>
  <si>
    <t>80</t>
  </si>
  <si>
    <t>725864311</t>
  </si>
  <si>
    <t>Zápachová uzávěrka van DN 40/50 s kulovým kloubem na odtoku</t>
  </si>
  <si>
    <t>-22486124</t>
  </si>
  <si>
    <t>Zápachové uzávěrky zařizovacích předmětů pro koupací vany s kulovým kloubem na odtoku DN 40/50</t>
  </si>
  <si>
    <t>https://podminky.urs.cz/item/CS_URS_2025_01/725864311</t>
  </si>
  <si>
    <t>766</t>
  </si>
  <si>
    <t>Konstrukce truhlářské</t>
  </si>
  <si>
    <t>101</t>
  </si>
  <si>
    <t>766660001</t>
  </si>
  <si>
    <t>Montáž dveřních křídel otvíravých jednokřídlových š do 0,8 m do ocelové zárubně</t>
  </si>
  <si>
    <t>-1896301907</t>
  </si>
  <si>
    <t>Montáž dveřních křídel dřevěných nebo plastových otevíravých do ocelové zárubně povrchově upravených jednokřídlových, šířky do 800 mm</t>
  </si>
  <si>
    <t>https://podminky.urs.cz/item/CS_URS_2025_01/766660001</t>
  </si>
  <si>
    <t>102</t>
  </si>
  <si>
    <t>61162001</t>
  </si>
  <si>
    <t>dveře jednokřídlé dřevotřískové povrch dýhovaný plné 700x1970-2100mm</t>
  </si>
  <si>
    <t>-2126345453</t>
  </si>
  <si>
    <t>103</t>
  </si>
  <si>
    <t>61162002</t>
  </si>
  <si>
    <t>dveře jednokřídlé dřevotřískové povrch dýhovaný plné 800x1970-2100mm</t>
  </si>
  <si>
    <t>901515675</t>
  </si>
  <si>
    <t>766691914</t>
  </si>
  <si>
    <t>Vyvěšení nebo zavěšení dřevěných křídel dveří pl do 2 m2</t>
  </si>
  <si>
    <t>331629846</t>
  </si>
  <si>
    <t>Ostatní práce vyvěšení nebo zavěšení křídel dřevěných dveřních, plochy do 2 m2</t>
  </si>
  <si>
    <t>https://podminky.urs.cz/item/CS_URS_2025_01/766691914</t>
  </si>
  <si>
    <t>17</t>
  </si>
  <si>
    <t>766811111</t>
  </si>
  <si>
    <t>Dodávka a Montáž kuchyňské linky vč. sanity a dopojení</t>
  </si>
  <si>
    <t>1009869129</t>
  </si>
  <si>
    <t>https://podminky.urs.cz/item/CS_URS_2025_01/766811111</t>
  </si>
  <si>
    <t>P</t>
  </si>
  <si>
    <t>Poznámka k položce:_x000d_
Dolní skříňky 600mm, horní skříňky 400mm, dvířka plná, skříňky vč. polic a úchytek_x000d_
dopojení sanity pomocí pancéřových hadic, doplnění a úprava stávajícího připojovacího místa</t>
  </si>
  <si>
    <t>18</t>
  </si>
  <si>
    <t>55143183</t>
  </si>
  <si>
    <t>baterie dřezová páková stojánková do 1 otvoru se sprchou</t>
  </si>
  <si>
    <t>-1150424176</t>
  </si>
  <si>
    <t>19</t>
  </si>
  <si>
    <t>55231360</t>
  </si>
  <si>
    <t>dřez nerez vestavný s odkapní deskou 860x500mm</t>
  </si>
  <si>
    <t>-980955269</t>
  </si>
  <si>
    <t>20</t>
  </si>
  <si>
    <t>54111001</t>
  </si>
  <si>
    <t>sporák kombinovaný 4 plynové hořáky horkovzdušná trouba do 70l š 50cm</t>
  </si>
  <si>
    <t>-431573091</t>
  </si>
  <si>
    <t>42958001</t>
  </si>
  <si>
    <t>odsavač par vestavěný výsuvný (digestoř) nerez, max. výkon 640 m3/hod</t>
  </si>
  <si>
    <t>-1448694833</t>
  </si>
  <si>
    <t>Poznámka k položce:_x000d_
D+M včetně napojení na stávající odtah pro digestoř</t>
  </si>
  <si>
    <t>22</t>
  </si>
  <si>
    <t>766812840</t>
  </si>
  <si>
    <t>Demontáž kuchyňských linek dřevěných nebo kovových dl přes 1,8 do 2,1 m</t>
  </si>
  <si>
    <t>-992521256</t>
  </si>
  <si>
    <t>Demontáž kuchyňských linek dřevěných nebo kovových včetně skříněk uchycených na stěně, délky přes 1800 do 2100 mm</t>
  </si>
  <si>
    <t>https://podminky.urs.cz/item/CS_URS_2025_01/766812840</t>
  </si>
  <si>
    <t>Poznámka k položce:_x000d_
Dle studie interiéru</t>
  </si>
  <si>
    <t>23</t>
  </si>
  <si>
    <t>998766103</t>
  </si>
  <si>
    <t>Přesun hmot tonážní pro kce truhlářské v objektech v přes 12 do 24 m</t>
  </si>
  <si>
    <t>1573541512</t>
  </si>
  <si>
    <t>Přesun hmot pro konstrukce truhlářské stanovený z hmotnosti přesunovaného materiálu vodorovná dopravní vzdálenost do 50 m základní v objektech výšky přes 12 do 24 m</t>
  </si>
  <si>
    <t>https://podminky.urs.cz/item/CS_URS_2025_01/998766103</t>
  </si>
  <si>
    <t>767</t>
  </si>
  <si>
    <t>Konstrukce zámečnické</t>
  </si>
  <si>
    <t>24</t>
  </si>
  <si>
    <t>767640111</t>
  </si>
  <si>
    <t>Montáž dveří ocelových nebo hliníkových vchodových jednokřídlových bez nadsvětlíku</t>
  </si>
  <si>
    <t>240280829</t>
  </si>
  <si>
    <t>https://podminky.urs.cz/item/CS_URS_2025_01/767640111</t>
  </si>
  <si>
    <t>25</t>
  </si>
  <si>
    <t>61173202</t>
  </si>
  <si>
    <t>dveře jednokřídlé dřevěné plné max rozměru otvoru 2,42m2 bezpečnostní třídy RC2</t>
  </si>
  <si>
    <t>-1523593327</t>
  </si>
  <si>
    <t>Poznámka k položce:_x000d_
Požární odolnost EI30 DP3_x000d_
5-ti bodový zámek (kování)</t>
  </si>
  <si>
    <t>26</t>
  </si>
  <si>
    <t>767641800</t>
  </si>
  <si>
    <t>Demontáž zárubní dveří odřezáním plochy do 2,5 m2</t>
  </si>
  <si>
    <t>938207806</t>
  </si>
  <si>
    <t>Demontáž dveřních zárubní odřezáním od upevnění, plochy dveří do 2,5 m2</t>
  </si>
  <si>
    <t>https://podminky.urs.cz/item/CS_URS_2025_01/767641800</t>
  </si>
  <si>
    <t>775</t>
  </si>
  <si>
    <t>Podlahy skládané</t>
  </si>
  <si>
    <t>38</t>
  </si>
  <si>
    <t>775111311</t>
  </si>
  <si>
    <t>Vysátí podkladu skládaných podlah</t>
  </si>
  <si>
    <t>-776379478</t>
  </si>
  <si>
    <t>Příprava podkladu skládaných podlah a stěn vysátí podlah</t>
  </si>
  <si>
    <t>https://podminky.urs.cz/item/CS_URS_2025_01/775111311</t>
  </si>
  <si>
    <t>90</t>
  </si>
  <si>
    <t>775121111</t>
  </si>
  <si>
    <t>Vodou ředitelná penetrace savého podkladu skládaných podlah</t>
  </si>
  <si>
    <t>-151966744</t>
  </si>
  <si>
    <t>Příprava podkladu skládaných podlah a stěn penetrace vodou ředitelná na savý podklad (válečkováním) podlah</t>
  </si>
  <si>
    <t>https://podminky.urs.cz/item/CS_URS_2025_01/775121111</t>
  </si>
  <si>
    <t>89</t>
  </si>
  <si>
    <t>775141113</t>
  </si>
  <si>
    <t>Stěrka podlahová nivelační pro vyrovnání podkladu skládaných podlah pevnosti 20 MPa tl přes 5 do 8 mm</t>
  </si>
  <si>
    <t>-371890196</t>
  </si>
  <si>
    <t>Příprava podkladu skládaných podlah a stěn vyrovnání samonivelační stěrkou podlah min.pevnosti 20 MPa, tloušťky přes 5 do 8 mm</t>
  </si>
  <si>
    <t>https://podminky.urs.cz/item/CS_URS_2025_01/775141113</t>
  </si>
  <si>
    <t>39</t>
  </si>
  <si>
    <t>775413115</t>
  </si>
  <si>
    <t>Montáž podlahové lišty ze dřeva tvrdého nebo měkkého lepené</t>
  </si>
  <si>
    <t>1039077911</t>
  </si>
  <si>
    <t>Montáž podlahového soklíku nebo lišty obvodové (soklové) dřevěné bez základního nátěru lišty ze dřeva tvrdého nebo měkkého, v přírodní barvě lepené</t>
  </si>
  <si>
    <t>https://podminky.urs.cz/item/CS_URS_2025_01/775413115</t>
  </si>
  <si>
    <t>13,5+18+14,8+11,1</t>
  </si>
  <si>
    <t>40</t>
  </si>
  <si>
    <t>61418113</t>
  </si>
  <si>
    <t>lišta podlahová dřevěná dub 7x43mm</t>
  </si>
  <si>
    <t>1846631965</t>
  </si>
  <si>
    <t>41</t>
  </si>
  <si>
    <t>775429121</t>
  </si>
  <si>
    <t>Montáž podlahové lišty přechodové připevněné vruty</t>
  </si>
  <si>
    <t>-827256816</t>
  </si>
  <si>
    <t>Montáž lišty přechodové (vyrovnávací) připevněné vruty</t>
  </si>
  <si>
    <t>https://podminky.urs.cz/item/CS_URS_2025_01/775429121</t>
  </si>
  <si>
    <t>Poznámka k položce:_x000d_
Specifikace obsahu položky dle PD: AL14</t>
  </si>
  <si>
    <t>42</t>
  </si>
  <si>
    <t>55343120</t>
  </si>
  <si>
    <t>profil přechodový Al vrtaný 30mm stříbro</t>
  </si>
  <si>
    <t>-724174193</t>
  </si>
  <si>
    <t>82</t>
  </si>
  <si>
    <t>775541161</t>
  </si>
  <si>
    <t>Montáž podlah plovoucích ze zaklapávacích vinylových lamel</t>
  </si>
  <si>
    <t>-2119563904</t>
  </si>
  <si>
    <t>Montáž podlah plovoucích z velkoplošných lamel vinylových na dřevovláknité nebo kompozitní desce, spojovaných zaklapnutím na zámek</t>
  </si>
  <si>
    <t>https://podminky.urs.cz/item/CS_URS_2025_01/775541161</t>
  </si>
  <si>
    <t>6,5+19,4+12,7+7,8</t>
  </si>
  <si>
    <t>83</t>
  </si>
  <si>
    <t>28411064</t>
  </si>
  <si>
    <t>dílec vinylový heterogenní plovoucí na P+D úprava PUR kompozitní podložka, třída zátěže 23/31, hořlavost Cfl-s1, nášlapná vrstva 0,30mm tl 4,5mm</t>
  </si>
  <si>
    <t>-1607732489</t>
  </si>
  <si>
    <t>46,4*1,08 'Přepočtené koeficientem množství</t>
  </si>
  <si>
    <t>43</t>
  </si>
  <si>
    <t>998775102</t>
  </si>
  <si>
    <t>Přesun hmot tonážní pro podlahy skládané v objektech v přes 6 do 12 m</t>
  </si>
  <si>
    <t>-1419175485</t>
  </si>
  <si>
    <t>Přesun hmot pro podlahy skládané stanovený z hmotnosti přesunovaného materiálu vodorovná dopravní vzdálenost do 50 m základní v objektech výšky přes 6 do 12 m</t>
  </si>
  <si>
    <t>https://podminky.urs.cz/item/CS_URS_2025_01/998775102</t>
  </si>
  <si>
    <t>776</t>
  </si>
  <si>
    <t>Podlahy povlakové</t>
  </si>
  <si>
    <t>75</t>
  </si>
  <si>
    <t>776201812</t>
  </si>
  <si>
    <t>Demontáž lepených povlakových podlah s podložkou ručně</t>
  </si>
  <si>
    <t>1376292811</t>
  </si>
  <si>
    <t>Demontáž povlakových podlahovin lepených ručně s podložkou</t>
  </si>
  <si>
    <t>https://podminky.urs.cz/item/CS_URS_2025_01/776201812</t>
  </si>
  <si>
    <t>76</t>
  </si>
  <si>
    <t>776410811</t>
  </si>
  <si>
    <t>Odstranění soklíků a lišt pryžových nebo plastových</t>
  </si>
  <si>
    <t>2126959815</t>
  </si>
  <si>
    <t>Demontáž soklíků nebo lišt pryžových nebo plastových</t>
  </si>
  <si>
    <t>https://podminky.urs.cz/item/CS_URS_2025_01/776410811</t>
  </si>
  <si>
    <t>781</t>
  </si>
  <si>
    <t>Dokončovací práce - obklady</t>
  </si>
  <si>
    <t>44</t>
  </si>
  <si>
    <t>781121011</t>
  </si>
  <si>
    <t>Nátěr penetrační na stěnu</t>
  </si>
  <si>
    <t>994200383</t>
  </si>
  <si>
    <t>Příprava podkladu před provedením obkladu nátěr penetrační na stěnu</t>
  </si>
  <si>
    <t>https://podminky.urs.cz/item/CS_URS_2025_01/781121011</t>
  </si>
  <si>
    <t>2,81*0,6</t>
  </si>
  <si>
    <t>45</t>
  </si>
  <si>
    <t>781151031</t>
  </si>
  <si>
    <t>Celoplošné vyrovnání podkladu stěrkou tl 3 mm</t>
  </si>
  <si>
    <t>1030133015</t>
  </si>
  <si>
    <t>Příprava podkladu před provedením obkladu celoplošné vyrovnání podkladu stěrkou, tloušťky 3 mm</t>
  </si>
  <si>
    <t>https://podminky.urs.cz/item/CS_URS_2025_01/781151031</t>
  </si>
  <si>
    <t>46</t>
  </si>
  <si>
    <t>781151041</t>
  </si>
  <si>
    <t>Příplatek k cenám celoplošné vyrovnání stěrkou za každý další 1 mm přes tl 3 mm</t>
  </si>
  <si>
    <t>2069712684</t>
  </si>
  <si>
    <t>Příprava podkladu před provedením obkladu celoplošné vyrovnání podkladu příplatek za každý další 1 mm tloušťky přes 3 mm</t>
  </si>
  <si>
    <t>https://podminky.urs.cz/item/CS_URS_2025_01/781151041</t>
  </si>
  <si>
    <t>47</t>
  </si>
  <si>
    <t>781472217</t>
  </si>
  <si>
    <t>Montáž obkladů keramických hladkých lepených cementovým flexibilním lepidlem přes 12 do 19 ks/m2</t>
  </si>
  <si>
    <t>-2097513376</t>
  </si>
  <si>
    <t>Montáž keramických obkladů stěn lepených cementovým flexibilním lepidlem hladkých přes 12 do 19 ks/m2</t>
  </si>
  <si>
    <t>https://podminky.urs.cz/item/CS_URS_2025_01/781472217</t>
  </si>
  <si>
    <t>48</t>
  </si>
  <si>
    <t>59761701</t>
  </si>
  <si>
    <t>obklad keramický nemrazuvzdorný povrch hladký/lesklý tl do 10mm přes 12 do 19ks/m2</t>
  </si>
  <si>
    <t>1704665691</t>
  </si>
  <si>
    <t>49</t>
  </si>
  <si>
    <t>781472291</t>
  </si>
  <si>
    <t>Příplatek k montáži obkladů keramických lepených cementovým flexibilním lepidlem za plochu do 10 m2</t>
  </si>
  <si>
    <t>1021857689</t>
  </si>
  <si>
    <t>Montáž keramických obkladů stěn lepených cementovým flexibilním lepidlem Příplatek k cenám za plochu do 10 m2 jednotlivě</t>
  </si>
  <si>
    <t>https://podminky.urs.cz/item/CS_URS_2025_01/781472291</t>
  </si>
  <si>
    <t>51</t>
  </si>
  <si>
    <t>781477114</t>
  </si>
  <si>
    <t>Příplatek k montáži obkladů vnitřních keramických hladkých za spárování tmelem dvousložkovým</t>
  </si>
  <si>
    <t>-571154748</t>
  </si>
  <si>
    <t>Montáž obkladů vnitřních stěn z dlaždic keramických Příplatek k cenám za dvousložkový spárovací tmel</t>
  </si>
  <si>
    <t>https://podminky.urs.cz/item/CS_URS_2025_01/781477114</t>
  </si>
  <si>
    <t>52</t>
  </si>
  <si>
    <t>781492451</t>
  </si>
  <si>
    <t>Montáž profilů ukončovacích lepených standardním cementovým lepidlem</t>
  </si>
  <si>
    <t>-1787363678</t>
  </si>
  <si>
    <t>Obklad - dokončující práce montáž profilu lepeného standardním cementovým lepidlem ukončovacího</t>
  </si>
  <si>
    <t>https://podminky.urs.cz/item/CS_URS_2025_01/781492451</t>
  </si>
  <si>
    <t>53</t>
  </si>
  <si>
    <t>19416012</t>
  </si>
  <si>
    <t>lišta ukončovací nerezová 10mm</t>
  </si>
  <si>
    <t>1077386121</t>
  </si>
  <si>
    <t>54</t>
  </si>
  <si>
    <t>781495115</t>
  </si>
  <si>
    <t>Spárování vnitřních obkladů silikonem</t>
  </si>
  <si>
    <t>-2026201080</t>
  </si>
  <si>
    <t>Obklad - dokončující práce ostatní práce spárování silikonem</t>
  </si>
  <si>
    <t>https://podminky.urs.cz/item/CS_URS_2025_01/781495115</t>
  </si>
  <si>
    <t>55</t>
  </si>
  <si>
    <t>998781103</t>
  </si>
  <si>
    <t>Přesun hmot tonážní pro obklady keramické v objektech v přes 12 do 24 m</t>
  </si>
  <si>
    <t>-446063646</t>
  </si>
  <si>
    <t>Přesun hmot pro obklady keramické stanovený z hmotnosti přesunovaného materiálu vodorovná dopravní vzdálenost do 50 m základní v objektech výšky přes 12 do 24 m</t>
  </si>
  <si>
    <t>https://podminky.urs.cz/item/CS_URS_2025_01/998781103</t>
  </si>
  <si>
    <t>783</t>
  </si>
  <si>
    <t>Dokončovací práce - nátěry</t>
  </si>
  <si>
    <t>56</t>
  </si>
  <si>
    <t>783301303</t>
  </si>
  <si>
    <t>Bezoplachové odrezivění rozvodů ÚT, zámečnických konstrukcí</t>
  </si>
  <si>
    <t>1302194509</t>
  </si>
  <si>
    <t>https://podminky.urs.cz/item/CS_URS_2025_01/783301303</t>
  </si>
  <si>
    <t>9*2</t>
  </si>
  <si>
    <t>57</t>
  </si>
  <si>
    <t>783301401</t>
  </si>
  <si>
    <t>Příprava podkladu rozvodů ÚT, zámečnických konstrukcí, zárubní, před provedením nátěru ometení</t>
  </si>
  <si>
    <t>-1226706641</t>
  </si>
  <si>
    <t>https://podminky.urs.cz/item/CS_URS_2025_01/783301401</t>
  </si>
  <si>
    <t>58</t>
  </si>
  <si>
    <t>783314101</t>
  </si>
  <si>
    <t>Základní jednonásobný syntetický nátěr rozvodů ÚT, zámečnických konstrukcí, zárubní</t>
  </si>
  <si>
    <t>82939878</t>
  </si>
  <si>
    <t>Základní nátěr rozvodů ÚT, zámečnických konstrukcí, zárubní, jednonásobný syntetický</t>
  </si>
  <si>
    <t>https://podminky.urs.cz/item/CS_URS_2025_01/783314101</t>
  </si>
  <si>
    <t>59</t>
  </si>
  <si>
    <t>783315101</t>
  </si>
  <si>
    <t>Mezinátěr jednonásobný syntetický standardní rozvodů ÚT, zámečnických konstrukcí, zárubní</t>
  </si>
  <si>
    <t>-2121009919</t>
  </si>
  <si>
    <t>Mezinátěr rozvodů ÚT, zámečnických konstrukcí, zárubní, jednonásobný syntetický standardní</t>
  </si>
  <si>
    <t>https://podminky.urs.cz/item/CS_URS_2025_01/783315101</t>
  </si>
  <si>
    <t>60</t>
  </si>
  <si>
    <t>783317101</t>
  </si>
  <si>
    <t>Krycí jednonásobný syntetický standardní nátěr rozvodů ÚT, zámečnických konstrukcí, zárubní</t>
  </si>
  <si>
    <t>1475401398</t>
  </si>
  <si>
    <t>Krycí nátěr (email) rozvodů ÚT, zámečnických konstrukcí, zárubní, jednonásobný syntetický standardní</t>
  </si>
  <si>
    <t>https://podminky.urs.cz/item/CS_URS_2025_01/783317101</t>
  </si>
  <si>
    <t>Poznámka k položce:_x000d_
2 vrstvy</t>
  </si>
  <si>
    <t>61</t>
  </si>
  <si>
    <t>783343101</t>
  </si>
  <si>
    <t>Základní impregnační nátěr rozvodů ÚT, zámečnických konstrukcíí, aktivátorem rzi na zkorodovaný povrch jednonásobný polyuretanový</t>
  </si>
  <si>
    <t>241309057</t>
  </si>
  <si>
    <t>https://podminky.urs.cz/item/CS_URS_2025_01/783343101</t>
  </si>
  <si>
    <t>784</t>
  </si>
  <si>
    <t>Dokončovací práce - malby a tapety</t>
  </si>
  <si>
    <t>62</t>
  </si>
  <si>
    <t>784121001</t>
  </si>
  <si>
    <t>Oškrabání malby v místnostech v do 3,80 m</t>
  </si>
  <si>
    <t>1959822074</t>
  </si>
  <si>
    <t>Oškrabání malby v místnostech výšky do 3,80 m</t>
  </si>
  <si>
    <t>https://podminky.urs.cz/item/CS_URS_2025_01/784121001</t>
  </si>
  <si>
    <t>2,8*(13,5+18+14,8+7,8+3,8+11,1)+(6,5+19,4+12,7+3,2+0,9+7,8)</t>
  </si>
  <si>
    <t>63</t>
  </si>
  <si>
    <t>784171101</t>
  </si>
  <si>
    <t>Zakrytí vnitřních podlah včetně pozdějšího odkrytí</t>
  </si>
  <si>
    <t>37762628</t>
  </si>
  <si>
    <t>Zakrytí nemalovaných ploch (materiál ve specifikaci) včetně pozdějšího odkrytí podlah</t>
  </si>
  <si>
    <t>https://podminky.urs.cz/item/CS_URS_2025_01/784171101</t>
  </si>
  <si>
    <t>64</t>
  </si>
  <si>
    <t>58124842</t>
  </si>
  <si>
    <t>fólie pro malířské potřeby zakrývací tl 7µ 4x5m</t>
  </si>
  <si>
    <t>878651473</t>
  </si>
  <si>
    <t>65</t>
  </si>
  <si>
    <t>784171111</t>
  </si>
  <si>
    <t>Zakrytí vnitřních ploch stěn v místnostech v do 3,80 m</t>
  </si>
  <si>
    <t>1296248532</t>
  </si>
  <si>
    <t>Zakrytí nemalovaných ploch (materiál ve specifikaci) včetně pozdějšího odkrytí svislých ploch např. stěn, oken, dveří v místnostech výšky do 3,80</t>
  </si>
  <si>
    <t>https://podminky.urs.cz/item/CS_URS_2025_01/784171111</t>
  </si>
  <si>
    <t>66</t>
  </si>
  <si>
    <t>784171121</t>
  </si>
  <si>
    <t>Zakrytí vnitřních ploch konstrukcí nebo prvků v místnostech v do 3,80 m</t>
  </si>
  <si>
    <t>473644317</t>
  </si>
  <si>
    <t>Zakrytí nemalovaných ploch (materiál ve specifikaci) včetně pozdějšího odkrytí konstrukcí nebo samostatných prvků např. schodišť, nábytku, radiátorů, zábradlí v místnostech výšky do 3,80</t>
  </si>
  <si>
    <t>https://podminky.urs.cz/item/CS_URS_2025_01/784171121</t>
  </si>
  <si>
    <t>67</t>
  </si>
  <si>
    <t>784181101</t>
  </si>
  <si>
    <t>Základní akrylátová jednonásobná penetrace podkladu v místnostech výšky do 3,80m</t>
  </si>
  <si>
    <t>-1706780168</t>
  </si>
  <si>
    <t>Penetrace podkladu jednonásobná základní akrylátová v místnostech výšky do 3,80 m</t>
  </si>
  <si>
    <t>https://podminky.urs.cz/item/CS_URS_2025_01/784181101</t>
  </si>
  <si>
    <t>68</t>
  </si>
  <si>
    <t>784221101</t>
  </si>
  <si>
    <t>Dvojnásobné bílé malby ze směsí za sucha dobře otěruvzdorných v místnostech do 3,80 m</t>
  </si>
  <si>
    <t>67775280</t>
  </si>
  <si>
    <t>Malby z malířských směsí otěruvzdorných za sucha dvojnásobné, bílé za sucha otěruvzdorné dobře v místnostech výšky do 3,80 m</t>
  </si>
  <si>
    <t>https://podminky.urs.cz/item/CS_URS_2025_01/784221101</t>
  </si>
  <si>
    <t>69</t>
  </si>
  <si>
    <t>784221131</t>
  </si>
  <si>
    <t>Příplatek k cenám 2x maleb za sucha otěruvzdorných za provádění pl do 5 m2</t>
  </si>
  <si>
    <t>117403713</t>
  </si>
  <si>
    <t>Malby z malířských směsí otěruvzdorných za sucha Příplatek k cenám dvojnásobných maleb za zvýšenou pracnost při provádění malého rozsahu plochy do 5 m2</t>
  </si>
  <si>
    <t>https://podminky.urs.cz/item/CS_URS_2025_01/784221131</t>
  </si>
  <si>
    <t>0,8*(7,8+3,8)+(3,2+0,9)</t>
  </si>
  <si>
    <t>786</t>
  </si>
  <si>
    <t>Dokončovací práce - čalounické úpravy</t>
  </si>
  <si>
    <t>70</t>
  </si>
  <si>
    <t>786623111</t>
  </si>
  <si>
    <t>Montáž lamelové žaluzie vnitřní manuálně ovládané do oken střešních</t>
  </si>
  <si>
    <t>1753493612</t>
  </si>
  <si>
    <t>Montáž zastiňujících žaluzií lamelových vnitřních manuálně ovládaných, do oken střešních</t>
  </si>
  <si>
    <t>https://podminky.urs.cz/item/CS_URS_2025_01/786623111</t>
  </si>
  <si>
    <t>71</t>
  </si>
  <si>
    <t>55346200</t>
  </si>
  <si>
    <t>žaluzie horizontální interiérové</t>
  </si>
  <si>
    <t>-2116799293</t>
  </si>
  <si>
    <t>Práce a dodávky M</t>
  </si>
  <si>
    <t>46-M</t>
  </si>
  <si>
    <t>Zemní práce při extr.mont.pracích</t>
  </si>
  <si>
    <t>72</t>
  </si>
  <si>
    <t>468101112</t>
  </si>
  <si>
    <t>Vysekání rýh pro montáž trubek a kabelů ve zdivu betonovém hl do 3 cm a š přes 3 do 5 cm</t>
  </si>
  <si>
    <t>-1564879570</t>
  </si>
  <si>
    <t>Vysekání rýh pro montáž trubek a kabelů v kamenných nebo betonových zdech hloubky do 3 cm a šířky přes 3 do 5 cm</t>
  </si>
  <si>
    <t>https://podminky.urs.cz/item/CS_URS_2025_01/468101112</t>
  </si>
  <si>
    <t>58-M</t>
  </si>
  <si>
    <t>Revize vyhrazených technických zařízení</t>
  </si>
  <si>
    <t>73</t>
  </si>
  <si>
    <t>580506007</t>
  </si>
  <si>
    <t xml:space="preserve">Revize domovní části plynovodu délky do 20m včetně tlakové zkoušky </t>
  </si>
  <si>
    <t>-1982648591</t>
  </si>
  <si>
    <t>https://podminky.urs.cz/item/CS_URS_2025_01/580506007</t>
  </si>
  <si>
    <t>HZS</t>
  </si>
  <si>
    <t>Hodinové zúčtovací sazby</t>
  </si>
  <si>
    <t>74</t>
  </si>
  <si>
    <t>HZS1301</t>
  </si>
  <si>
    <t>Hodinová zúčtovací sazba zedník</t>
  </si>
  <si>
    <t>hod</t>
  </si>
  <si>
    <t>512</t>
  </si>
  <si>
    <t>344738888</t>
  </si>
  <si>
    <t>Hodinové zúčtovací sazby profesí HSV provádění konstrukcí zedník</t>
  </si>
  <si>
    <t>https://podminky.urs.cz/item/CS_URS_2025_01/HZS1301</t>
  </si>
  <si>
    <t xml:space="preserve">Poznámka k položce:_x000d_
Příprava drážek, rýh, kapes včetně zapravení a materiálů_x000d_
</t>
  </si>
  <si>
    <t>02 - Elektro</t>
  </si>
  <si>
    <t xml:space="preserve">    741 - Elektroinstalace - silnoproud</t>
  </si>
  <si>
    <t>VRN - Vedlejší rozpočtové náklady</t>
  </si>
  <si>
    <t xml:space="preserve">    VRN1 - Průzkumné, zeměměřičské a projektové práce</t>
  </si>
  <si>
    <t>741</t>
  </si>
  <si>
    <t>Elektroinstalace - silnoproud</t>
  </si>
  <si>
    <t>27</t>
  </si>
  <si>
    <t>741112001</t>
  </si>
  <si>
    <t>Montáž krabice zapuštěná plastová kruhová</t>
  </si>
  <si>
    <t>-1955741777</t>
  </si>
  <si>
    <t>28</t>
  </si>
  <si>
    <t>34571450</t>
  </si>
  <si>
    <t>krabice pod omítku PVC přístrojová kruhová D 70mm</t>
  </si>
  <si>
    <t>-759758732</t>
  </si>
  <si>
    <t>741122005</t>
  </si>
  <si>
    <t>Montáž kabel Cu bez ukončení uložený pod omítku plný plochý 3x1 až 2,5 mm2 (např. CYKYLo)</t>
  </si>
  <si>
    <t>-122698045</t>
  </si>
  <si>
    <t>5+5,2+2</t>
  </si>
  <si>
    <t>4,8*4+2,8*4+2*4+2,2+1,8+0,5+2+2,5+3+6</t>
  </si>
  <si>
    <t>Součet</t>
  </si>
  <si>
    <t>34109513</t>
  </si>
  <si>
    <t>kabel instalační plochý jádro Cu plné izolace PVC plášť PVC 450/750V (CYKYLo) 3x1,5mm2</t>
  </si>
  <si>
    <t>-391470686</t>
  </si>
  <si>
    <t>Poznámka k položce:_x000d_
CYKYLo, rozměr kabelu 4,1x10,5mm</t>
  </si>
  <si>
    <t>12*1,15 "Přepočtené koeficientem množství</t>
  </si>
  <si>
    <t>34109517</t>
  </si>
  <si>
    <t>kabel instalační plochý jádro Cu plné izolace PVC plášť PVC 450/750V (CYKYLo) 3x2,5mm2</t>
  </si>
  <si>
    <t>-991091814</t>
  </si>
  <si>
    <t>Poznámka k položce:_x000d_
CYKYLo, rozměr kabelu 4,8x12,6mm</t>
  </si>
  <si>
    <t>56,4*1,15 "Přepočtené koeficientem množství</t>
  </si>
  <si>
    <t>30</t>
  </si>
  <si>
    <t>741130001</t>
  </si>
  <si>
    <t>Ukončení vodič izolovaný do 2,5 mm2 v rozváděči nebo na přístroji</t>
  </si>
  <si>
    <t>-1996941366</t>
  </si>
  <si>
    <t>29</t>
  </si>
  <si>
    <t>741130004</t>
  </si>
  <si>
    <t>Ukončení vodič izolovaný do 6 mm2 v rozváděči nebo na přístroji</t>
  </si>
  <si>
    <t>-2145264226</t>
  </si>
  <si>
    <t>741210001</t>
  </si>
  <si>
    <t>Montáž rozvodnice oceloplechová nebo plastová běžná do 20 kg</t>
  </si>
  <si>
    <t>646657071</t>
  </si>
  <si>
    <t>RMAT0001</t>
  </si>
  <si>
    <t>Rozvaděč BR8,vybavený,hotový výrobek vč.dokumentace</t>
  </si>
  <si>
    <t>1434937306</t>
  </si>
  <si>
    <t>Poznámka k položce:_x000d_
1	Kus	Rozvodnice nástěnná, IP40, 1-řadá, 18 mod., plná dvířka	_x000d_
1	Kus	Proud.chr. s nadpr.ochr. char. B; 1+N; 6 kA; 0,03 A; In=10 A, A	_x000d_
2	Kus	Proudový chránič 2 pól. 25 / 0,03 A, A	_x000d_
2	Kus	Jistič 1 pól. 10A, char.B, 6 kA	_x000d_
6	Kus	Jistič 1 pól. 16A, char.B, 6 kA	_x000d_
1	Kus	Svodič přepětí T2, In 20 kA (8/20), 1 pól.	_x000d_
1	Kus	Vypínač 1 pol. 25A_x000d_
_x000d_
Včetně spojovacího materiálu,můstků,svorkovnic,štítků, ověření a dokumentace rozvaděče</t>
  </si>
  <si>
    <t>31</t>
  </si>
  <si>
    <t>741210833</t>
  </si>
  <si>
    <t>Demontáž rozvodnic plastových na povrchu s krytím do IPx4 plochou přes 0,2 m2</t>
  </si>
  <si>
    <t>-913691968</t>
  </si>
  <si>
    <t>741213841</t>
  </si>
  <si>
    <t>Demontáž kabelu silového z rozvodnice průřezu žil do 4 mm2 se zachováním funkčnosti</t>
  </si>
  <si>
    <t>-1103797524</t>
  </si>
  <si>
    <t>741213843</t>
  </si>
  <si>
    <t>Demontáž kabelu silového z rozvodnice průřezu žil přes 4 do 10 mm2 se zachováním funkčnosti</t>
  </si>
  <si>
    <t>472326969</t>
  </si>
  <si>
    <t>741310101</t>
  </si>
  <si>
    <t>Montáž spínač (polo)zapuštěný bezšroubové připojení 1-jednopólový se zapojením vodičů</t>
  </si>
  <si>
    <t>1991548150</t>
  </si>
  <si>
    <t>34539010</t>
  </si>
  <si>
    <t>přístroj spínače jednopólového, řazení 1, 1So bezšroubové svorky</t>
  </si>
  <si>
    <t>8185838</t>
  </si>
  <si>
    <t>34539049</t>
  </si>
  <si>
    <t>kryt spínače jednoduchý</t>
  </si>
  <si>
    <t>-2108361692</t>
  </si>
  <si>
    <t>34539059</t>
  </si>
  <si>
    <t>rámeček jednonásobný</t>
  </si>
  <si>
    <t>-1128825265</t>
  </si>
  <si>
    <t>741313001</t>
  </si>
  <si>
    <t>Montáž zásuvka (polo)zapuštěná bezšroubové připojení 2P+PE se zapojením vodičů</t>
  </si>
  <si>
    <t>-2068167240</t>
  </si>
  <si>
    <t>34555241</t>
  </si>
  <si>
    <t>přístroj zásuvky zapuštěné jednonásobné, krytka s clonkami, bezšroubové svorky</t>
  </si>
  <si>
    <t>842703306</t>
  </si>
  <si>
    <t>454202550</t>
  </si>
  <si>
    <t>34555243</t>
  </si>
  <si>
    <t>zásuvka zapuštěná dvojnásobná, šikmá, s clonkami, šroubové svorky</t>
  </si>
  <si>
    <t>-2120397480</t>
  </si>
  <si>
    <t>741313002</t>
  </si>
  <si>
    <t>Montáž zásuvka (polo)zapuštěná bezšroubové připojení 2P+PE dvojí zapojení - průběžná se zapojením vodičů</t>
  </si>
  <si>
    <t>746721303</t>
  </si>
  <si>
    <t>1467948390</t>
  </si>
  <si>
    <t>34555242</t>
  </si>
  <si>
    <t>zásuvka zapuštěná dvojnásobná, šikmá, s clonkami, bezšroubové svorky</t>
  </si>
  <si>
    <t>-897627900</t>
  </si>
  <si>
    <t>28911563</t>
  </si>
  <si>
    <t>741315825</t>
  </si>
  <si>
    <t>Demontáž zásuvek domovních normální prostředí do 16A zapuštěných šroubových bez zachování funkčnosti 2P+PE pro průběžnou montáž</t>
  </si>
  <si>
    <t>-1152491286</t>
  </si>
  <si>
    <t>741810001</t>
  </si>
  <si>
    <t>Celková prohlídka elektrického rozvodu a zařízení do 100 000,- Kč</t>
  </si>
  <si>
    <t>1377794202</t>
  </si>
  <si>
    <t>998741103</t>
  </si>
  <si>
    <t>Přesun hmot tonážní pro silnoproud v objektech v přes 12 do 24 m</t>
  </si>
  <si>
    <t>1289730632</t>
  </si>
  <si>
    <t>468094112</t>
  </si>
  <si>
    <t>Vyvrtání otvorů pro elektroinstalační krabice ve stěnách z cihel hloubky přes 6 do 9 cm</t>
  </si>
  <si>
    <t>520131013</t>
  </si>
  <si>
    <t>468111111</t>
  </si>
  <si>
    <t>Frézování drážek pro vodiče ve stěnách z cihel do 3x3 cm</t>
  </si>
  <si>
    <t>-1782445162</t>
  </si>
  <si>
    <t>2,3+1+1+0,4+2,6+1+1,5</t>
  </si>
  <si>
    <t>468111112</t>
  </si>
  <si>
    <t>Frézování drážek pro vodiče ve stěnách z cihel do 5x5 cm</t>
  </si>
  <si>
    <t>-108796303</t>
  </si>
  <si>
    <t>4,9+5,4+2,5</t>
  </si>
  <si>
    <t>VRN</t>
  </si>
  <si>
    <t>Vedlejší rozpočtové náklady</t>
  </si>
  <si>
    <t>VRN1</t>
  </si>
  <si>
    <t>Průzkumné, zeměměřičské a projektové práce</t>
  </si>
  <si>
    <t>013254000</t>
  </si>
  <si>
    <t>Dokumentace skutečného provedení stavby</t>
  </si>
  <si>
    <t>…</t>
  </si>
  <si>
    <t>1024</t>
  </si>
  <si>
    <t>-812018802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</si>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</sst>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1121" TargetMode="External" /><Relationship Id="rId2" Type="http://schemas.openxmlformats.org/officeDocument/2006/relationships/hyperlink" Target="https://podminky.urs.cz/item/CS_URS_2025_01/612142001" TargetMode="External" /><Relationship Id="rId3" Type="http://schemas.openxmlformats.org/officeDocument/2006/relationships/hyperlink" Target="https://podminky.urs.cz/item/CS_URS_2025_01/612311131" TargetMode="External" /><Relationship Id="rId4" Type="http://schemas.openxmlformats.org/officeDocument/2006/relationships/hyperlink" Target="https://podminky.urs.cz/item/CS_URS_2025_01/612315121" TargetMode="External" /><Relationship Id="rId5" Type="http://schemas.openxmlformats.org/officeDocument/2006/relationships/hyperlink" Target="https://podminky.urs.cz/item/CS_URS_2025_01/619995001" TargetMode="External" /><Relationship Id="rId6" Type="http://schemas.openxmlformats.org/officeDocument/2006/relationships/hyperlink" Target="https://podminky.urs.cz/item/CS_URS_2025_01/642944121" TargetMode="External" /><Relationship Id="rId7" Type="http://schemas.openxmlformats.org/officeDocument/2006/relationships/hyperlink" Target="https://podminky.urs.cz/item/CS_URS_2025_01/949101111" TargetMode="External" /><Relationship Id="rId8" Type="http://schemas.openxmlformats.org/officeDocument/2006/relationships/hyperlink" Target="https://podminky.urs.cz/item/CS_URS_2025_01/965046111" TargetMode="External" /><Relationship Id="rId9" Type="http://schemas.openxmlformats.org/officeDocument/2006/relationships/hyperlink" Target="https://podminky.urs.cz/item/CS_URS_2025_01/965046119" TargetMode="External" /><Relationship Id="rId10" Type="http://schemas.openxmlformats.org/officeDocument/2006/relationships/hyperlink" Target="https://podminky.urs.cz/item/CS_URS_2025_01/968072455" TargetMode="External" /><Relationship Id="rId11" Type="http://schemas.openxmlformats.org/officeDocument/2006/relationships/hyperlink" Target="https://podminky.urs.cz/item/CS_URS_2025_01/977211111" TargetMode="External" /><Relationship Id="rId12" Type="http://schemas.openxmlformats.org/officeDocument/2006/relationships/hyperlink" Target="https://podminky.urs.cz/item/CS_URS_2025_01/997013214" TargetMode="External" /><Relationship Id="rId13" Type="http://schemas.openxmlformats.org/officeDocument/2006/relationships/hyperlink" Target="https://podminky.urs.cz/item/CS_URS_2025_01/997013631" TargetMode="External" /><Relationship Id="rId14" Type="http://schemas.openxmlformats.org/officeDocument/2006/relationships/hyperlink" Target="https://podminky.urs.cz/item/CS_URS_2025_01/998018003" TargetMode="External" /><Relationship Id="rId15" Type="http://schemas.openxmlformats.org/officeDocument/2006/relationships/hyperlink" Target="https://podminky.urs.cz/item/CS_URS_2025_01/721174043" TargetMode="External" /><Relationship Id="rId16" Type="http://schemas.openxmlformats.org/officeDocument/2006/relationships/hyperlink" Target="https://podminky.urs.cz/item/CS_URS_2025_01/725110811" TargetMode="External" /><Relationship Id="rId17" Type="http://schemas.openxmlformats.org/officeDocument/2006/relationships/hyperlink" Target="https://podminky.urs.cz/item/CS_URS_2025_01/725112001" TargetMode="External" /><Relationship Id="rId18" Type="http://schemas.openxmlformats.org/officeDocument/2006/relationships/hyperlink" Target="https://podminky.urs.cz/item/CS_URS_2025_01/725210821" TargetMode="External" /><Relationship Id="rId19" Type="http://schemas.openxmlformats.org/officeDocument/2006/relationships/hyperlink" Target="https://podminky.urs.cz/item/CS_URS_2025_01/725211616" TargetMode="External" /><Relationship Id="rId20" Type="http://schemas.openxmlformats.org/officeDocument/2006/relationships/hyperlink" Target="https://podminky.urs.cz/item/CS_URS_2025_01/725240811" TargetMode="External" /><Relationship Id="rId21" Type="http://schemas.openxmlformats.org/officeDocument/2006/relationships/hyperlink" Target="https://podminky.urs.cz/item/CS_URS_2025_01/725240812" TargetMode="External" /><Relationship Id="rId22" Type="http://schemas.openxmlformats.org/officeDocument/2006/relationships/hyperlink" Target="https://podminky.urs.cz/item/CS_URS_2025_01/725241142" TargetMode="External" /><Relationship Id="rId23" Type="http://schemas.openxmlformats.org/officeDocument/2006/relationships/hyperlink" Target="https://podminky.urs.cz/item/CS_URS_2025_01/725244813" TargetMode="External" /><Relationship Id="rId24" Type="http://schemas.openxmlformats.org/officeDocument/2006/relationships/hyperlink" Target="https://podminky.urs.cz/item/CS_URS_2025_01/725822613" TargetMode="External" /><Relationship Id="rId25" Type="http://schemas.openxmlformats.org/officeDocument/2006/relationships/hyperlink" Target="https://podminky.urs.cz/item/CS_URS_2025_01/725849411" TargetMode="External" /><Relationship Id="rId26" Type="http://schemas.openxmlformats.org/officeDocument/2006/relationships/hyperlink" Target="https://podminky.urs.cz/item/CS_URS_2025_01/725861102" TargetMode="External" /><Relationship Id="rId27" Type="http://schemas.openxmlformats.org/officeDocument/2006/relationships/hyperlink" Target="https://podminky.urs.cz/item/CS_URS_2025_01/725862113" TargetMode="External" /><Relationship Id="rId28" Type="http://schemas.openxmlformats.org/officeDocument/2006/relationships/hyperlink" Target="https://podminky.urs.cz/item/CS_URS_2025_01/725864311" TargetMode="External" /><Relationship Id="rId29" Type="http://schemas.openxmlformats.org/officeDocument/2006/relationships/hyperlink" Target="https://podminky.urs.cz/item/CS_URS_2025_01/766660001" TargetMode="External" /><Relationship Id="rId30" Type="http://schemas.openxmlformats.org/officeDocument/2006/relationships/hyperlink" Target="https://podminky.urs.cz/item/CS_URS_2025_01/766691914" TargetMode="External" /><Relationship Id="rId31" Type="http://schemas.openxmlformats.org/officeDocument/2006/relationships/hyperlink" Target="https://podminky.urs.cz/item/CS_URS_2025_01/766811111" TargetMode="External" /><Relationship Id="rId32" Type="http://schemas.openxmlformats.org/officeDocument/2006/relationships/hyperlink" Target="https://podminky.urs.cz/item/CS_URS_2025_01/766812840" TargetMode="External" /><Relationship Id="rId33" Type="http://schemas.openxmlformats.org/officeDocument/2006/relationships/hyperlink" Target="https://podminky.urs.cz/item/CS_URS_2025_01/998766103" TargetMode="External" /><Relationship Id="rId34" Type="http://schemas.openxmlformats.org/officeDocument/2006/relationships/hyperlink" Target="https://podminky.urs.cz/item/CS_URS_2025_01/767640111" TargetMode="External" /><Relationship Id="rId35" Type="http://schemas.openxmlformats.org/officeDocument/2006/relationships/hyperlink" Target="https://podminky.urs.cz/item/CS_URS_2025_01/767641800" TargetMode="External" /><Relationship Id="rId36" Type="http://schemas.openxmlformats.org/officeDocument/2006/relationships/hyperlink" Target="https://podminky.urs.cz/item/CS_URS_2025_01/775111311" TargetMode="External" /><Relationship Id="rId37" Type="http://schemas.openxmlformats.org/officeDocument/2006/relationships/hyperlink" Target="https://podminky.urs.cz/item/CS_URS_2025_01/775121111" TargetMode="External" /><Relationship Id="rId38" Type="http://schemas.openxmlformats.org/officeDocument/2006/relationships/hyperlink" Target="https://podminky.urs.cz/item/CS_URS_2025_01/775141113" TargetMode="External" /><Relationship Id="rId39" Type="http://schemas.openxmlformats.org/officeDocument/2006/relationships/hyperlink" Target="https://podminky.urs.cz/item/CS_URS_2025_01/775413115" TargetMode="External" /><Relationship Id="rId40" Type="http://schemas.openxmlformats.org/officeDocument/2006/relationships/hyperlink" Target="https://podminky.urs.cz/item/CS_URS_2025_01/775429121" TargetMode="External" /><Relationship Id="rId41" Type="http://schemas.openxmlformats.org/officeDocument/2006/relationships/hyperlink" Target="https://podminky.urs.cz/item/CS_URS_2025_01/775541161" TargetMode="External" /><Relationship Id="rId42" Type="http://schemas.openxmlformats.org/officeDocument/2006/relationships/hyperlink" Target="https://podminky.urs.cz/item/CS_URS_2025_01/998775102" TargetMode="External" /><Relationship Id="rId43" Type="http://schemas.openxmlformats.org/officeDocument/2006/relationships/hyperlink" Target="https://podminky.urs.cz/item/CS_URS_2025_01/776201812" TargetMode="External" /><Relationship Id="rId44" Type="http://schemas.openxmlformats.org/officeDocument/2006/relationships/hyperlink" Target="https://podminky.urs.cz/item/CS_URS_2025_01/776410811" TargetMode="External" /><Relationship Id="rId45" Type="http://schemas.openxmlformats.org/officeDocument/2006/relationships/hyperlink" Target="https://podminky.urs.cz/item/CS_URS_2025_01/781121011" TargetMode="External" /><Relationship Id="rId46" Type="http://schemas.openxmlformats.org/officeDocument/2006/relationships/hyperlink" Target="https://podminky.urs.cz/item/CS_URS_2025_01/781151031" TargetMode="External" /><Relationship Id="rId47" Type="http://schemas.openxmlformats.org/officeDocument/2006/relationships/hyperlink" Target="https://podminky.urs.cz/item/CS_URS_2025_01/781151041" TargetMode="External" /><Relationship Id="rId48" Type="http://schemas.openxmlformats.org/officeDocument/2006/relationships/hyperlink" Target="https://podminky.urs.cz/item/CS_URS_2025_01/781472217" TargetMode="External" /><Relationship Id="rId49" Type="http://schemas.openxmlformats.org/officeDocument/2006/relationships/hyperlink" Target="https://podminky.urs.cz/item/CS_URS_2025_01/781472291" TargetMode="External" /><Relationship Id="rId50" Type="http://schemas.openxmlformats.org/officeDocument/2006/relationships/hyperlink" Target="https://podminky.urs.cz/item/CS_URS_2025_01/781477114" TargetMode="External" /><Relationship Id="rId51" Type="http://schemas.openxmlformats.org/officeDocument/2006/relationships/hyperlink" Target="https://podminky.urs.cz/item/CS_URS_2025_01/781492451" TargetMode="External" /><Relationship Id="rId52" Type="http://schemas.openxmlformats.org/officeDocument/2006/relationships/hyperlink" Target="https://podminky.urs.cz/item/CS_URS_2025_01/781495115" TargetMode="External" /><Relationship Id="rId53" Type="http://schemas.openxmlformats.org/officeDocument/2006/relationships/hyperlink" Target="https://podminky.urs.cz/item/CS_URS_2025_01/998781103" TargetMode="External" /><Relationship Id="rId54" Type="http://schemas.openxmlformats.org/officeDocument/2006/relationships/hyperlink" Target="https://podminky.urs.cz/item/CS_URS_2025_01/783301303" TargetMode="External" /><Relationship Id="rId55" Type="http://schemas.openxmlformats.org/officeDocument/2006/relationships/hyperlink" Target="https://podminky.urs.cz/item/CS_URS_2025_01/783301401" TargetMode="External" /><Relationship Id="rId56" Type="http://schemas.openxmlformats.org/officeDocument/2006/relationships/hyperlink" Target="https://podminky.urs.cz/item/CS_URS_2025_01/783314101" TargetMode="External" /><Relationship Id="rId57" Type="http://schemas.openxmlformats.org/officeDocument/2006/relationships/hyperlink" Target="https://podminky.urs.cz/item/CS_URS_2025_01/783315101" TargetMode="External" /><Relationship Id="rId58" Type="http://schemas.openxmlformats.org/officeDocument/2006/relationships/hyperlink" Target="https://podminky.urs.cz/item/CS_URS_2025_01/783317101" TargetMode="External" /><Relationship Id="rId59" Type="http://schemas.openxmlformats.org/officeDocument/2006/relationships/hyperlink" Target="https://podminky.urs.cz/item/CS_URS_2025_01/783343101" TargetMode="External" /><Relationship Id="rId60" Type="http://schemas.openxmlformats.org/officeDocument/2006/relationships/hyperlink" Target="https://podminky.urs.cz/item/CS_URS_2025_01/784121001" TargetMode="External" /><Relationship Id="rId61" Type="http://schemas.openxmlformats.org/officeDocument/2006/relationships/hyperlink" Target="https://podminky.urs.cz/item/CS_URS_2025_01/784171101" TargetMode="External" /><Relationship Id="rId62" Type="http://schemas.openxmlformats.org/officeDocument/2006/relationships/hyperlink" Target="https://podminky.urs.cz/item/CS_URS_2025_01/784171111" TargetMode="External" /><Relationship Id="rId63" Type="http://schemas.openxmlformats.org/officeDocument/2006/relationships/hyperlink" Target="https://podminky.urs.cz/item/CS_URS_2025_01/784171121" TargetMode="External" /><Relationship Id="rId64" Type="http://schemas.openxmlformats.org/officeDocument/2006/relationships/hyperlink" Target="https://podminky.urs.cz/item/CS_URS_2025_01/784181101" TargetMode="External" /><Relationship Id="rId65" Type="http://schemas.openxmlformats.org/officeDocument/2006/relationships/hyperlink" Target="https://podminky.urs.cz/item/CS_URS_2025_01/784221101" TargetMode="External" /><Relationship Id="rId66" Type="http://schemas.openxmlformats.org/officeDocument/2006/relationships/hyperlink" Target="https://podminky.urs.cz/item/CS_URS_2025_01/784221131" TargetMode="External" /><Relationship Id="rId67" Type="http://schemas.openxmlformats.org/officeDocument/2006/relationships/hyperlink" Target="https://podminky.urs.cz/item/CS_URS_2025_01/786623111" TargetMode="External" /><Relationship Id="rId68" Type="http://schemas.openxmlformats.org/officeDocument/2006/relationships/hyperlink" Target="https://podminky.urs.cz/item/CS_URS_2025_01/468101112" TargetMode="External" /><Relationship Id="rId69" Type="http://schemas.openxmlformats.org/officeDocument/2006/relationships/hyperlink" Target="https://podminky.urs.cz/item/CS_URS_2025_01/580506007" TargetMode="External" /><Relationship Id="rId70" Type="http://schemas.openxmlformats.org/officeDocument/2006/relationships/hyperlink" Target="https://podminky.urs.cz/item/CS_URS_2025_01/HZS1301" TargetMode="External" /><Relationship Id="rId7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36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25_04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bytu č.8, ul. Národní Třída 23b, Havířov - Město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ul. Národní Třída 23b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29. 4. 2025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SBD Havířov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35</v>
      </c>
      <c r="AJ50" s="41"/>
      <c r="AK50" s="41"/>
      <c r="AL50" s="41"/>
      <c r="AM50" s="74" t="str">
        <f>IF(E20="","",E20)</f>
        <v>Ing. Michal Klimša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16.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Stavba'!J30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'01 - Stavba'!P99</f>
        <v>0</v>
      </c>
      <c r="AV55" s="121">
        <f>'01 - Stavba'!J33</f>
        <v>0</v>
      </c>
      <c r="AW55" s="121">
        <f>'01 - Stavba'!J34</f>
        <v>0</v>
      </c>
      <c r="AX55" s="121">
        <f>'01 - Stavba'!J35</f>
        <v>0</v>
      </c>
      <c r="AY55" s="121">
        <f>'01 - Stavba'!J36</f>
        <v>0</v>
      </c>
      <c r="AZ55" s="121">
        <f>'01 - Stavba'!F33</f>
        <v>0</v>
      </c>
      <c r="BA55" s="121">
        <f>'01 - Stavba'!F34</f>
        <v>0</v>
      </c>
      <c r="BB55" s="121">
        <f>'01 - Stavba'!F35</f>
        <v>0</v>
      </c>
      <c r="BC55" s="121">
        <f>'01 - Stavba'!F36</f>
        <v>0</v>
      </c>
      <c r="BD55" s="123">
        <f>'01 - Stavba'!F37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78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Elektro'!J30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5">
        <v>0</v>
      </c>
      <c r="AT56" s="126">
        <f>ROUND(SUM(AV56:AW56),2)</f>
        <v>0</v>
      </c>
      <c r="AU56" s="127">
        <f>'02 - Elektro'!P85</f>
        <v>0</v>
      </c>
      <c r="AV56" s="126">
        <f>'02 - Elektro'!J33</f>
        <v>0</v>
      </c>
      <c r="AW56" s="126">
        <f>'02 - Elektro'!J34</f>
        <v>0</v>
      </c>
      <c r="AX56" s="126">
        <f>'02 - Elektro'!J35</f>
        <v>0</v>
      </c>
      <c r="AY56" s="126">
        <f>'02 - Elektro'!J36</f>
        <v>0</v>
      </c>
      <c r="AZ56" s="126">
        <f>'02 - Elektro'!F33</f>
        <v>0</v>
      </c>
      <c r="BA56" s="126">
        <f>'02 - Elektro'!F34</f>
        <v>0</v>
      </c>
      <c r="BB56" s="126">
        <f>'02 - Elektro'!F35</f>
        <v>0</v>
      </c>
      <c r="BC56" s="126">
        <f>'02 - Elektro'!F36</f>
        <v>0</v>
      </c>
      <c r="BD56" s="128">
        <f>'02 - Elektro'!F37</f>
        <v>0</v>
      </c>
      <c r="BE56" s="7"/>
      <c r="BT56" s="124" t="s">
        <v>82</v>
      </c>
      <c r="BV56" s="124" t="s">
        <v>76</v>
      </c>
      <c r="BW56" s="124" t="s">
        <v>86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GPHbrC4Zq+N/ojgSTI+Vs0+8jj1rnFKwxsmdgjFva/LDAxDlpbm/SX2sJ3WBmCRFD4PfHWXO6DJCXP157Jdjtg==" hashValue="cHaekfCBx3XeYjmIVsnjbrRV2NeVy30dmdsOyLqJDQDMoxJ3B89CCurMTcBaHVAxg3O10PuVF+hC5jVCr1bCd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ba'!C2" display="/"/>
    <hyperlink ref="A56" location="'02 - Elektro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bytu č.8, ul. Národní Třída 23b, Havířov - Město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29. 4. 2025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">
        <v>36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ROUND(J99,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ROUND((SUM(BE99:BE387)),  2)</f>
        <v>0</v>
      </c>
      <c r="G33" s="39"/>
      <c r="H33" s="39"/>
      <c r="I33" s="149">
        <v>0.20999999999999999</v>
      </c>
      <c r="J33" s="148">
        <f>ROUND(((SUM(BE99:BE387))*I33),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ROUND((SUM(BF99:BF387)),  2)</f>
        <v>0</v>
      </c>
      <c r="G34" s="39"/>
      <c r="H34" s="39"/>
      <c r="I34" s="149">
        <v>0.12</v>
      </c>
      <c r="J34" s="148">
        <f>ROUND(((SUM(BF99:BF387))*I34),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ROUND((SUM(BG99:BG387)),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ROUND((SUM(BH99:BH387)),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ROUND((SUM(BI99:BI387)),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bytu č.8, ul. Národní Třída 23b, Havířov - Město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Stavba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ul. Národní Třída 23b</v>
      </c>
      <c r="G52" s="41"/>
      <c r="H52" s="41"/>
      <c r="I52" s="33" t="s">
        <v>23</v>
      </c>
      <c r="J52" s="73" t="str">
        <f>IF(J12="","",J12)</f>
        <v>29. 4. 2025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SBD Havířov</v>
      </c>
      <c r="G54" s="41"/>
      <c r="H54" s="41"/>
      <c r="I54" s="33" t="s">
        <v>32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>Ing. Michal Klimša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J99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94</v>
      </c>
      <c r="E60" s="169"/>
      <c r="F60" s="169"/>
      <c r="G60" s="169"/>
      <c r="H60" s="169"/>
      <c r="I60" s="169"/>
      <c r="J60" s="170">
        <f>J100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95</v>
      </c>
      <c r="E61" s="175"/>
      <c r="F61" s="175"/>
      <c r="G61" s="175"/>
      <c r="H61" s="175"/>
      <c r="I61" s="175"/>
      <c r="J61" s="176">
        <f>J101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96</v>
      </c>
      <c r="E62" s="175"/>
      <c r="F62" s="175"/>
      <c r="G62" s="175"/>
      <c r="H62" s="175"/>
      <c r="I62" s="175"/>
      <c r="J62" s="176">
        <f>J126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97</v>
      </c>
      <c r="E63" s="175"/>
      <c r="F63" s="175"/>
      <c r="G63" s="175"/>
      <c r="H63" s="175"/>
      <c r="I63" s="175"/>
      <c r="J63" s="176">
        <f>J144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98</v>
      </c>
      <c r="E64" s="175"/>
      <c r="F64" s="175"/>
      <c r="G64" s="175"/>
      <c r="H64" s="175"/>
      <c r="I64" s="175"/>
      <c r="J64" s="176">
        <f>J156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99</v>
      </c>
      <c r="E65" s="169"/>
      <c r="F65" s="169"/>
      <c r="G65" s="169"/>
      <c r="H65" s="169"/>
      <c r="I65" s="169"/>
      <c r="J65" s="170">
        <f>J160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2"/>
      <c r="C66" s="173"/>
      <c r="D66" s="174" t="s">
        <v>100</v>
      </c>
      <c r="E66" s="175"/>
      <c r="F66" s="175"/>
      <c r="G66" s="175"/>
      <c r="H66" s="175"/>
      <c r="I66" s="175"/>
      <c r="J66" s="176">
        <f>J161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101</v>
      </c>
      <c r="E67" s="175"/>
      <c r="F67" s="175"/>
      <c r="G67" s="175"/>
      <c r="H67" s="175"/>
      <c r="I67" s="175"/>
      <c r="J67" s="176">
        <f>J165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102</v>
      </c>
      <c r="E68" s="175"/>
      <c r="F68" s="175"/>
      <c r="G68" s="175"/>
      <c r="H68" s="175"/>
      <c r="I68" s="175"/>
      <c r="J68" s="176">
        <f>J207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103</v>
      </c>
      <c r="E69" s="175"/>
      <c r="F69" s="175"/>
      <c r="G69" s="175"/>
      <c r="H69" s="175"/>
      <c r="I69" s="175"/>
      <c r="J69" s="176">
        <f>J238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104</v>
      </c>
      <c r="E70" s="175"/>
      <c r="F70" s="175"/>
      <c r="G70" s="175"/>
      <c r="H70" s="175"/>
      <c r="I70" s="175"/>
      <c r="J70" s="176">
        <f>J248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105</v>
      </c>
      <c r="E71" s="175"/>
      <c r="F71" s="175"/>
      <c r="G71" s="175"/>
      <c r="H71" s="175"/>
      <c r="I71" s="175"/>
      <c r="J71" s="176">
        <f>J281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106</v>
      </c>
      <c r="E72" s="175"/>
      <c r="F72" s="175"/>
      <c r="G72" s="175"/>
      <c r="H72" s="175"/>
      <c r="I72" s="175"/>
      <c r="J72" s="176">
        <f>J288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107</v>
      </c>
      <c r="E73" s="175"/>
      <c r="F73" s="175"/>
      <c r="G73" s="175"/>
      <c r="H73" s="175"/>
      <c r="I73" s="175"/>
      <c r="J73" s="176">
        <f>J321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108</v>
      </c>
      <c r="E74" s="175"/>
      <c r="F74" s="175"/>
      <c r="G74" s="175"/>
      <c r="H74" s="175"/>
      <c r="I74" s="175"/>
      <c r="J74" s="176">
        <f>J342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109</v>
      </c>
      <c r="E75" s="175"/>
      <c r="F75" s="175"/>
      <c r="G75" s="175"/>
      <c r="H75" s="175"/>
      <c r="I75" s="175"/>
      <c r="J75" s="176">
        <f>J368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66"/>
      <c r="C76" s="167"/>
      <c r="D76" s="168" t="s">
        <v>110</v>
      </c>
      <c r="E76" s="169"/>
      <c r="F76" s="169"/>
      <c r="G76" s="169"/>
      <c r="H76" s="169"/>
      <c r="I76" s="169"/>
      <c r="J76" s="170">
        <f>J374</f>
        <v>0</v>
      </c>
      <c r="K76" s="167"/>
      <c r="L76" s="171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10" customFormat="1" ht="19.92" customHeight="1">
      <c r="A77" s="10"/>
      <c r="B77" s="172"/>
      <c r="C77" s="173"/>
      <c r="D77" s="174" t="s">
        <v>111</v>
      </c>
      <c r="E77" s="175"/>
      <c r="F77" s="175"/>
      <c r="G77" s="175"/>
      <c r="H77" s="175"/>
      <c r="I77" s="175"/>
      <c r="J77" s="176">
        <f>J375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112</v>
      </c>
      <c r="E78" s="175"/>
      <c r="F78" s="175"/>
      <c r="G78" s="175"/>
      <c r="H78" s="175"/>
      <c r="I78" s="175"/>
      <c r="J78" s="176">
        <f>J379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9" customFormat="1" ht="24.96" customHeight="1">
      <c r="A79" s="9"/>
      <c r="B79" s="166"/>
      <c r="C79" s="167"/>
      <c r="D79" s="168" t="s">
        <v>113</v>
      </c>
      <c r="E79" s="169"/>
      <c r="F79" s="169"/>
      <c r="G79" s="169"/>
      <c r="H79" s="169"/>
      <c r="I79" s="169"/>
      <c r="J79" s="170">
        <f>J383</f>
        <v>0</v>
      </c>
      <c r="K79" s="167"/>
      <c r="L79" s="171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="2" customFormat="1" ht="21.84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5" s="2" customFormat="1" ht="6.96" customHeight="1">
      <c r="A85" s="39"/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4.96" customHeight="1">
      <c r="A86" s="39"/>
      <c r="B86" s="40"/>
      <c r="C86" s="24" t="s">
        <v>114</v>
      </c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16</v>
      </c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161" t="str">
        <f>E7</f>
        <v>Rekonstrukce bytu č.8, ul. Národní Třída 23b, Havířov - Město</v>
      </c>
      <c r="F89" s="33"/>
      <c r="G89" s="33"/>
      <c r="H89" s="33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88</v>
      </c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70" t="str">
        <f>E9</f>
        <v>01 - Stavba</v>
      </c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21</v>
      </c>
      <c r="D93" s="41"/>
      <c r="E93" s="41"/>
      <c r="F93" s="28" t="str">
        <f>F12</f>
        <v>ul. Národní Třída 23b</v>
      </c>
      <c r="G93" s="41"/>
      <c r="H93" s="41"/>
      <c r="I93" s="33" t="s">
        <v>23</v>
      </c>
      <c r="J93" s="73" t="str">
        <f>IF(J12="","",J12)</f>
        <v>29. 4. 2025</v>
      </c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25</v>
      </c>
      <c r="D95" s="41"/>
      <c r="E95" s="41"/>
      <c r="F95" s="28" t="str">
        <f>E15</f>
        <v>SBD Havířov</v>
      </c>
      <c r="G95" s="41"/>
      <c r="H95" s="41"/>
      <c r="I95" s="33" t="s">
        <v>32</v>
      </c>
      <c r="J95" s="37" t="str">
        <f>E21</f>
        <v xml:space="preserve"> </v>
      </c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30</v>
      </c>
      <c r="D96" s="41"/>
      <c r="E96" s="41"/>
      <c r="F96" s="28" t="str">
        <f>IF(E18="","",E18)</f>
        <v>Vyplň údaj</v>
      </c>
      <c r="G96" s="41"/>
      <c r="H96" s="41"/>
      <c r="I96" s="33" t="s">
        <v>35</v>
      </c>
      <c r="J96" s="37" t="str">
        <f>E24</f>
        <v>Ing. Michal Klimša</v>
      </c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11" customFormat="1" ht="29.28" customHeight="1">
      <c r="A98" s="178"/>
      <c r="B98" s="179"/>
      <c r="C98" s="180" t="s">
        <v>115</v>
      </c>
      <c r="D98" s="181" t="s">
        <v>59</v>
      </c>
      <c r="E98" s="181" t="s">
        <v>55</v>
      </c>
      <c r="F98" s="181" t="s">
        <v>56</v>
      </c>
      <c r="G98" s="181" t="s">
        <v>116</v>
      </c>
      <c r="H98" s="181" t="s">
        <v>117</v>
      </c>
      <c r="I98" s="181" t="s">
        <v>118</v>
      </c>
      <c r="J98" s="181" t="s">
        <v>92</v>
      </c>
      <c r="K98" s="182" t="s">
        <v>119</v>
      </c>
      <c r="L98" s="183"/>
      <c r="M98" s="93" t="s">
        <v>19</v>
      </c>
      <c r="N98" s="94" t="s">
        <v>44</v>
      </c>
      <c r="O98" s="94" t="s">
        <v>120</v>
      </c>
      <c r="P98" s="94" t="s">
        <v>121</v>
      </c>
      <c r="Q98" s="94" t="s">
        <v>122</v>
      </c>
      <c r="R98" s="94" t="s">
        <v>123</v>
      </c>
      <c r="S98" s="94" t="s">
        <v>124</v>
      </c>
      <c r="T98" s="95" t="s">
        <v>125</v>
      </c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</row>
    <row r="99" s="2" customFormat="1" ht="22.8" customHeight="1">
      <c r="A99" s="39"/>
      <c r="B99" s="40"/>
      <c r="C99" s="100" t="s">
        <v>126</v>
      </c>
      <c r="D99" s="41"/>
      <c r="E99" s="41"/>
      <c r="F99" s="41"/>
      <c r="G99" s="41"/>
      <c r="H99" s="41"/>
      <c r="I99" s="41"/>
      <c r="J99" s="184">
        <f>BK99</f>
        <v>0</v>
      </c>
      <c r="K99" s="41"/>
      <c r="L99" s="45"/>
      <c r="M99" s="96"/>
      <c r="N99" s="185"/>
      <c r="O99" s="97"/>
      <c r="P99" s="186">
        <f>P100+P160+P374+P383</f>
        <v>0</v>
      </c>
      <c r="Q99" s="97"/>
      <c r="R99" s="186">
        <f>R100+R160+R374+R383</f>
        <v>2.9640922839999999</v>
      </c>
      <c r="S99" s="97"/>
      <c r="T99" s="187">
        <f>T100+T160+T374+T383</f>
        <v>0.9817570000000001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73</v>
      </c>
      <c r="AU99" s="18" t="s">
        <v>93</v>
      </c>
      <c r="BK99" s="188">
        <f>BK100+BK160+BK374+BK383</f>
        <v>0</v>
      </c>
    </row>
    <row r="100" s="12" customFormat="1" ht="25.92" customHeight="1">
      <c r="A100" s="12"/>
      <c r="B100" s="189"/>
      <c r="C100" s="190"/>
      <c r="D100" s="191" t="s">
        <v>73</v>
      </c>
      <c r="E100" s="192" t="s">
        <v>127</v>
      </c>
      <c r="F100" s="192" t="s">
        <v>128</v>
      </c>
      <c r="G100" s="190"/>
      <c r="H100" s="190"/>
      <c r="I100" s="193"/>
      <c r="J100" s="194">
        <f>BK100</f>
        <v>0</v>
      </c>
      <c r="K100" s="190"/>
      <c r="L100" s="195"/>
      <c r="M100" s="196"/>
      <c r="N100" s="197"/>
      <c r="O100" s="197"/>
      <c r="P100" s="198">
        <f>P101+P126+P144+P156</f>
        <v>0</v>
      </c>
      <c r="Q100" s="197"/>
      <c r="R100" s="198">
        <f>R101+R126+R144+R156</f>
        <v>1.3880368240000001</v>
      </c>
      <c r="S100" s="197"/>
      <c r="T100" s="199">
        <f>T101+T126+T144+T156</f>
        <v>0.22799999999999998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82</v>
      </c>
      <c r="AT100" s="201" t="s">
        <v>73</v>
      </c>
      <c r="AU100" s="201" t="s">
        <v>74</v>
      </c>
      <c r="AY100" s="200" t="s">
        <v>129</v>
      </c>
      <c r="BK100" s="202">
        <f>BK101+BK126+BK144+BK156</f>
        <v>0</v>
      </c>
    </row>
    <row r="101" s="12" customFormat="1" ht="22.8" customHeight="1">
      <c r="A101" s="12"/>
      <c r="B101" s="189"/>
      <c r="C101" s="190"/>
      <c r="D101" s="191" t="s">
        <v>73</v>
      </c>
      <c r="E101" s="203" t="s">
        <v>130</v>
      </c>
      <c r="F101" s="203" t="s">
        <v>131</v>
      </c>
      <c r="G101" s="190"/>
      <c r="H101" s="190"/>
      <c r="I101" s="193"/>
      <c r="J101" s="204">
        <f>BK101</f>
        <v>0</v>
      </c>
      <c r="K101" s="190"/>
      <c r="L101" s="195"/>
      <c r="M101" s="196"/>
      <c r="N101" s="197"/>
      <c r="O101" s="197"/>
      <c r="P101" s="198">
        <f>SUM(P102:P125)</f>
        <v>0</v>
      </c>
      <c r="Q101" s="197"/>
      <c r="R101" s="198">
        <f>SUM(R102:R125)</f>
        <v>1.381111824</v>
      </c>
      <c r="S101" s="197"/>
      <c r="T101" s="199">
        <f>SUM(T102:T125)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0" t="s">
        <v>82</v>
      </c>
      <c r="AT101" s="201" t="s">
        <v>73</v>
      </c>
      <c r="AU101" s="201" t="s">
        <v>82</v>
      </c>
      <c r="AY101" s="200" t="s">
        <v>129</v>
      </c>
      <c r="BK101" s="202">
        <f>SUM(BK102:BK125)</f>
        <v>0</v>
      </c>
    </row>
    <row r="102" s="2" customFormat="1" ht="16.5" customHeight="1">
      <c r="A102" s="39"/>
      <c r="B102" s="40"/>
      <c r="C102" s="205" t="s">
        <v>82</v>
      </c>
      <c r="D102" s="205" t="s">
        <v>132</v>
      </c>
      <c r="E102" s="206" t="s">
        <v>133</v>
      </c>
      <c r="F102" s="207" t="s">
        <v>134</v>
      </c>
      <c r="G102" s="208" t="s">
        <v>135</v>
      </c>
      <c r="H102" s="209">
        <v>15.596</v>
      </c>
      <c r="I102" s="210"/>
      <c r="J102" s="211">
        <f>ROUND(I102*H102,2)</f>
        <v>0</v>
      </c>
      <c r="K102" s="207" t="s">
        <v>136</v>
      </c>
      <c r="L102" s="45"/>
      <c r="M102" s="212" t="s">
        <v>19</v>
      </c>
      <c r="N102" s="213" t="s">
        <v>46</v>
      </c>
      <c r="O102" s="85"/>
      <c r="P102" s="214">
        <f>O102*H102</f>
        <v>0</v>
      </c>
      <c r="Q102" s="214">
        <v>0.00025999999999999998</v>
      </c>
      <c r="R102" s="214">
        <f>Q102*H102</f>
        <v>0.0040549599999999998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137</v>
      </c>
      <c r="AT102" s="216" t="s">
        <v>132</v>
      </c>
      <c r="AU102" s="216" t="s">
        <v>138</v>
      </c>
      <c r="AY102" s="18" t="s">
        <v>129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138</v>
      </c>
      <c r="BK102" s="217">
        <f>ROUND(I102*H102,2)</f>
        <v>0</v>
      </c>
      <c r="BL102" s="18" t="s">
        <v>137</v>
      </c>
      <c r="BM102" s="216" t="s">
        <v>139</v>
      </c>
    </row>
    <row r="103" s="2" customFormat="1">
      <c r="A103" s="39"/>
      <c r="B103" s="40"/>
      <c r="C103" s="41"/>
      <c r="D103" s="218" t="s">
        <v>140</v>
      </c>
      <c r="E103" s="41"/>
      <c r="F103" s="219" t="s">
        <v>141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140</v>
      </c>
      <c r="AU103" s="18" t="s">
        <v>138</v>
      </c>
    </row>
    <row r="104" s="2" customFormat="1">
      <c r="A104" s="39"/>
      <c r="B104" s="40"/>
      <c r="C104" s="41"/>
      <c r="D104" s="223" t="s">
        <v>142</v>
      </c>
      <c r="E104" s="41"/>
      <c r="F104" s="224" t="s">
        <v>143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142</v>
      </c>
      <c r="AU104" s="18" t="s">
        <v>138</v>
      </c>
    </row>
    <row r="105" s="13" customFormat="1">
      <c r="A105" s="13"/>
      <c r="B105" s="225"/>
      <c r="C105" s="226"/>
      <c r="D105" s="218" t="s">
        <v>144</v>
      </c>
      <c r="E105" s="227" t="s">
        <v>19</v>
      </c>
      <c r="F105" s="228" t="s">
        <v>145</v>
      </c>
      <c r="G105" s="226"/>
      <c r="H105" s="229">
        <v>15.596</v>
      </c>
      <c r="I105" s="230"/>
      <c r="J105" s="226"/>
      <c r="K105" s="226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144</v>
      </c>
      <c r="AU105" s="235" t="s">
        <v>138</v>
      </c>
      <c r="AV105" s="13" t="s">
        <v>138</v>
      </c>
      <c r="AW105" s="13" t="s">
        <v>34</v>
      </c>
      <c r="AX105" s="13" t="s">
        <v>82</v>
      </c>
      <c r="AY105" s="235" t="s">
        <v>129</v>
      </c>
    </row>
    <row r="106" s="2" customFormat="1" ht="16.5" customHeight="1">
      <c r="A106" s="39"/>
      <c r="B106" s="40"/>
      <c r="C106" s="205" t="s">
        <v>138</v>
      </c>
      <c r="D106" s="205" t="s">
        <v>132</v>
      </c>
      <c r="E106" s="206" t="s">
        <v>146</v>
      </c>
      <c r="F106" s="207" t="s">
        <v>147</v>
      </c>
      <c r="G106" s="208" t="s">
        <v>135</v>
      </c>
      <c r="H106" s="209">
        <v>15.596</v>
      </c>
      <c r="I106" s="210"/>
      <c r="J106" s="211">
        <f>ROUND(I106*H106,2)</f>
        <v>0</v>
      </c>
      <c r="K106" s="207" t="s">
        <v>136</v>
      </c>
      <c r="L106" s="45"/>
      <c r="M106" s="212" t="s">
        <v>19</v>
      </c>
      <c r="N106" s="213" t="s">
        <v>46</v>
      </c>
      <c r="O106" s="85"/>
      <c r="P106" s="214">
        <f>O106*H106</f>
        <v>0</v>
      </c>
      <c r="Q106" s="214">
        <v>0.0043839999999999999</v>
      </c>
      <c r="R106" s="214">
        <f>Q106*H106</f>
        <v>0.068372863999999992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137</v>
      </c>
      <c r="AT106" s="216" t="s">
        <v>132</v>
      </c>
      <c r="AU106" s="216" t="s">
        <v>138</v>
      </c>
      <c r="AY106" s="18" t="s">
        <v>129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138</v>
      </c>
      <c r="BK106" s="217">
        <f>ROUND(I106*H106,2)</f>
        <v>0</v>
      </c>
      <c r="BL106" s="18" t="s">
        <v>137</v>
      </c>
      <c r="BM106" s="216" t="s">
        <v>148</v>
      </c>
    </row>
    <row r="107" s="2" customFormat="1">
      <c r="A107" s="39"/>
      <c r="B107" s="40"/>
      <c r="C107" s="41"/>
      <c r="D107" s="218" t="s">
        <v>140</v>
      </c>
      <c r="E107" s="41"/>
      <c r="F107" s="219" t="s">
        <v>149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140</v>
      </c>
      <c r="AU107" s="18" t="s">
        <v>138</v>
      </c>
    </row>
    <row r="108" s="2" customFormat="1">
      <c r="A108" s="39"/>
      <c r="B108" s="40"/>
      <c r="C108" s="41"/>
      <c r="D108" s="223" t="s">
        <v>142</v>
      </c>
      <c r="E108" s="41"/>
      <c r="F108" s="224" t="s">
        <v>150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142</v>
      </c>
      <c r="AU108" s="18" t="s">
        <v>138</v>
      </c>
    </row>
    <row r="109" s="2" customFormat="1" ht="16.5" customHeight="1">
      <c r="A109" s="39"/>
      <c r="B109" s="40"/>
      <c r="C109" s="205" t="s">
        <v>151</v>
      </c>
      <c r="D109" s="205" t="s">
        <v>132</v>
      </c>
      <c r="E109" s="206" t="s">
        <v>152</v>
      </c>
      <c r="F109" s="207" t="s">
        <v>153</v>
      </c>
      <c r="G109" s="208" t="s">
        <v>135</v>
      </c>
      <c r="H109" s="209">
        <v>15.596</v>
      </c>
      <c r="I109" s="210"/>
      <c r="J109" s="211">
        <f>ROUND(I109*H109,2)</f>
        <v>0</v>
      </c>
      <c r="K109" s="207" t="s">
        <v>136</v>
      </c>
      <c r="L109" s="45"/>
      <c r="M109" s="212" t="s">
        <v>19</v>
      </c>
      <c r="N109" s="213" t="s">
        <v>46</v>
      </c>
      <c r="O109" s="85"/>
      <c r="P109" s="214">
        <f>O109*H109</f>
        <v>0</v>
      </c>
      <c r="Q109" s="214">
        <v>0.0040000000000000001</v>
      </c>
      <c r="R109" s="214">
        <f>Q109*H109</f>
        <v>0.062384000000000002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137</v>
      </c>
      <c r="AT109" s="216" t="s">
        <v>132</v>
      </c>
      <c r="AU109" s="216" t="s">
        <v>138</v>
      </c>
      <c r="AY109" s="18" t="s">
        <v>129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138</v>
      </c>
      <c r="BK109" s="217">
        <f>ROUND(I109*H109,2)</f>
        <v>0</v>
      </c>
      <c r="BL109" s="18" t="s">
        <v>137</v>
      </c>
      <c r="BM109" s="216" t="s">
        <v>154</v>
      </c>
    </row>
    <row r="110" s="2" customFormat="1">
      <c r="A110" s="39"/>
      <c r="B110" s="40"/>
      <c r="C110" s="41"/>
      <c r="D110" s="218" t="s">
        <v>140</v>
      </c>
      <c r="E110" s="41"/>
      <c r="F110" s="219" t="s">
        <v>155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140</v>
      </c>
      <c r="AU110" s="18" t="s">
        <v>138</v>
      </c>
    </row>
    <row r="111" s="2" customFormat="1">
      <c r="A111" s="39"/>
      <c r="B111" s="40"/>
      <c r="C111" s="41"/>
      <c r="D111" s="223" t="s">
        <v>142</v>
      </c>
      <c r="E111" s="41"/>
      <c r="F111" s="224" t="s">
        <v>156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142</v>
      </c>
      <c r="AU111" s="18" t="s">
        <v>138</v>
      </c>
    </row>
    <row r="112" s="2" customFormat="1" ht="16.5" customHeight="1">
      <c r="A112" s="39"/>
      <c r="B112" s="40"/>
      <c r="C112" s="205" t="s">
        <v>137</v>
      </c>
      <c r="D112" s="205" t="s">
        <v>132</v>
      </c>
      <c r="E112" s="206" t="s">
        <v>157</v>
      </c>
      <c r="F112" s="207" t="s">
        <v>158</v>
      </c>
      <c r="G112" s="208" t="s">
        <v>135</v>
      </c>
      <c r="H112" s="209">
        <v>25</v>
      </c>
      <c r="I112" s="210"/>
      <c r="J112" s="211">
        <f>ROUND(I112*H112,2)</f>
        <v>0</v>
      </c>
      <c r="K112" s="207" t="s">
        <v>136</v>
      </c>
      <c r="L112" s="45"/>
      <c r="M112" s="212" t="s">
        <v>19</v>
      </c>
      <c r="N112" s="213" t="s">
        <v>46</v>
      </c>
      <c r="O112" s="85"/>
      <c r="P112" s="214">
        <f>O112*H112</f>
        <v>0</v>
      </c>
      <c r="Q112" s="214">
        <v>0.040629999999999999</v>
      </c>
      <c r="R112" s="214">
        <f>Q112*H112</f>
        <v>1.0157499999999999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137</v>
      </c>
      <c r="AT112" s="216" t="s">
        <v>132</v>
      </c>
      <c r="AU112" s="216" t="s">
        <v>138</v>
      </c>
      <c r="AY112" s="18" t="s">
        <v>129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138</v>
      </c>
      <c r="BK112" s="217">
        <f>ROUND(I112*H112,2)</f>
        <v>0</v>
      </c>
      <c r="BL112" s="18" t="s">
        <v>137</v>
      </c>
      <c r="BM112" s="216" t="s">
        <v>159</v>
      </c>
    </row>
    <row r="113" s="2" customFormat="1">
      <c r="A113" s="39"/>
      <c r="B113" s="40"/>
      <c r="C113" s="41"/>
      <c r="D113" s="218" t="s">
        <v>140</v>
      </c>
      <c r="E113" s="41"/>
      <c r="F113" s="219" t="s">
        <v>160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140</v>
      </c>
      <c r="AU113" s="18" t="s">
        <v>138</v>
      </c>
    </row>
    <row r="114" s="2" customFormat="1">
      <c r="A114" s="39"/>
      <c r="B114" s="40"/>
      <c r="C114" s="41"/>
      <c r="D114" s="223" t="s">
        <v>142</v>
      </c>
      <c r="E114" s="41"/>
      <c r="F114" s="224" t="s">
        <v>161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142</v>
      </c>
      <c r="AU114" s="18" t="s">
        <v>138</v>
      </c>
    </row>
    <row r="115" s="2" customFormat="1" ht="16.5" customHeight="1">
      <c r="A115" s="39"/>
      <c r="B115" s="40"/>
      <c r="C115" s="205" t="s">
        <v>162</v>
      </c>
      <c r="D115" s="205" t="s">
        <v>132</v>
      </c>
      <c r="E115" s="206" t="s">
        <v>163</v>
      </c>
      <c r="F115" s="207" t="s">
        <v>164</v>
      </c>
      <c r="G115" s="208" t="s">
        <v>165</v>
      </c>
      <c r="H115" s="209">
        <v>16</v>
      </c>
      <c r="I115" s="210"/>
      <c r="J115" s="211">
        <f>ROUND(I115*H115,2)</f>
        <v>0</v>
      </c>
      <c r="K115" s="207" t="s">
        <v>136</v>
      </c>
      <c r="L115" s="45"/>
      <c r="M115" s="212" t="s">
        <v>19</v>
      </c>
      <c r="N115" s="213" t="s">
        <v>46</v>
      </c>
      <c r="O115" s="85"/>
      <c r="P115" s="214">
        <f>O115*H115</f>
        <v>0</v>
      </c>
      <c r="Q115" s="214">
        <v>0.0015</v>
      </c>
      <c r="R115" s="214">
        <f>Q115*H115</f>
        <v>0.024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137</v>
      </c>
      <c r="AT115" s="216" t="s">
        <v>132</v>
      </c>
      <c r="AU115" s="216" t="s">
        <v>138</v>
      </c>
      <c r="AY115" s="18" t="s">
        <v>129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138</v>
      </c>
      <c r="BK115" s="217">
        <f>ROUND(I115*H115,2)</f>
        <v>0</v>
      </c>
      <c r="BL115" s="18" t="s">
        <v>137</v>
      </c>
      <c r="BM115" s="216" t="s">
        <v>166</v>
      </c>
    </row>
    <row r="116" s="2" customFormat="1">
      <c r="A116" s="39"/>
      <c r="B116" s="40"/>
      <c r="C116" s="41"/>
      <c r="D116" s="218" t="s">
        <v>140</v>
      </c>
      <c r="E116" s="41"/>
      <c r="F116" s="219" t="s">
        <v>167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140</v>
      </c>
      <c r="AU116" s="18" t="s">
        <v>138</v>
      </c>
    </row>
    <row r="117" s="2" customFormat="1">
      <c r="A117" s="39"/>
      <c r="B117" s="40"/>
      <c r="C117" s="41"/>
      <c r="D117" s="223" t="s">
        <v>142</v>
      </c>
      <c r="E117" s="41"/>
      <c r="F117" s="224" t="s">
        <v>168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142</v>
      </c>
      <c r="AU117" s="18" t="s">
        <v>138</v>
      </c>
    </row>
    <row r="118" s="13" customFormat="1">
      <c r="A118" s="13"/>
      <c r="B118" s="225"/>
      <c r="C118" s="226"/>
      <c r="D118" s="218" t="s">
        <v>144</v>
      </c>
      <c r="E118" s="227" t="s">
        <v>19</v>
      </c>
      <c r="F118" s="228" t="s">
        <v>169</v>
      </c>
      <c r="G118" s="226"/>
      <c r="H118" s="229">
        <v>16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144</v>
      </c>
      <c r="AU118" s="235" t="s">
        <v>138</v>
      </c>
      <c r="AV118" s="13" t="s">
        <v>138</v>
      </c>
      <c r="AW118" s="13" t="s">
        <v>34</v>
      </c>
      <c r="AX118" s="13" t="s">
        <v>82</v>
      </c>
      <c r="AY118" s="235" t="s">
        <v>129</v>
      </c>
    </row>
    <row r="119" s="2" customFormat="1" ht="16.5" customHeight="1">
      <c r="A119" s="39"/>
      <c r="B119" s="40"/>
      <c r="C119" s="205" t="s">
        <v>170</v>
      </c>
      <c r="D119" s="205" t="s">
        <v>132</v>
      </c>
      <c r="E119" s="206" t="s">
        <v>171</v>
      </c>
      <c r="F119" s="207" t="s">
        <v>172</v>
      </c>
      <c r="G119" s="208" t="s">
        <v>173</v>
      </c>
      <c r="H119" s="209">
        <v>3</v>
      </c>
      <c r="I119" s="210"/>
      <c r="J119" s="211">
        <f>ROUND(I119*H119,2)</f>
        <v>0</v>
      </c>
      <c r="K119" s="207" t="s">
        <v>136</v>
      </c>
      <c r="L119" s="45"/>
      <c r="M119" s="212" t="s">
        <v>19</v>
      </c>
      <c r="N119" s="213" t="s">
        <v>46</v>
      </c>
      <c r="O119" s="85"/>
      <c r="P119" s="214">
        <f>O119*H119</f>
        <v>0</v>
      </c>
      <c r="Q119" s="214">
        <v>0.056439999999999997</v>
      </c>
      <c r="R119" s="214">
        <f>Q119*H119</f>
        <v>0.16932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132</v>
      </c>
      <c r="AU119" s="216" t="s">
        <v>138</v>
      </c>
      <c r="AY119" s="18" t="s">
        <v>129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138</v>
      </c>
      <c r="BK119" s="217">
        <f>ROUND(I119*H119,2)</f>
        <v>0</v>
      </c>
      <c r="BL119" s="18" t="s">
        <v>137</v>
      </c>
      <c r="BM119" s="216" t="s">
        <v>174</v>
      </c>
    </row>
    <row r="120" s="2" customFormat="1">
      <c r="A120" s="39"/>
      <c r="B120" s="40"/>
      <c r="C120" s="41"/>
      <c r="D120" s="218" t="s">
        <v>140</v>
      </c>
      <c r="E120" s="41"/>
      <c r="F120" s="219" t="s">
        <v>175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140</v>
      </c>
      <c r="AU120" s="18" t="s">
        <v>138</v>
      </c>
    </row>
    <row r="121" s="2" customFormat="1">
      <c r="A121" s="39"/>
      <c r="B121" s="40"/>
      <c r="C121" s="41"/>
      <c r="D121" s="223" t="s">
        <v>142</v>
      </c>
      <c r="E121" s="41"/>
      <c r="F121" s="224" t="s">
        <v>176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142</v>
      </c>
      <c r="AU121" s="18" t="s">
        <v>138</v>
      </c>
    </row>
    <row r="122" s="2" customFormat="1" ht="21.75" customHeight="1">
      <c r="A122" s="39"/>
      <c r="B122" s="40"/>
      <c r="C122" s="236" t="s">
        <v>177</v>
      </c>
      <c r="D122" s="236" t="s">
        <v>178</v>
      </c>
      <c r="E122" s="237" t="s">
        <v>179</v>
      </c>
      <c r="F122" s="238" t="s">
        <v>180</v>
      </c>
      <c r="G122" s="239" t="s">
        <v>173</v>
      </c>
      <c r="H122" s="240">
        <v>1</v>
      </c>
      <c r="I122" s="241"/>
      <c r="J122" s="242">
        <f>ROUND(I122*H122,2)</f>
        <v>0</v>
      </c>
      <c r="K122" s="238" t="s">
        <v>136</v>
      </c>
      <c r="L122" s="243"/>
      <c r="M122" s="244" t="s">
        <v>19</v>
      </c>
      <c r="N122" s="245" t="s">
        <v>46</v>
      </c>
      <c r="O122" s="85"/>
      <c r="P122" s="214">
        <f>O122*H122</f>
        <v>0</v>
      </c>
      <c r="Q122" s="214">
        <v>0.012250000000000001</v>
      </c>
      <c r="R122" s="214">
        <f>Q122*H122</f>
        <v>0.012250000000000001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181</v>
      </c>
      <c r="AT122" s="216" t="s">
        <v>178</v>
      </c>
      <c r="AU122" s="216" t="s">
        <v>138</v>
      </c>
      <c r="AY122" s="18" t="s">
        <v>129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138</v>
      </c>
      <c r="BK122" s="217">
        <f>ROUND(I122*H122,2)</f>
        <v>0</v>
      </c>
      <c r="BL122" s="18" t="s">
        <v>137</v>
      </c>
      <c r="BM122" s="216" t="s">
        <v>182</v>
      </c>
    </row>
    <row r="123" s="2" customFormat="1">
      <c r="A123" s="39"/>
      <c r="B123" s="40"/>
      <c r="C123" s="41"/>
      <c r="D123" s="218" t="s">
        <v>140</v>
      </c>
      <c r="E123" s="41"/>
      <c r="F123" s="219" t="s">
        <v>180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140</v>
      </c>
      <c r="AU123" s="18" t="s">
        <v>138</v>
      </c>
    </row>
    <row r="124" s="2" customFormat="1" ht="21.75" customHeight="1">
      <c r="A124" s="39"/>
      <c r="B124" s="40"/>
      <c r="C124" s="236" t="s">
        <v>183</v>
      </c>
      <c r="D124" s="236" t="s">
        <v>178</v>
      </c>
      <c r="E124" s="237" t="s">
        <v>184</v>
      </c>
      <c r="F124" s="238" t="s">
        <v>185</v>
      </c>
      <c r="G124" s="239" t="s">
        <v>173</v>
      </c>
      <c r="H124" s="240">
        <v>2</v>
      </c>
      <c r="I124" s="241"/>
      <c r="J124" s="242">
        <f>ROUND(I124*H124,2)</f>
        <v>0</v>
      </c>
      <c r="K124" s="238" t="s">
        <v>136</v>
      </c>
      <c r="L124" s="243"/>
      <c r="M124" s="244" t="s">
        <v>19</v>
      </c>
      <c r="N124" s="245" t="s">
        <v>46</v>
      </c>
      <c r="O124" s="85"/>
      <c r="P124" s="214">
        <f>O124*H124</f>
        <v>0</v>
      </c>
      <c r="Q124" s="214">
        <v>0.012489999999999999</v>
      </c>
      <c r="R124" s="214">
        <f>Q124*H124</f>
        <v>0.024979999999999999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181</v>
      </c>
      <c r="AT124" s="216" t="s">
        <v>178</v>
      </c>
      <c r="AU124" s="216" t="s">
        <v>138</v>
      </c>
      <c r="AY124" s="18" t="s">
        <v>129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138</v>
      </c>
      <c r="BK124" s="217">
        <f>ROUND(I124*H124,2)</f>
        <v>0</v>
      </c>
      <c r="BL124" s="18" t="s">
        <v>137</v>
      </c>
      <c r="BM124" s="216" t="s">
        <v>186</v>
      </c>
    </row>
    <row r="125" s="2" customFormat="1">
      <c r="A125" s="39"/>
      <c r="B125" s="40"/>
      <c r="C125" s="41"/>
      <c r="D125" s="218" t="s">
        <v>140</v>
      </c>
      <c r="E125" s="41"/>
      <c r="F125" s="219" t="s">
        <v>185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140</v>
      </c>
      <c r="AU125" s="18" t="s">
        <v>138</v>
      </c>
    </row>
    <row r="126" s="12" customFormat="1" ht="22.8" customHeight="1">
      <c r="A126" s="12"/>
      <c r="B126" s="189"/>
      <c r="C126" s="190"/>
      <c r="D126" s="191" t="s">
        <v>73</v>
      </c>
      <c r="E126" s="203" t="s">
        <v>187</v>
      </c>
      <c r="F126" s="203" t="s">
        <v>188</v>
      </c>
      <c r="G126" s="190"/>
      <c r="H126" s="190"/>
      <c r="I126" s="193"/>
      <c r="J126" s="204">
        <f>BK126</f>
        <v>0</v>
      </c>
      <c r="K126" s="190"/>
      <c r="L126" s="195"/>
      <c r="M126" s="196"/>
      <c r="N126" s="197"/>
      <c r="O126" s="197"/>
      <c r="P126" s="198">
        <f>SUM(P127:P143)</f>
        <v>0</v>
      </c>
      <c r="Q126" s="197"/>
      <c r="R126" s="198">
        <f>SUM(R127:R143)</f>
        <v>0.0069249999999999997</v>
      </c>
      <c r="S126" s="197"/>
      <c r="T126" s="199">
        <f>SUM(T127:T143)</f>
        <v>0.22799999999999998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0" t="s">
        <v>82</v>
      </c>
      <c r="AT126" s="201" t="s">
        <v>73</v>
      </c>
      <c r="AU126" s="201" t="s">
        <v>82</v>
      </c>
      <c r="AY126" s="200" t="s">
        <v>129</v>
      </c>
      <c r="BK126" s="202">
        <f>SUM(BK127:BK143)</f>
        <v>0</v>
      </c>
    </row>
    <row r="127" s="2" customFormat="1" ht="21.75" customHeight="1">
      <c r="A127" s="39"/>
      <c r="B127" s="40"/>
      <c r="C127" s="205" t="s">
        <v>130</v>
      </c>
      <c r="D127" s="205" t="s">
        <v>132</v>
      </c>
      <c r="E127" s="206" t="s">
        <v>189</v>
      </c>
      <c r="F127" s="207" t="s">
        <v>190</v>
      </c>
      <c r="G127" s="208" t="s">
        <v>135</v>
      </c>
      <c r="H127" s="209">
        <v>50.5</v>
      </c>
      <c r="I127" s="210"/>
      <c r="J127" s="211">
        <f>ROUND(I127*H127,2)</f>
        <v>0</v>
      </c>
      <c r="K127" s="207" t="s">
        <v>136</v>
      </c>
      <c r="L127" s="45"/>
      <c r="M127" s="212" t="s">
        <v>19</v>
      </c>
      <c r="N127" s="213" t="s">
        <v>46</v>
      </c>
      <c r="O127" s="85"/>
      <c r="P127" s="214">
        <f>O127*H127</f>
        <v>0</v>
      </c>
      <c r="Q127" s="214">
        <v>0.00012999999999999999</v>
      </c>
      <c r="R127" s="214">
        <f>Q127*H127</f>
        <v>0.0065649999999999997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137</v>
      </c>
      <c r="AT127" s="216" t="s">
        <v>132</v>
      </c>
      <c r="AU127" s="216" t="s">
        <v>138</v>
      </c>
      <c r="AY127" s="18" t="s">
        <v>129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138</v>
      </c>
      <c r="BK127" s="217">
        <f>ROUND(I127*H127,2)</f>
        <v>0</v>
      </c>
      <c r="BL127" s="18" t="s">
        <v>137</v>
      </c>
      <c r="BM127" s="216" t="s">
        <v>191</v>
      </c>
    </row>
    <row r="128" s="2" customFormat="1">
      <c r="A128" s="39"/>
      <c r="B128" s="40"/>
      <c r="C128" s="41"/>
      <c r="D128" s="218" t="s">
        <v>140</v>
      </c>
      <c r="E128" s="41"/>
      <c r="F128" s="219" t="s">
        <v>192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140</v>
      </c>
      <c r="AU128" s="18" t="s">
        <v>138</v>
      </c>
    </row>
    <row r="129" s="2" customFormat="1">
      <c r="A129" s="39"/>
      <c r="B129" s="40"/>
      <c r="C129" s="41"/>
      <c r="D129" s="223" t="s">
        <v>142</v>
      </c>
      <c r="E129" s="41"/>
      <c r="F129" s="224" t="s">
        <v>193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142</v>
      </c>
      <c r="AU129" s="18" t="s">
        <v>138</v>
      </c>
    </row>
    <row r="130" s="13" customFormat="1">
      <c r="A130" s="13"/>
      <c r="B130" s="225"/>
      <c r="C130" s="226"/>
      <c r="D130" s="218" t="s">
        <v>144</v>
      </c>
      <c r="E130" s="227" t="s">
        <v>19</v>
      </c>
      <c r="F130" s="228" t="s">
        <v>194</v>
      </c>
      <c r="G130" s="226"/>
      <c r="H130" s="229">
        <v>50.5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144</v>
      </c>
      <c r="AU130" s="235" t="s">
        <v>138</v>
      </c>
      <c r="AV130" s="13" t="s">
        <v>138</v>
      </c>
      <c r="AW130" s="13" t="s">
        <v>34</v>
      </c>
      <c r="AX130" s="13" t="s">
        <v>82</v>
      </c>
      <c r="AY130" s="235" t="s">
        <v>129</v>
      </c>
    </row>
    <row r="131" s="2" customFormat="1" ht="16.5" customHeight="1">
      <c r="A131" s="39"/>
      <c r="B131" s="40"/>
      <c r="C131" s="205" t="s">
        <v>195</v>
      </c>
      <c r="D131" s="205" t="s">
        <v>132</v>
      </c>
      <c r="E131" s="206" t="s">
        <v>196</v>
      </c>
      <c r="F131" s="207" t="s">
        <v>197</v>
      </c>
      <c r="G131" s="208" t="s">
        <v>135</v>
      </c>
      <c r="H131" s="209">
        <v>50.5</v>
      </c>
      <c r="I131" s="210"/>
      <c r="J131" s="211">
        <f>ROUND(I131*H131,2)</f>
        <v>0</v>
      </c>
      <c r="K131" s="207" t="s">
        <v>136</v>
      </c>
      <c r="L131" s="45"/>
      <c r="M131" s="212" t="s">
        <v>19</v>
      </c>
      <c r="N131" s="213" t="s">
        <v>46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137</v>
      </c>
      <c r="AT131" s="216" t="s">
        <v>132</v>
      </c>
      <c r="AU131" s="216" t="s">
        <v>138</v>
      </c>
      <c r="AY131" s="18" t="s">
        <v>129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138</v>
      </c>
      <c r="BK131" s="217">
        <f>ROUND(I131*H131,2)</f>
        <v>0</v>
      </c>
      <c r="BL131" s="18" t="s">
        <v>137</v>
      </c>
      <c r="BM131" s="216" t="s">
        <v>198</v>
      </c>
    </row>
    <row r="132" s="2" customFormat="1">
      <c r="A132" s="39"/>
      <c r="B132" s="40"/>
      <c r="C132" s="41"/>
      <c r="D132" s="218" t="s">
        <v>140</v>
      </c>
      <c r="E132" s="41"/>
      <c r="F132" s="219" t="s">
        <v>197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140</v>
      </c>
      <c r="AU132" s="18" t="s">
        <v>138</v>
      </c>
    </row>
    <row r="133" s="2" customFormat="1">
      <c r="A133" s="39"/>
      <c r="B133" s="40"/>
      <c r="C133" s="41"/>
      <c r="D133" s="223" t="s">
        <v>142</v>
      </c>
      <c r="E133" s="41"/>
      <c r="F133" s="224" t="s">
        <v>199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142</v>
      </c>
      <c r="AU133" s="18" t="s">
        <v>138</v>
      </c>
    </row>
    <row r="134" s="2" customFormat="1" ht="16.5" customHeight="1">
      <c r="A134" s="39"/>
      <c r="B134" s="40"/>
      <c r="C134" s="205" t="s">
        <v>181</v>
      </c>
      <c r="D134" s="205" t="s">
        <v>132</v>
      </c>
      <c r="E134" s="206" t="s">
        <v>200</v>
      </c>
      <c r="F134" s="207" t="s">
        <v>201</v>
      </c>
      <c r="G134" s="208" t="s">
        <v>135</v>
      </c>
      <c r="H134" s="209">
        <v>353.5</v>
      </c>
      <c r="I134" s="210"/>
      <c r="J134" s="211">
        <f>ROUND(I134*H134,2)</f>
        <v>0</v>
      </c>
      <c r="K134" s="207" t="s">
        <v>136</v>
      </c>
      <c r="L134" s="45"/>
      <c r="M134" s="212" t="s">
        <v>19</v>
      </c>
      <c r="N134" s="213" t="s">
        <v>46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137</v>
      </c>
      <c r="AT134" s="216" t="s">
        <v>132</v>
      </c>
      <c r="AU134" s="216" t="s">
        <v>138</v>
      </c>
      <c r="AY134" s="18" t="s">
        <v>129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138</v>
      </c>
      <c r="BK134" s="217">
        <f>ROUND(I134*H134,2)</f>
        <v>0</v>
      </c>
      <c r="BL134" s="18" t="s">
        <v>137</v>
      </c>
      <c r="BM134" s="216" t="s">
        <v>202</v>
      </c>
    </row>
    <row r="135" s="2" customFormat="1">
      <c r="A135" s="39"/>
      <c r="B135" s="40"/>
      <c r="C135" s="41"/>
      <c r="D135" s="218" t="s">
        <v>140</v>
      </c>
      <c r="E135" s="41"/>
      <c r="F135" s="219" t="s">
        <v>203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140</v>
      </c>
      <c r="AU135" s="18" t="s">
        <v>138</v>
      </c>
    </row>
    <row r="136" s="2" customFormat="1">
      <c r="A136" s="39"/>
      <c r="B136" s="40"/>
      <c r="C136" s="41"/>
      <c r="D136" s="223" t="s">
        <v>142</v>
      </c>
      <c r="E136" s="41"/>
      <c r="F136" s="224" t="s">
        <v>204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142</v>
      </c>
      <c r="AU136" s="18" t="s">
        <v>138</v>
      </c>
    </row>
    <row r="137" s="13" customFormat="1">
      <c r="A137" s="13"/>
      <c r="B137" s="225"/>
      <c r="C137" s="226"/>
      <c r="D137" s="218" t="s">
        <v>144</v>
      </c>
      <c r="E137" s="227" t="s">
        <v>19</v>
      </c>
      <c r="F137" s="228" t="s">
        <v>205</v>
      </c>
      <c r="G137" s="226"/>
      <c r="H137" s="229">
        <v>353.5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144</v>
      </c>
      <c r="AU137" s="235" t="s">
        <v>138</v>
      </c>
      <c r="AV137" s="13" t="s">
        <v>138</v>
      </c>
      <c r="AW137" s="13" t="s">
        <v>34</v>
      </c>
      <c r="AX137" s="13" t="s">
        <v>82</v>
      </c>
      <c r="AY137" s="235" t="s">
        <v>129</v>
      </c>
    </row>
    <row r="138" s="2" customFormat="1" ht="16.5" customHeight="1">
      <c r="A138" s="39"/>
      <c r="B138" s="40"/>
      <c r="C138" s="205" t="s">
        <v>206</v>
      </c>
      <c r="D138" s="205" t="s">
        <v>132</v>
      </c>
      <c r="E138" s="206" t="s">
        <v>207</v>
      </c>
      <c r="F138" s="207" t="s">
        <v>208</v>
      </c>
      <c r="G138" s="208" t="s">
        <v>135</v>
      </c>
      <c r="H138" s="209">
        <v>3</v>
      </c>
      <c r="I138" s="210"/>
      <c r="J138" s="211">
        <f>ROUND(I138*H138,2)</f>
        <v>0</v>
      </c>
      <c r="K138" s="207" t="s">
        <v>136</v>
      </c>
      <c r="L138" s="45"/>
      <c r="M138" s="212" t="s">
        <v>19</v>
      </c>
      <c r="N138" s="213" t="s">
        <v>46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0.075999999999999998</v>
      </c>
      <c r="T138" s="215">
        <f>S138*H138</f>
        <v>0.22799999999999998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137</v>
      </c>
      <c r="AT138" s="216" t="s">
        <v>132</v>
      </c>
      <c r="AU138" s="216" t="s">
        <v>138</v>
      </c>
      <c r="AY138" s="18" t="s">
        <v>129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138</v>
      </c>
      <c r="BK138" s="217">
        <f>ROUND(I138*H138,2)</f>
        <v>0</v>
      </c>
      <c r="BL138" s="18" t="s">
        <v>137</v>
      </c>
      <c r="BM138" s="216" t="s">
        <v>209</v>
      </c>
    </row>
    <row r="139" s="2" customFormat="1">
      <c r="A139" s="39"/>
      <c r="B139" s="40"/>
      <c r="C139" s="41"/>
      <c r="D139" s="218" t="s">
        <v>140</v>
      </c>
      <c r="E139" s="41"/>
      <c r="F139" s="219" t="s">
        <v>210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140</v>
      </c>
      <c r="AU139" s="18" t="s">
        <v>138</v>
      </c>
    </row>
    <row r="140" s="2" customFormat="1">
      <c r="A140" s="39"/>
      <c r="B140" s="40"/>
      <c r="C140" s="41"/>
      <c r="D140" s="223" t="s">
        <v>142</v>
      </c>
      <c r="E140" s="41"/>
      <c r="F140" s="224" t="s">
        <v>211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142</v>
      </c>
      <c r="AU140" s="18" t="s">
        <v>138</v>
      </c>
    </row>
    <row r="141" s="2" customFormat="1" ht="16.5" customHeight="1">
      <c r="A141" s="39"/>
      <c r="B141" s="40"/>
      <c r="C141" s="205" t="s">
        <v>212</v>
      </c>
      <c r="D141" s="205" t="s">
        <v>132</v>
      </c>
      <c r="E141" s="206" t="s">
        <v>213</v>
      </c>
      <c r="F141" s="207" t="s">
        <v>214</v>
      </c>
      <c r="G141" s="208" t="s">
        <v>165</v>
      </c>
      <c r="H141" s="209">
        <v>4.5</v>
      </c>
      <c r="I141" s="210"/>
      <c r="J141" s="211">
        <f>ROUND(I141*H141,2)</f>
        <v>0</v>
      </c>
      <c r="K141" s="207" t="s">
        <v>136</v>
      </c>
      <c r="L141" s="45"/>
      <c r="M141" s="212" t="s">
        <v>19</v>
      </c>
      <c r="N141" s="213" t="s">
        <v>46</v>
      </c>
      <c r="O141" s="85"/>
      <c r="P141" s="214">
        <f>O141*H141</f>
        <v>0</v>
      </c>
      <c r="Q141" s="214">
        <v>8.0000000000000007E-05</v>
      </c>
      <c r="R141" s="214">
        <f>Q141*H141</f>
        <v>0.00036000000000000002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137</v>
      </c>
      <c r="AT141" s="216" t="s">
        <v>132</v>
      </c>
      <c r="AU141" s="216" t="s">
        <v>138</v>
      </c>
      <c r="AY141" s="18" t="s">
        <v>129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138</v>
      </c>
      <c r="BK141" s="217">
        <f>ROUND(I141*H141,2)</f>
        <v>0</v>
      </c>
      <c r="BL141" s="18" t="s">
        <v>137</v>
      </c>
      <c r="BM141" s="216" t="s">
        <v>215</v>
      </c>
    </row>
    <row r="142" s="2" customFormat="1">
      <c r="A142" s="39"/>
      <c r="B142" s="40"/>
      <c r="C142" s="41"/>
      <c r="D142" s="218" t="s">
        <v>140</v>
      </c>
      <c r="E142" s="41"/>
      <c r="F142" s="219" t="s">
        <v>216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140</v>
      </c>
      <c r="AU142" s="18" t="s">
        <v>138</v>
      </c>
    </row>
    <row r="143" s="2" customFormat="1">
      <c r="A143" s="39"/>
      <c r="B143" s="40"/>
      <c r="C143" s="41"/>
      <c r="D143" s="223" t="s">
        <v>142</v>
      </c>
      <c r="E143" s="41"/>
      <c r="F143" s="224" t="s">
        <v>217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142</v>
      </c>
      <c r="AU143" s="18" t="s">
        <v>138</v>
      </c>
    </row>
    <row r="144" s="12" customFormat="1" ht="22.8" customHeight="1">
      <c r="A144" s="12"/>
      <c r="B144" s="189"/>
      <c r="C144" s="190"/>
      <c r="D144" s="191" t="s">
        <v>73</v>
      </c>
      <c r="E144" s="203" t="s">
        <v>218</v>
      </c>
      <c r="F144" s="203" t="s">
        <v>219</v>
      </c>
      <c r="G144" s="190"/>
      <c r="H144" s="190"/>
      <c r="I144" s="193"/>
      <c r="J144" s="204">
        <f>BK144</f>
        <v>0</v>
      </c>
      <c r="K144" s="190"/>
      <c r="L144" s="195"/>
      <c r="M144" s="196"/>
      <c r="N144" s="197"/>
      <c r="O144" s="197"/>
      <c r="P144" s="198">
        <f>SUM(P145:P155)</f>
        <v>0</v>
      </c>
      <c r="Q144" s="197"/>
      <c r="R144" s="198">
        <f>SUM(R145:R155)</f>
        <v>0</v>
      </c>
      <c r="S144" s="197"/>
      <c r="T144" s="199">
        <f>SUM(T145:T155)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0" t="s">
        <v>82</v>
      </c>
      <c r="AT144" s="201" t="s">
        <v>73</v>
      </c>
      <c r="AU144" s="201" t="s">
        <v>82</v>
      </c>
      <c r="AY144" s="200" t="s">
        <v>129</v>
      </c>
      <c r="BK144" s="202">
        <f>SUM(BK145:BK155)</f>
        <v>0</v>
      </c>
    </row>
    <row r="145" s="2" customFormat="1" ht="16.5" customHeight="1">
      <c r="A145" s="39"/>
      <c r="B145" s="40"/>
      <c r="C145" s="205" t="s">
        <v>187</v>
      </c>
      <c r="D145" s="205" t="s">
        <v>132</v>
      </c>
      <c r="E145" s="206" t="s">
        <v>220</v>
      </c>
      <c r="F145" s="207" t="s">
        <v>221</v>
      </c>
      <c r="G145" s="208" t="s">
        <v>222</v>
      </c>
      <c r="H145" s="209">
        <v>1.1000000000000001</v>
      </c>
      <c r="I145" s="210"/>
      <c r="J145" s="211">
        <f>ROUND(I145*H145,2)</f>
        <v>0</v>
      </c>
      <c r="K145" s="207" t="s">
        <v>136</v>
      </c>
      <c r="L145" s="45"/>
      <c r="M145" s="212" t="s">
        <v>19</v>
      </c>
      <c r="N145" s="213" t="s">
        <v>46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137</v>
      </c>
      <c r="AT145" s="216" t="s">
        <v>132</v>
      </c>
      <c r="AU145" s="216" t="s">
        <v>138</v>
      </c>
      <c r="AY145" s="18" t="s">
        <v>129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138</v>
      </c>
      <c r="BK145" s="217">
        <f>ROUND(I145*H145,2)</f>
        <v>0</v>
      </c>
      <c r="BL145" s="18" t="s">
        <v>137</v>
      </c>
      <c r="BM145" s="216" t="s">
        <v>223</v>
      </c>
    </row>
    <row r="146" s="2" customFormat="1">
      <c r="A146" s="39"/>
      <c r="B146" s="40"/>
      <c r="C146" s="41"/>
      <c r="D146" s="218" t="s">
        <v>140</v>
      </c>
      <c r="E146" s="41"/>
      <c r="F146" s="219" t="s">
        <v>224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140</v>
      </c>
      <c r="AU146" s="18" t="s">
        <v>138</v>
      </c>
    </row>
    <row r="147" s="2" customFormat="1">
      <c r="A147" s="39"/>
      <c r="B147" s="40"/>
      <c r="C147" s="41"/>
      <c r="D147" s="223" t="s">
        <v>142</v>
      </c>
      <c r="E147" s="41"/>
      <c r="F147" s="224" t="s">
        <v>225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142</v>
      </c>
      <c r="AU147" s="18" t="s">
        <v>138</v>
      </c>
    </row>
    <row r="148" s="2" customFormat="1" ht="16.5" customHeight="1">
      <c r="A148" s="39"/>
      <c r="B148" s="40"/>
      <c r="C148" s="205" t="s">
        <v>226</v>
      </c>
      <c r="D148" s="205" t="s">
        <v>132</v>
      </c>
      <c r="E148" s="206" t="s">
        <v>227</v>
      </c>
      <c r="F148" s="207" t="s">
        <v>228</v>
      </c>
      <c r="G148" s="208" t="s">
        <v>222</v>
      </c>
      <c r="H148" s="209">
        <v>1.1000000000000001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46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137</v>
      </c>
      <c r="AT148" s="216" t="s">
        <v>132</v>
      </c>
      <c r="AU148" s="216" t="s">
        <v>138</v>
      </c>
      <c r="AY148" s="18" t="s">
        <v>129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138</v>
      </c>
      <c r="BK148" s="217">
        <f>ROUND(I148*H148,2)</f>
        <v>0</v>
      </c>
      <c r="BL148" s="18" t="s">
        <v>137</v>
      </c>
      <c r="BM148" s="216" t="s">
        <v>229</v>
      </c>
    </row>
    <row r="149" s="2" customFormat="1">
      <c r="A149" s="39"/>
      <c r="B149" s="40"/>
      <c r="C149" s="41"/>
      <c r="D149" s="218" t="s">
        <v>140</v>
      </c>
      <c r="E149" s="41"/>
      <c r="F149" s="219" t="s">
        <v>228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140</v>
      </c>
      <c r="AU149" s="18" t="s">
        <v>138</v>
      </c>
    </row>
    <row r="150" s="2" customFormat="1" ht="16.5" customHeight="1">
      <c r="A150" s="39"/>
      <c r="B150" s="40"/>
      <c r="C150" s="205" t="s">
        <v>230</v>
      </c>
      <c r="D150" s="205" t="s">
        <v>132</v>
      </c>
      <c r="E150" s="206" t="s">
        <v>231</v>
      </c>
      <c r="F150" s="207" t="s">
        <v>232</v>
      </c>
      <c r="G150" s="208" t="s">
        <v>222</v>
      </c>
      <c r="H150" s="209">
        <v>16.5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46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137</v>
      </c>
      <c r="AT150" s="216" t="s">
        <v>132</v>
      </c>
      <c r="AU150" s="216" t="s">
        <v>138</v>
      </c>
      <c r="AY150" s="18" t="s">
        <v>129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138</v>
      </c>
      <c r="BK150" s="217">
        <f>ROUND(I150*H150,2)</f>
        <v>0</v>
      </c>
      <c r="BL150" s="18" t="s">
        <v>137</v>
      </c>
      <c r="BM150" s="216" t="s">
        <v>233</v>
      </c>
    </row>
    <row r="151" s="2" customFormat="1">
      <c r="A151" s="39"/>
      <c r="B151" s="40"/>
      <c r="C151" s="41"/>
      <c r="D151" s="218" t="s">
        <v>140</v>
      </c>
      <c r="E151" s="41"/>
      <c r="F151" s="219" t="s">
        <v>232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140</v>
      </c>
      <c r="AU151" s="18" t="s">
        <v>138</v>
      </c>
    </row>
    <row r="152" s="13" customFormat="1">
      <c r="A152" s="13"/>
      <c r="B152" s="225"/>
      <c r="C152" s="226"/>
      <c r="D152" s="218" t="s">
        <v>144</v>
      </c>
      <c r="E152" s="227" t="s">
        <v>19</v>
      </c>
      <c r="F152" s="228" t="s">
        <v>234</v>
      </c>
      <c r="G152" s="226"/>
      <c r="H152" s="229">
        <v>16.5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144</v>
      </c>
      <c r="AU152" s="235" t="s">
        <v>138</v>
      </c>
      <c r="AV152" s="13" t="s">
        <v>138</v>
      </c>
      <c r="AW152" s="13" t="s">
        <v>34</v>
      </c>
      <c r="AX152" s="13" t="s">
        <v>82</v>
      </c>
      <c r="AY152" s="235" t="s">
        <v>129</v>
      </c>
    </row>
    <row r="153" s="2" customFormat="1" ht="21.75" customHeight="1">
      <c r="A153" s="39"/>
      <c r="B153" s="40"/>
      <c r="C153" s="205" t="s">
        <v>8</v>
      </c>
      <c r="D153" s="205" t="s">
        <v>132</v>
      </c>
      <c r="E153" s="206" t="s">
        <v>235</v>
      </c>
      <c r="F153" s="207" t="s">
        <v>236</v>
      </c>
      <c r="G153" s="208" t="s">
        <v>222</v>
      </c>
      <c r="H153" s="209">
        <v>1.1000000000000001</v>
      </c>
      <c r="I153" s="210"/>
      <c r="J153" s="211">
        <f>ROUND(I153*H153,2)</f>
        <v>0</v>
      </c>
      <c r="K153" s="207" t="s">
        <v>136</v>
      </c>
      <c r="L153" s="45"/>
      <c r="M153" s="212" t="s">
        <v>19</v>
      </c>
      <c r="N153" s="213" t="s">
        <v>46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137</v>
      </c>
      <c r="AT153" s="216" t="s">
        <v>132</v>
      </c>
      <c r="AU153" s="216" t="s">
        <v>138</v>
      </c>
      <c r="AY153" s="18" t="s">
        <v>129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138</v>
      </c>
      <c r="BK153" s="217">
        <f>ROUND(I153*H153,2)</f>
        <v>0</v>
      </c>
      <c r="BL153" s="18" t="s">
        <v>137</v>
      </c>
      <c r="BM153" s="216" t="s">
        <v>237</v>
      </c>
    </row>
    <row r="154" s="2" customFormat="1">
      <c r="A154" s="39"/>
      <c r="B154" s="40"/>
      <c r="C154" s="41"/>
      <c r="D154" s="218" t="s">
        <v>140</v>
      </c>
      <c r="E154" s="41"/>
      <c r="F154" s="219" t="s">
        <v>238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140</v>
      </c>
      <c r="AU154" s="18" t="s">
        <v>138</v>
      </c>
    </row>
    <row r="155" s="2" customFormat="1">
      <c r="A155" s="39"/>
      <c r="B155" s="40"/>
      <c r="C155" s="41"/>
      <c r="D155" s="223" t="s">
        <v>142</v>
      </c>
      <c r="E155" s="41"/>
      <c r="F155" s="224" t="s">
        <v>239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142</v>
      </c>
      <c r="AU155" s="18" t="s">
        <v>138</v>
      </c>
    </row>
    <row r="156" s="12" customFormat="1" ht="22.8" customHeight="1">
      <c r="A156" s="12"/>
      <c r="B156" s="189"/>
      <c r="C156" s="190"/>
      <c r="D156" s="191" t="s">
        <v>73</v>
      </c>
      <c r="E156" s="203" t="s">
        <v>240</v>
      </c>
      <c r="F156" s="203" t="s">
        <v>241</v>
      </c>
      <c r="G156" s="190"/>
      <c r="H156" s="190"/>
      <c r="I156" s="193"/>
      <c r="J156" s="204">
        <f>BK156</f>
        <v>0</v>
      </c>
      <c r="K156" s="190"/>
      <c r="L156" s="195"/>
      <c r="M156" s="196"/>
      <c r="N156" s="197"/>
      <c r="O156" s="197"/>
      <c r="P156" s="198">
        <f>SUM(P157:P159)</f>
        <v>0</v>
      </c>
      <c r="Q156" s="197"/>
      <c r="R156" s="198">
        <f>SUM(R157:R159)</f>
        <v>0</v>
      </c>
      <c r="S156" s="197"/>
      <c r="T156" s="199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0" t="s">
        <v>82</v>
      </c>
      <c r="AT156" s="201" t="s">
        <v>73</v>
      </c>
      <c r="AU156" s="201" t="s">
        <v>82</v>
      </c>
      <c r="AY156" s="200" t="s">
        <v>129</v>
      </c>
      <c r="BK156" s="202">
        <f>SUM(BK157:BK159)</f>
        <v>0</v>
      </c>
    </row>
    <row r="157" s="2" customFormat="1" ht="16.5" customHeight="1">
      <c r="A157" s="39"/>
      <c r="B157" s="40"/>
      <c r="C157" s="205" t="s">
        <v>242</v>
      </c>
      <c r="D157" s="205" t="s">
        <v>132</v>
      </c>
      <c r="E157" s="206" t="s">
        <v>243</v>
      </c>
      <c r="F157" s="207" t="s">
        <v>244</v>
      </c>
      <c r="G157" s="208" t="s">
        <v>222</v>
      </c>
      <c r="H157" s="209">
        <v>2.1000000000000001</v>
      </c>
      <c r="I157" s="210"/>
      <c r="J157" s="211">
        <f>ROUND(I157*H157,2)</f>
        <v>0</v>
      </c>
      <c r="K157" s="207" t="s">
        <v>136</v>
      </c>
      <c r="L157" s="45"/>
      <c r="M157" s="212" t="s">
        <v>19</v>
      </c>
      <c r="N157" s="213" t="s">
        <v>46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137</v>
      </c>
      <c r="AT157" s="216" t="s">
        <v>132</v>
      </c>
      <c r="AU157" s="216" t="s">
        <v>138</v>
      </c>
      <c r="AY157" s="18" t="s">
        <v>129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138</v>
      </c>
      <c r="BK157" s="217">
        <f>ROUND(I157*H157,2)</f>
        <v>0</v>
      </c>
      <c r="BL157" s="18" t="s">
        <v>137</v>
      </c>
      <c r="BM157" s="216" t="s">
        <v>245</v>
      </c>
    </row>
    <row r="158" s="2" customFormat="1">
      <c r="A158" s="39"/>
      <c r="B158" s="40"/>
      <c r="C158" s="41"/>
      <c r="D158" s="218" t="s">
        <v>140</v>
      </c>
      <c r="E158" s="41"/>
      <c r="F158" s="219" t="s">
        <v>246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140</v>
      </c>
      <c r="AU158" s="18" t="s">
        <v>138</v>
      </c>
    </row>
    <row r="159" s="2" customFormat="1">
      <c r="A159" s="39"/>
      <c r="B159" s="40"/>
      <c r="C159" s="41"/>
      <c r="D159" s="223" t="s">
        <v>142</v>
      </c>
      <c r="E159" s="41"/>
      <c r="F159" s="224" t="s">
        <v>247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142</v>
      </c>
      <c r="AU159" s="18" t="s">
        <v>138</v>
      </c>
    </row>
    <row r="160" s="12" customFormat="1" ht="25.92" customHeight="1">
      <c r="A160" s="12"/>
      <c r="B160" s="189"/>
      <c r="C160" s="190"/>
      <c r="D160" s="191" t="s">
        <v>73</v>
      </c>
      <c r="E160" s="192" t="s">
        <v>248</v>
      </c>
      <c r="F160" s="192" t="s">
        <v>249</v>
      </c>
      <c r="G160" s="190"/>
      <c r="H160" s="190"/>
      <c r="I160" s="193"/>
      <c r="J160" s="194">
        <f>BK160</f>
        <v>0</v>
      </c>
      <c r="K160" s="190"/>
      <c r="L160" s="195"/>
      <c r="M160" s="196"/>
      <c r="N160" s="197"/>
      <c r="O160" s="197"/>
      <c r="P160" s="198">
        <f>P161+P165+P207+P238+P248+P281+P288+P321+P342+P368</f>
        <v>0</v>
      </c>
      <c r="Q160" s="197"/>
      <c r="R160" s="198">
        <f>R161+R165+R207+R238+R248+R281+R288+R321+R342+R368</f>
        <v>1.5760554599999999</v>
      </c>
      <c r="S160" s="197"/>
      <c r="T160" s="199">
        <f>T161+T165+T207+T238+T248+T281+T288+T321+T342+T368</f>
        <v>0.6662570000000001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0" t="s">
        <v>138</v>
      </c>
      <c r="AT160" s="201" t="s">
        <v>73</v>
      </c>
      <c r="AU160" s="201" t="s">
        <v>74</v>
      </c>
      <c r="AY160" s="200" t="s">
        <v>129</v>
      </c>
      <c r="BK160" s="202">
        <f>BK161+BK165+BK207+BK238+BK248+BK281+BK288+BK321+BK342+BK368</f>
        <v>0</v>
      </c>
    </row>
    <row r="161" s="12" customFormat="1" ht="22.8" customHeight="1">
      <c r="A161" s="12"/>
      <c r="B161" s="189"/>
      <c r="C161" s="190"/>
      <c r="D161" s="191" t="s">
        <v>73</v>
      </c>
      <c r="E161" s="203" t="s">
        <v>250</v>
      </c>
      <c r="F161" s="203" t="s">
        <v>251</v>
      </c>
      <c r="G161" s="190"/>
      <c r="H161" s="190"/>
      <c r="I161" s="193"/>
      <c r="J161" s="204">
        <f>BK161</f>
        <v>0</v>
      </c>
      <c r="K161" s="190"/>
      <c r="L161" s="195"/>
      <c r="M161" s="196"/>
      <c r="N161" s="197"/>
      <c r="O161" s="197"/>
      <c r="P161" s="198">
        <f>SUM(P162:P164)</f>
        <v>0</v>
      </c>
      <c r="Q161" s="197"/>
      <c r="R161" s="198">
        <f>SUM(R162:R164)</f>
        <v>0.001</v>
      </c>
      <c r="S161" s="197"/>
      <c r="T161" s="199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0" t="s">
        <v>138</v>
      </c>
      <c r="AT161" s="201" t="s">
        <v>73</v>
      </c>
      <c r="AU161" s="201" t="s">
        <v>82</v>
      </c>
      <c r="AY161" s="200" t="s">
        <v>129</v>
      </c>
      <c r="BK161" s="202">
        <f>SUM(BK162:BK164)</f>
        <v>0</v>
      </c>
    </row>
    <row r="162" s="2" customFormat="1" ht="16.5" customHeight="1">
      <c r="A162" s="39"/>
      <c r="B162" s="40"/>
      <c r="C162" s="205" t="s">
        <v>252</v>
      </c>
      <c r="D162" s="205" t="s">
        <v>132</v>
      </c>
      <c r="E162" s="206" t="s">
        <v>253</v>
      </c>
      <c r="F162" s="207" t="s">
        <v>254</v>
      </c>
      <c r="G162" s="208" t="s">
        <v>165</v>
      </c>
      <c r="H162" s="209">
        <v>2</v>
      </c>
      <c r="I162" s="210"/>
      <c r="J162" s="211">
        <f>ROUND(I162*H162,2)</f>
        <v>0</v>
      </c>
      <c r="K162" s="207" t="s">
        <v>136</v>
      </c>
      <c r="L162" s="45"/>
      <c r="M162" s="212" t="s">
        <v>19</v>
      </c>
      <c r="N162" s="213" t="s">
        <v>46</v>
      </c>
      <c r="O162" s="85"/>
      <c r="P162" s="214">
        <f>O162*H162</f>
        <v>0</v>
      </c>
      <c r="Q162" s="214">
        <v>0.00050000000000000001</v>
      </c>
      <c r="R162" s="214">
        <f>Q162*H162</f>
        <v>0.001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255</v>
      </c>
      <c r="AT162" s="216" t="s">
        <v>132</v>
      </c>
      <c r="AU162" s="216" t="s">
        <v>138</v>
      </c>
      <c r="AY162" s="18" t="s">
        <v>129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138</v>
      </c>
      <c r="BK162" s="217">
        <f>ROUND(I162*H162,2)</f>
        <v>0</v>
      </c>
      <c r="BL162" s="18" t="s">
        <v>255</v>
      </c>
      <c r="BM162" s="216" t="s">
        <v>256</v>
      </c>
    </row>
    <row r="163" s="2" customFormat="1">
      <c r="A163" s="39"/>
      <c r="B163" s="40"/>
      <c r="C163" s="41"/>
      <c r="D163" s="218" t="s">
        <v>140</v>
      </c>
      <c r="E163" s="41"/>
      <c r="F163" s="219" t="s">
        <v>257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140</v>
      </c>
      <c r="AU163" s="18" t="s">
        <v>138</v>
      </c>
    </row>
    <row r="164" s="2" customFormat="1">
      <c r="A164" s="39"/>
      <c r="B164" s="40"/>
      <c r="C164" s="41"/>
      <c r="D164" s="223" t="s">
        <v>142</v>
      </c>
      <c r="E164" s="41"/>
      <c r="F164" s="224" t="s">
        <v>258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142</v>
      </c>
      <c r="AU164" s="18" t="s">
        <v>138</v>
      </c>
    </row>
    <row r="165" s="12" customFormat="1" ht="22.8" customHeight="1">
      <c r="A165" s="12"/>
      <c r="B165" s="189"/>
      <c r="C165" s="190"/>
      <c r="D165" s="191" t="s">
        <v>73</v>
      </c>
      <c r="E165" s="203" t="s">
        <v>259</v>
      </c>
      <c r="F165" s="203" t="s">
        <v>260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SUM(P166:P206)</f>
        <v>0</v>
      </c>
      <c r="Q165" s="197"/>
      <c r="R165" s="198">
        <f>SUM(R166:R206)</f>
        <v>0.095439999999999997</v>
      </c>
      <c r="S165" s="197"/>
      <c r="T165" s="199">
        <f>SUM(T166:T206)</f>
        <v>0.15128999999999998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0" t="s">
        <v>138</v>
      </c>
      <c r="AT165" s="201" t="s">
        <v>73</v>
      </c>
      <c r="AU165" s="201" t="s">
        <v>82</v>
      </c>
      <c r="AY165" s="200" t="s">
        <v>129</v>
      </c>
      <c r="BK165" s="202">
        <f>SUM(BK166:BK206)</f>
        <v>0</v>
      </c>
    </row>
    <row r="166" s="2" customFormat="1" ht="16.5" customHeight="1">
      <c r="A166" s="39"/>
      <c r="B166" s="40"/>
      <c r="C166" s="205" t="s">
        <v>261</v>
      </c>
      <c r="D166" s="205" t="s">
        <v>132</v>
      </c>
      <c r="E166" s="206" t="s">
        <v>262</v>
      </c>
      <c r="F166" s="207" t="s">
        <v>263</v>
      </c>
      <c r="G166" s="208" t="s">
        <v>264</v>
      </c>
      <c r="H166" s="209">
        <v>1</v>
      </c>
      <c r="I166" s="210"/>
      <c r="J166" s="211">
        <f>ROUND(I166*H166,2)</f>
        <v>0</v>
      </c>
      <c r="K166" s="207" t="s">
        <v>136</v>
      </c>
      <c r="L166" s="45"/>
      <c r="M166" s="212" t="s">
        <v>19</v>
      </c>
      <c r="N166" s="213" t="s">
        <v>46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0.01933</v>
      </c>
      <c r="T166" s="215">
        <f>S166*H166</f>
        <v>0.01933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255</v>
      </c>
      <c r="AT166" s="216" t="s">
        <v>132</v>
      </c>
      <c r="AU166" s="216" t="s">
        <v>138</v>
      </c>
      <c r="AY166" s="18" t="s">
        <v>129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138</v>
      </c>
      <c r="BK166" s="217">
        <f>ROUND(I166*H166,2)</f>
        <v>0</v>
      </c>
      <c r="BL166" s="18" t="s">
        <v>255</v>
      </c>
      <c r="BM166" s="216" t="s">
        <v>265</v>
      </c>
    </row>
    <row r="167" s="2" customFormat="1">
      <c r="A167" s="39"/>
      <c r="B167" s="40"/>
      <c r="C167" s="41"/>
      <c r="D167" s="218" t="s">
        <v>140</v>
      </c>
      <c r="E167" s="41"/>
      <c r="F167" s="219" t="s">
        <v>266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140</v>
      </c>
      <c r="AU167" s="18" t="s">
        <v>138</v>
      </c>
    </row>
    <row r="168" s="2" customFormat="1">
      <c r="A168" s="39"/>
      <c r="B168" s="40"/>
      <c r="C168" s="41"/>
      <c r="D168" s="223" t="s">
        <v>142</v>
      </c>
      <c r="E168" s="41"/>
      <c r="F168" s="224" t="s">
        <v>267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142</v>
      </c>
      <c r="AU168" s="18" t="s">
        <v>138</v>
      </c>
    </row>
    <row r="169" s="2" customFormat="1" ht="16.5" customHeight="1">
      <c r="A169" s="39"/>
      <c r="B169" s="40"/>
      <c r="C169" s="205" t="s">
        <v>268</v>
      </c>
      <c r="D169" s="205" t="s">
        <v>132</v>
      </c>
      <c r="E169" s="206" t="s">
        <v>269</v>
      </c>
      <c r="F169" s="207" t="s">
        <v>270</v>
      </c>
      <c r="G169" s="208" t="s">
        <v>264</v>
      </c>
      <c r="H169" s="209">
        <v>1</v>
      </c>
      <c r="I169" s="210"/>
      <c r="J169" s="211">
        <f>ROUND(I169*H169,2)</f>
        <v>0</v>
      </c>
      <c r="K169" s="207" t="s">
        <v>136</v>
      </c>
      <c r="L169" s="45"/>
      <c r="M169" s="212" t="s">
        <v>19</v>
      </c>
      <c r="N169" s="213" t="s">
        <v>46</v>
      </c>
      <c r="O169" s="85"/>
      <c r="P169" s="214">
        <f>O169*H169</f>
        <v>0</v>
      </c>
      <c r="Q169" s="214">
        <v>0.017069999999999998</v>
      </c>
      <c r="R169" s="214">
        <f>Q169*H169</f>
        <v>0.017069999999999998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255</v>
      </c>
      <c r="AT169" s="216" t="s">
        <v>132</v>
      </c>
      <c r="AU169" s="216" t="s">
        <v>138</v>
      </c>
      <c r="AY169" s="18" t="s">
        <v>129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138</v>
      </c>
      <c r="BK169" s="217">
        <f>ROUND(I169*H169,2)</f>
        <v>0</v>
      </c>
      <c r="BL169" s="18" t="s">
        <v>255</v>
      </c>
      <c r="BM169" s="216" t="s">
        <v>271</v>
      </c>
    </row>
    <row r="170" s="2" customFormat="1">
      <c r="A170" s="39"/>
      <c r="B170" s="40"/>
      <c r="C170" s="41"/>
      <c r="D170" s="218" t="s">
        <v>140</v>
      </c>
      <c r="E170" s="41"/>
      <c r="F170" s="219" t="s">
        <v>272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140</v>
      </c>
      <c r="AU170" s="18" t="s">
        <v>138</v>
      </c>
    </row>
    <row r="171" s="2" customFormat="1">
      <c r="A171" s="39"/>
      <c r="B171" s="40"/>
      <c r="C171" s="41"/>
      <c r="D171" s="223" t="s">
        <v>142</v>
      </c>
      <c r="E171" s="41"/>
      <c r="F171" s="224" t="s">
        <v>273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142</v>
      </c>
      <c r="AU171" s="18" t="s">
        <v>138</v>
      </c>
    </row>
    <row r="172" s="2" customFormat="1" ht="16.5" customHeight="1">
      <c r="A172" s="39"/>
      <c r="B172" s="40"/>
      <c r="C172" s="205" t="s">
        <v>274</v>
      </c>
      <c r="D172" s="205" t="s">
        <v>132</v>
      </c>
      <c r="E172" s="206" t="s">
        <v>275</v>
      </c>
      <c r="F172" s="207" t="s">
        <v>276</v>
      </c>
      <c r="G172" s="208" t="s">
        <v>264</v>
      </c>
      <c r="H172" s="209">
        <v>1</v>
      </c>
      <c r="I172" s="210"/>
      <c r="J172" s="211">
        <f>ROUND(I172*H172,2)</f>
        <v>0</v>
      </c>
      <c r="K172" s="207" t="s">
        <v>136</v>
      </c>
      <c r="L172" s="45"/>
      <c r="M172" s="212" t="s">
        <v>19</v>
      </c>
      <c r="N172" s="213" t="s">
        <v>46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0.019460000000000002</v>
      </c>
      <c r="T172" s="215">
        <f>S172*H172</f>
        <v>0.019460000000000002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255</v>
      </c>
      <c r="AT172" s="216" t="s">
        <v>132</v>
      </c>
      <c r="AU172" s="216" t="s">
        <v>138</v>
      </c>
      <c r="AY172" s="18" t="s">
        <v>129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138</v>
      </c>
      <c r="BK172" s="217">
        <f>ROUND(I172*H172,2)</f>
        <v>0</v>
      </c>
      <c r="BL172" s="18" t="s">
        <v>255</v>
      </c>
      <c r="BM172" s="216" t="s">
        <v>277</v>
      </c>
    </row>
    <row r="173" s="2" customFormat="1">
      <c r="A173" s="39"/>
      <c r="B173" s="40"/>
      <c r="C173" s="41"/>
      <c r="D173" s="218" t="s">
        <v>140</v>
      </c>
      <c r="E173" s="41"/>
      <c r="F173" s="219" t="s">
        <v>278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140</v>
      </c>
      <c r="AU173" s="18" t="s">
        <v>138</v>
      </c>
    </row>
    <row r="174" s="2" customFormat="1">
      <c r="A174" s="39"/>
      <c r="B174" s="40"/>
      <c r="C174" s="41"/>
      <c r="D174" s="223" t="s">
        <v>142</v>
      </c>
      <c r="E174" s="41"/>
      <c r="F174" s="224" t="s">
        <v>279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142</v>
      </c>
      <c r="AU174" s="18" t="s">
        <v>138</v>
      </c>
    </row>
    <row r="175" s="2" customFormat="1" ht="16.5" customHeight="1">
      <c r="A175" s="39"/>
      <c r="B175" s="40"/>
      <c r="C175" s="205" t="s">
        <v>280</v>
      </c>
      <c r="D175" s="205" t="s">
        <v>132</v>
      </c>
      <c r="E175" s="206" t="s">
        <v>281</v>
      </c>
      <c r="F175" s="207" t="s">
        <v>282</v>
      </c>
      <c r="G175" s="208" t="s">
        <v>264</v>
      </c>
      <c r="H175" s="209">
        <v>1</v>
      </c>
      <c r="I175" s="210"/>
      <c r="J175" s="211">
        <f>ROUND(I175*H175,2)</f>
        <v>0</v>
      </c>
      <c r="K175" s="207" t="s">
        <v>136</v>
      </c>
      <c r="L175" s="45"/>
      <c r="M175" s="212" t="s">
        <v>19</v>
      </c>
      <c r="N175" s="213" t="s">
        <v>46</v>
      </c>
      <c r="O175" s="85"/>
      <c r="P175" s="214">
        <f>O175*H175</f>
        <v>0</v>
      </c>
      <c r="Q175" s="214">
        <v>0.021229999999999999</v>
      </c>
      <c r="R175" s="214">
        <f>Q175*H175</f>
        <v>0.021229999999999999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255</v>
      </c>
      <c r="AT175" s="216" t="s">
        <v>132</v>
      </c>
      <c r="AU175" s="216" t="s">
        <v>138</v>
      </c>
      <c r="AY175" s="18" t="s">
        <v>129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138</v>
      </c>
      <c r="BK175" s="217">
        <f>ROUND(I175*H175,2)</f>
        <v>0</v>
      </c>
      <c r="BL175" s="18" t="s">
        <v>255</v>
      </c>
      <c r="BM175" s="216" t="s">
        <v>283</v>
      </c>
    </row>
    <row r="176" s="2" customFormat="1">
      <c r="A176" s="39"/>
      <c r="B176" s="40"/>
      <c r="C176" s="41"/>
      <c r="D176" s="218" t="s">
        <v>140</v>
      </c>
      <c r="E176" s="41"/>
      <c r="F176" s="219" t="s">
        <v>284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140</v>
      </c>
      <c r="AU176" s="18" t="s">
        <v>138</v>
      </c>
    </row>
    <row r="177" s="2" customFormat="1">
      <c r="A177" s="39"/>
      <c r="B177" s="40"/>
      <c r="C177" s="41"/>
      <c r="D177" s="223" t="s">
        <v>142</v>
      </c>
      <c r="E177" s="41"/>
      <c r="F177" s="224" t="s">
        <v>285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138</v>
      </c>
    </row>
    <row r="178" s="2" customFormat="1" ht="16.5" customHeight="1">
      <c r="A178" s="39"/>
      <c r="B178" s="40"/>
      <c r="C178" s="205" t="s">
        <v>286</v>
      </c>
      <c r="D178" s="205" t="s">
        <v>132</v>
      </c>
      <c r="E178" s="206" t="s">
        <v>287</v>
      </c>
      <c r="F178" s="207" t="s">
        <v>288</v>
      </c>
      <c r="G178" s="208" t="s">
        <v>264</v>
      </c>
      <c r="H178" s="209">
        <v>1</v>
      </c>
      <c r="I178" s="210"/>
      <c r="J178" s="211">
        <f>ROUND(I178*H178,2)</f>
        <v>0</v>
      </c>
      <c r="K178" s="207" t="s">
        <v>136</v>
      </c>
      <c r="L178" s="45"/>
      <c r="M178" s="212" t="s">
        <v>19</v>
      </c>
      <c r="N178" s="213" t="s">
        <v>46</v>
      </c>
      <c r="O178" s="85"/>
      <c r="P178" s="214">
        <f>O178*H178</f>
        <v>0</v>
      </c>
      <c r="Q178" s="214">
        <v>0</v>
      </c>
      <c r="R178" s="214">
        <f>Q178*H178</f>
        <v>0</v>
      </c>
      <c r="S178" s="214">
        <v>0.087999999999999995</v>
      </c>
      <c r="T178" s="215">
        <f>S178*H178</f>
        <v>0.087999999999999995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255</v>
      </c>
      <c r="AT178" s="216" t="s">
        <v>132</v>
      </c>
      <c r="AU178" s="216" t="s">
        <v>138</v>
      </c>
      <c r="AY178" s="18" t="s">
        <v>129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138</v>
      </c>
      <c r="BK178" s="217">
        <f>ROUND(I178*H178,2)</f>
        <v>0</v>
      </c>
      <c r="BL178" s="18" t="s">
        <v>255</v>
      </c>
      <c r="BM178" s="216" t="s">
        <v>289</v>
      </c>
    </row>
    <row r="179" s="2" customFormat="1">
      <c r="A179" s="39"/>
      <c r="B179" s="40"/>
      <c r="C179" s="41"/>
      <c r="D179" s="218" t="s">
        <v>140</v>
      </c>
      <c r="E179" s="41"/>
      <c r="F179" s="219" t="s">
        <v>290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140</v>
      </c>
      <c r="AU179" s="18" t="s">
        <v>138</v>
      </c>
    </row>
    <row r="180" s="2" customFormat="1">
      <c r="A180" s="39"/>
      <c r="B180" s="40"/>
      <c r="C180" s="41"/>
      <c r="D180" s="223" t="s">
        <v>142</v>
      </c>
      <c r="E180" s="41"/>
      <c r="F180" s="224" t="s">
        <v>291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142</v>
      </c>
      <c r="AU180" s="18" t="s">
        <v>138</v>
      </c>
    </row>
    <row r="181" s="2" customFormat="1" ht="16.5" customHeight="1">
      <c r="A181" s="39"/>
      <c r="B181" s="40"/>
      <c r="C181" s="205" t="s">
        <v>292</v>
      </c>
      <c r="D181" s="205" t="s">
        <v>132</v>
      </c>
      <c r="E181" s="206" t="s">
        <v>293</v>
      </c>
      <c r="F181" s="207" t="s">
        <v>294</v>
      </c>
      <c r="G181" s="208" t="s">
        <v>264</v>
      </c>
      <c r="H181" s="209">
        <v>1</v>
      </c>
      <c r="I181" s="210"/>
      <c r="J181" s="211">
        <f>ROUND(I181*H181,2)</f>
        <v>0</v>
      </c>
      <c r="K181" s="207" t="s">
        <v>136</v>
      </c>
      <c r="L181" s="45"/>
      <c r="M181" s="212" t="s">
        <v>19</v>
      </c>
      <c r="N181" s="213" t="s">
        <v>46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0.024500000000000001</v>
      </c>
      <c r="T181" s="215">
        <f>S181*H181</f>
        <v>0.024500000000000001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255</v>
      </c>
      <c r="AT181" s="216" t="s">
        <v>132</v>
      </c>
      <c r="AU181" s="216" t="s">
        <v>138</v>
      </c>
      <c r="AY181" s="18" t="s">
        <v>129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138</v>
      </c>
      <c r="BK181" s="217">
        <f>ROUND(I181*H181,2)</f>
        <v>0</v>
      </c>
      <c r="BL181" s="18" t="s">
        <v>255</v>
      </c>
      <c r="BM181" s="216" t="s">
        <v>295</v>
      </c>
    </row>
    <row r="182" s="2" customFormat="1">
      <c r="A182" s="39"/>
      <c r="B182" s="40"/>
      <c r="C182" s="41"/>
      <c r="D182" s="218" t="s">
        <v>140</v>
      </c>
      <c r="E182" s="41"/>
      <c r="F182" s="219" t="s">
        <v>296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140</v>
      </c>
      <c r="AU182" s="18" t="s">
        <v>138</v>
      </c>
    </row>
    <row r="183" s="2" customFormat="1">
      <c r="A183" s="39"/>
      <c r="B183" s="40"/>
      <c r="C183" s="41"/>
      <c r="D183" s="223" t="s">
        <v>142</v>
      </c>
      <c r="E183" s="41"/>
      <c r="F183" s="224" t="s">
        <v>297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142</v>
      </c>
      <c r="AU183" s="18" t="s">
        <v>138</v>
      </c>
    </row>
    <row r="184" s="2" customFormat="1" ht="16.5" customHeight="1">
      <c r="A184" s="39"/>
      <c r="B184" s="40"/>
      <c r="C184" s="205" t="s">
        <v>298</v>
      </c>
      <c r="D184" s="205" t="s">
        <v>132</v>
      </c>
      <c r="E184" s="206" t="s">
        <v>299</v>
      </c>
      <c r="F184" s="207" t="s">
        <v>300</v>
      </c>
      <c r="G184" s="208" t="s">
        <v>264</v>
      </c>
      <c r="H184" s="209">
        <v>1</v>
      </c>
      <c r="I184" s="210"/>
      <c r="J184" s="211">
        <f>ROUND(I184*H184,2)</f>
        <v>0</v>
      </c>
      <c r="K184" s="207" t="s">
        <v>136</v>
      </c>
      <c r="L184" s="45"/>
      <c r="M184" s="212" t="s">
        <v>19</v>
      </c>
      <c r="N184" s="213" t="s">
        <v>46</v>
      </c>
      <c r="O184" s="85"/>
      <c r="P184" s="214">
        <f>O184*H184</f>
        <v>0</v>
      </c>
      <c r="Q184" s="214">
        <v>0.014250000000000001</v>
      </c>
      <c r="R184" s="214">
        <f>Q184*H184</f>
        <v>0.014250000000000001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255</v>
      </c>
      <c r="AT184" s="216" t="s">
        <v>132</v>
      </c>
      <c r="AU184" s="216" t="s">
        <v>138</v>
      </c>
      <c r="AY184" s="18" t="s">
        <v>129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138</v>
      </c>
      <c r="BK184" s="217">
        <f>ROUND(I184*H184,2)</f>
        <v>0</v>
      </c>
      <c r="BL184" s="18" t="s">
        <v>255</v>
      </c>
      <c r="BM184" s="216" t="s">
        <v>301</v>
      </c>
    </row>
    <row r="185" s="2" customFormat="1">
      <c r="A185" s="39"/>
      <c r="B185" s="40"/>
      <c r="C185" s="41"/>
      <c r="D185" s="218" t="s">
        <v>140</v>
      </c>
      <c r="E185" s="41"/>
      <c r="F185" s="219" t="s">
        <v>302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140</v>
      </c>
      <c r="AU185" s="18" t="s">
        <v>138</v>
      </c>
    </row>
    <row r="186" s="2" customFormat="1">
      <c r="A186" s="39"/>
      <c r="B186" s="40"/>
      <c r="C186" s="41"/>
      <c r="D186" s="223" t="s">
        <v>142</v>
      </c>
      <c r="E186" s="41"/>
      <c r="F186" s="224" t="s">
        <v>303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142</v>
      </c>
      <c r="AU186" s="18" t="s">
        <v>138</v>
      </c>
    </row>
    <row r="187" s="2" customFormat="1" ht="24.15" customHeight="1">
      <c r="A187" s="39"/>
      <c r="B187" s="40"/>
      <c r="C187" s="205" t="s">
        <v>304</v>
      </c>
      <c r="D187" s="205" t="s">
        <v>132</v>
      </c>
      <c r="E187" s="206" t="s">
        <v>305</v>
      </c>
      <c r="F187" s="207" t="s">
        <v>306</v>
      </c>
      <c r="G187" s="208" t="s">
        <v>264</v>
      </c>
      <c r="H187" s="209">
        <v>1</v>
      </c>
      <c r="I187" s="210"/>
      <c r="J187" s="211">
        <f>ROUND(I187*H187,2)</f>
        <v>0</v>
      </c>
      <c r="K187" s="207" t="s">
        <v>136</v>
      </c>
      <c r="L187" s="45"/>
      <c r="M187" s="212" t="s">
        <v>19</v>
      </c>
      <c r="N187" s="213" t="s">
        <v>46</v>
      </c>
      <c r="O187" s="85"/>
      <c r="P187" s="214">
        <f>O187*H187</f>
        <v>0</v>
      </c>
      <c r="Q187" s="214">
        <v>0.03739</v>
      </c>
      <c r="R187" s="214">
        <f>Q187*H187</f>
        <v>0.03739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255</v>
      </c>
      <c r="AT187" s="216" t="s">
        <v>132</v>
      </c>
      <c r="AU187" s="216" t="s">
        <v>138</v>
      </c>
      <c r="AY187" s="18" t="s">
        <v>129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138</v>
      </c>
      <c r="BK187" s="217">
        <f>ROUND(I187*H187,2)</f>
        <v>0</v>
      </c>
      <c r="BL187" s="18" t="s">
        <v>255</v>
      </c>
      <c r="BM187" s="216" t="s">
        <v>307</v>
      </c>
    </row>
    <row r="188" s="2" customFormat="1">
      <c r="A188" s="39"/>
      <c r="B188" s="40"/>
      <c r="C188" s="41"/>
      <c r="D188" s="218" t="s">
        <v>140</v>
      </c>
      <c r="E188" s="41"/>
      <c r="F188" s="219" t="s">
        <v>308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140</v>
      </c>
      <c r="AU188" s="18" t="s">
        <v>138</v>
      </c>
    </row>
    <row r="189" s="2" customFormat="1">
      <c r="A189" s="39"/>
      <c r="B189" s="40"/>
      <c r="C189" s="41"/>
      <c r="D189" s="223" t="s">
        <v>142</v>
      </c>
      <c r="E189" s="41"/>
      <c r="F189" s="224" t="s">
        <v>309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142</v>
      </c>
      <c r="AU189" s="18" t="s">
        <v>138</v>
      </c>
    </row>
    <row r="190" s="2" customFormat="1" ht="16.5" customHeight="1">
      <c r="A190" s="39"/>
      <c r="B190" s="40"/>
      <c r="C190" s="205" t="s">
        <v>310</v>
      </c>
      <c r="D190" s="205" t="s">
        <v>132</v>
      </c>
      <c r="E190" s="206" t="s">
        <v>311</v>
      </c>
      <c r="F190" s="207" t="s">
        <v>312</v>
      </c>
      <c r="G190" s="208" t="s">
        <v>264</v>
      </c>
      <c r="H190" s="209">
        <v>1</v>
      </c>
      <c r="I190" s="210"/>
      <c r="J190" s="211">
        <f>ROUND(I190*H190,2)</f>
        <v>0</v>
      </c>
      <c r="K190" s="207" t="s">
        <v>136</v>
      </c>
      <c r="L190" s="45"/>
      <c r="M190" s="212" t="s">
        <v>19</v>
      </c>
      <c r="N190" s="213" t="s">
        <v>46</v>
      </c>
      <c r="O190" s="85"/>
      <c r="P190" s="214">
        <f>O190*H190</f>
        <v>0</v>
      </c>
      <c r="Q190" s="214">
        <v>0.0018400000000000001</v>
      </c>
      <c r="R190" s="214">
        <f>Q190*H190</f>
        <v>0.0018400000000000001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255</v>
      </c>
      <c r="AT190" s="216" t="s">
        <v>132</v>
      </c>
      <c r="AU190" s="216" t="s">
        <v>138</v>
      </c>
      <c r="AY190" s="18" t="s">
        <v>129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138</v>
      </c>
      <c r="BK190" s="217">
        <f>ROUND(I190*H190,2)</f>
        <v>0</v>
      </c>
      <c r="BL190" s="18" t="s">
        <v>255</v>
      </c>
      <c r="BM190" s="216" t="s">
        <v>313</v>
      </c>
    </row>
    <row r="191" s="2" customFormat="1">
      <c r="A191" s="39"/>
      <c r="B191" s="40"/>
      <c r="C191" s="41"/>
      <c r="D191" s="218" t="s">
        <v>140</v>
      </c>
      <c r="E191" s="41"/>
      <c r="F191" s="219" t="s">
        <v>314</v>
      </c>
      <c r="G191" s="41"/>
      <c r="H191" s="41"/>
      <c r="I191" s="220"/>
      <c r="J191" s="41"/>
      <c r="K191" s="41"/>
      <c r="L191" s="45"/>
      <c r="M191" s="221"/>
      <c r="N191" s="222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140</v>
      </c>
      <c r="AU191" s="18" t="s">
        <v>138</v>
      </c>
    </row>
    <row r="192" s="2" customFormat="1">
      <c r="A192" s="39"/>
      <c r="B192" s="40"/>
      <c r="C192" s="41"/>
      <c r="D192" s="223" t="s">
        <v>142</v>
      </c>
      <c r="E192" s="41"/>
      <c r="F192" s="224" t="s">
        <v>315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142</v>
      </c>
      <c r="AU192" s="18" t="s">
        <v>138</v>
      </c>
    </row>
    <row r="193" s="2" customFormat="1" ht="16.5" customHeight="1">
      <c r="A193" s="39"/>
      <c r="B193" s="40"/>
      <c r="C193" s="205" t="s">
        <v>316</v>
      </c>
      <c r="D193" s="205" t="s">
        <v>132</v>
      </c>
      <c r="E193" s="206" t="s">
        <v>317</v>
      </c>
      <c r="F193" s="207" t="s">
        <v>318</v>
      </c>
      <c r="G193" s="208" t="s">
        <v>173</v>
      </c>
      <c r="H193" s="209">
        <v>1</v>
      </c>
      <c r="I193" s="210"/>
      <c r="J193" s="211">
        <f>ROUND(I193*H193,2)</f>
        <v>0</v>
      </c>
      <c r="K193" s="207" t="s">
        <v>136</v>
      </c>
      <c r="L193" s="45"/>
      <c r="M193" s="212" t="s">
        <v>19</v>
      </c>
      <c r="N193" s="213" t="s">
        <v>46</v>
      </c>
      <c r="O193" s="85"/>
      <c r="P193" s="214">
        <f>O193*H193</f>
        <v>0</v>
      </c>
      <c r="Q193" s="214">
        <v>0.00013999999999999999</v>
      </c>
      <c r="R193" s="214">
        <f>Q193*H193</f>
        <v>0.00013999999999999999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255</v>
      </c>
      <c r="AT193" s="216" t="s">
        <v>132</v>
      </c>
      <c r="AU193" s="216" t="s">
        <v>138</v>
      </c>
      <c r="AY193" s="18" t="s">
        <v>129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138</v>
      </c>
      <c r="BK193" s="217">
        <f>ROUND(I193*H193,2)</f>
        <v>0</v>
      </c>
      <c r="BL193" s="18" t="s">
        <v>255</v>
      </c>
      <c r="BM193" s="216" t="s">
        <v>319</v>
      </c>
    </row>
    <row r="194" s="2" customFormat="1">
      <c r="A194" s="39"/>
      <c r="B194" s="40"/>
      <c r="C194" s="41"/>
      <c r="D194" s="218" t="s">
        <v>140</v>
      </c>
      <c r="E194" s="41"/>
      <c r="F194" s="219" t="s">
        <v>320</v>
      </c>
      <c r="G194" s="41"/>
      <c r="H194" s="41"/>
      <c r="I194" s="220"/>
      <c r="J194" s="41"/>
      <c r="K194" s="41"/>
      <c r="L194" s="45"/>
      <c r="M194" s="221"/>
      <c r="N194" s="222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140</v>
      </c>
      <c r="AU194" s="18" t="s">
        <v>138</v>
      </c>
    </row>
    <row r="195" s="2" customFormat="1">
      <c r="A195" s="39"/>
      <c r="B195" s="40"/>
      <c r="C195" s="41"/>
      <c r="D195" s="223" t="s">
        <v>142</v>
      </c>
      <c r="E195" s="41"/>
      <c r="F195" s="224" t="s">
        <v>321</v>
      </c>
      <c r="G195" s="41"/>
      <c r="H195" s="41"/>
      <c r="I195" s="220"/>
      <c r="J195" s="41"/>
      <c r="K195" s="41"/>
      <c r="L195" s="45"/>
      <c r="M195" s="221"/>
      <c r="N195" s="222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142</v>
      </c>
      <c r="AU195" s="18" t="s">
        <v>138</v>
      </c>
    </row>
    <row r="196" s="2" customFormat="1" ht="16.5" customHeight="1">
      <c r="A196" s="39"/>
      <c r="B196" s="40"/>
      <c r="C196" s="236" t="s">
        <v>322</v>
      </c>
      <c r="D196" s="236" t="s">
        <v>178</v>
      </c>
      <c r="E196" s="237" t="s">
        <v>323</v>
      </c>
      <c r="F196" s="238" t="s">
        <v>324</v>
      </c>
      <c r="G196" s="239" t="s">
        <v>173</v>
      </c>
      <c r="H196" s="240">
        <v>1</v>
      </c>
      <c r="I196" s="241"/>
      <c r="J196" s="242">
        <f>ROUND(I196*H196,2)</f>
        <v>0</v>
      </c>
      <c r="K196" s="238" t="s">
        <v>136</v>
      </c>
      <c r="L196" s="243"/>
      <c r="M196" s="244" t="s">
        <v>19</v>
      </c>
      <c r="N196" s="245" t="s">
        <v>46</v>
      </c>
      <c r="O196" s="85"/>
      <c r="P196" s="214">
        <f>O196*H196</f>
        <v>0</v>
      </c>
      <c r="Q196" s="214">
        <v>0.0018</v>
      </c>
      <c r="R196" s="214">
        <f>Q196*H196</f>
        <v>0.0018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325</v>
      </c>
      <c r="AT196" s="216" t="s">
        <v>178</v>
      </c>
      <c r="AU196" s="216" t="s">
        <v>138</v>
      </c>
      <c r="AY196" s="18" t="s">
        <v>129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138</v>
      </c>
      <c r="BK196" s="217">
        <f>ROUND(I196*H196,2)</f>
        <v>0</v>
      </c>
      <c r="BL196" s="18" t="s">
        <v>255</v>
      </c>
      <c r="BM196" s="216" t="s">
        <v>326</v>
      </c>
    </row>
    <row r="197" s="2" customFormat="1">
      <c r="A197" s="39"/>
      <c r="B197" s="40"/>
      <c r="C197" s="41"/>
      <c r="D197" s="218" t="s">
        <v>140</v>
      </c>
      <c r="E197" s="41"/>
      <c r="F197" s="219" t="s">
        <v>324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140</v>
      </c>
      <c r="AU197" s="18" t="s">
        <v>138</v>
      </c>
    </row>
    <row r="198" s="2" customFormat="1" ht="16.5" customHeight="1">
      <c r="A198" s="39"/>
      <c r="B198" s="40"/>
      <c r="C198" s="205" t="s">
        <v>327</v>
      </c>
      <c r="D198" s="205" t="s">
        <v>132</v>
      </c>
      <c r="E198" s="206" t="s">
        <v>328</v>
      </c>
      <c r="F198" s="207" t="s">
        <v>329</v>
      </c>
      <c r="G198" s="208" t="s">
        <v>173</v>
      </c>
      <c r="H198" s="209">
        <v>1</v>
      </c>
      <c r="I198" s="210"/>
      <c r="J198" s="211">
        <f>ROUND(I198*H198,2)</f>
        <v>0</v>
      </c>
      <c r="K198" s="207" t="s">
        <v>136</v>
      </c>
      <c r="L198" s="45"/>
      <c r="M198" s="212" t="s">
        <v>19</v>
      </c>
      <c r="N198" s="213" t="s">
        <v>46</v>
      </c>
      <c r="O198" s="85"/>
      <c r="P198" s="214">
        <f>O198*H198</f>
        <v>0</v>
      </c>
      <c r="Q198" s="214">
        <v>0.00024000000000000001</v>
      </c>
      <c r="R198" s="214">
        <f>Q198*H198</f>
        <v>0.00024000000000000001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255</v>
      </c>
      <c r="AT198" s="216" t="s">
        <v>132</v>
      </c>
      <c r="AU198" s="216" t="s">
        <v>138</v>
      </c>
      <c r="AY198" s="18" t="s">
        <v>129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138</v>
      </c>
      <c r="BK198" s="217">
        <f>ROUND(I198*H198,2)</f>
        <v>0</v>
      </c>
      <c r="BL198" s="18" t="s">
        <v>255</v>
      </c>
      <c r="BM198" s="216" t="s">
        <v>330</v>
      </c>
    </row>
    <row r="199" s="2" customFormat="1">
      <c r="A199" s="39"/>
      <c r="B199" s="40"/>
      <c r="C199" s="41"/>
      <c r="D199" s="218" t="s">
        <v>140</v>
      </c>
      <c r="E199" s="41"/>
      <c r="F199" s="219" t="s">
        <v>331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140</v>
      </c>
      <c r="AU199" s="18" t="s">
        <v>138</v>
      </c>
    </row>
    <row r="200" s="2" customFormat="1">
      <c r="A200" s="39"/>
      <c r="B200" s="40"/>
      <c r="C200" s="41"/>
      <c r="D200" s="223" t="s">
        <v>142</v>
      </c>
      <c r="E200" s="41"/>
      <c r="F200" s="224" t="s">
        <v>332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142</v>
      </c>
      <c r="AU200" s="18" t="s">
        <v>138</v>
      </c>
    </row>
    <row r="201" s="2" customFormat="1" ht="16.5" customHeight="1">
      <c r="A201" s="39"/>
      <c r="B201" s="40"/>
      <c r="C201" s="205" t="s">
        <v>333</v>
      </c>
      <c r="D201" s="205" t="s">
        <v>132</v>
      </c>
      <c r="E201" s="206" t="s">
        <v>334</v>
      </c>
      <c r="F201" s="207" t="s">
        <v>335</v>
      </c>
      <c r="G201" s="208" t="s">
        <v>173</v>
      </c>
      <c r="H201" s="209">
        <v>1</v>
      </c>
      <c r="I201" s="210"/>
      <c r="J201" s="211">
        <f>ROUND(I201*H201,2)</f>
        <v>0</v>
      </c>
      <c r="K201" s="207" t="s">
        <v>136</v>
      </c>
      <c r="L201" s="45"/>
      <c r="M201" s="212" t="s">
        <v>19</v>
      </c>
      <c r="N201" s="213" t="s">
        <v>46</v>
      </c>
      <c r="O201" s="85"/>
      <c r="P201" s="214">
        <f>O201*H201</f>
        <v>0</v>
      </c>
      <c r="Q201" s="214">
        <v>0.00046999999999999999</v>
      </c>
      <c r="R201" s="214">
        <f>Q201*H201</f>
        <v>0.00046999999999999999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255</v>
      </c>
      <c r="AT201" s="216" t="s">
        <v>132</v>
      </c>
      <c r="AU201" s="216" t="s">
        <v>138</v>
      </c>
      <c r="AY201" s="18" t="s">
        <v>129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138</v>
      </c>
      <c r="BK201" s="217">
        <f>ROUND(I201*H201,2)</f>
        <v>0</v>
      </c>
      <c r="BL201" s="18" t="s">
        <v>255</v>
      </c>
      <c r="BM201" s="216" t="s">
        <v>336</v>
      </c>
    </row>
    <row r="202" s="2" customFormat="1">
      <c r="A202" s="39"/>
      <c r="B202" s="40"/>
      <c r="C202" s="41"/>
      <c r="D202" s="218" t="s">
        <v>140</v>
      </c>
      <c r="E202" s="41"/>
      <c r="F202" s="219" t="s">
        <v>337</v>
      </c>
      <c r="G202" s="41"/>
      <c r="H202" s="41"/>
      <c r="I202" s="220"/>
      <c r="J202" s="41"/>
      <c r="K202" s="41"/>
      <c r="L202" s="45"/>
      <c r="M202" s="221"/>
      <c r="N202" s="222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140</v>
      </c>
      <c r="AU202" s="18" t="s">
        <v>138</v>
      </c>
    </row>
    <row r="203" s="2" customFormat="1">
      <c r="A203" s="39"/>
      <c r="B203" s="40"/>
      <c r="C203" s="41"/>
      <c r="D203" s="223" t="s">
        <v>142</v>
      </c>
      <c r="E203" s="41"/>
      <c r="F203" s="224" t="s">
        <v>338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142</v>
      </c>
      <c r="AU203" s="18" t="s">
        <v>138</v>
      </c>
    </row>
    <row r="204" s="2" customFormat="1" ht="16.5" customHeight="1">
      <c r="A204" s="39"/>
      <c r="B204" s="40"/>
      <c r="C204" s="205" t="s">
        <v>339</v>
      </c>
      <c r="D204" s="205" t="s">
        <v>132</v>
      </c>
      <c r="E204" s="206" t="s">
        <v>340</v>
      </c>
      <c r="F204" s="207" t="s">
        <v>341</v>
      </c>
      <c r="G204" s="208" t="s">
        <v>173</v>
      </c>
      <c r="H204" s="209">
        <v>1</v>
      </c>
      <c r="I204" s="210"/>
      <c r="J204" s="211">
        <f>ROUND(I204*H204,2)</f>
        <v>0</v>
      </c>
      <c r="K204" s="207" t="s">
        <v>136</v>
      </c>
      <c r="L204" s="45"/>
      <c r="M204" s="212" t="s">
        <v>19</v>
      </c>
      <c r="N204" s="213" t="s">
        <v>46</v>
      </c>
      <c r="O204" s="85"/>
      <c r="P204" s="214">
        <f>O204*H204</f>
        <v>0</v>
      </c>
      <c r="Q204" s="214">
        <v>0.0010100000000000001</v>
      </c>
      <c r="R204" s="214">
        <f>Q204*H204</f>
        <v>0.0010100000000000001</v>
      </c>
      <c r="S204" s="214">
        <v>0</v>
      </c>
      <c r="T204" s="21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6" t="s">
        <v>255</v>
      </c>
      <c r="AT204" s="216" t="s">
        <v>132</v>
      </c>
      <c r="AU204" s="216" t="s">
        <v>138</v>
      </c>
      <c r="AY204" s="18" t="s">
        <v>129</v>
      </c>
      <c r="BE204" s="217">
        <f>IF(N204="základní",J204,0)</f>
        <v>0</v>
      </c>
      <c r="BF204" s="217">
        <f>IF(N204="snížená",J204,0)</f>
        <v>0</v>
      </c>
      <c r="BG204" s="217">
        <f>IF(N204="zákl. přenesená",J204,0)</f>
        <v>0</v>
      </c>
      <c r="BH204" s="217">
        <f>IF(N204="sníž. přenesená",J204,0)</f>
        <v>0</v>
      </c>
      <c r="BI204" s="217">
        <f>IF(N204="nulová",J204,0)</f>
        <v>0</v>
      </c>
      <c r="BJ204" s="18" t="s">
        <v>138</v>
      </c>
      <c r="BK204" s="217">
        <f>ROUND(I204*H204,2)</f>
        <v>0</v>
      </c>
      <c r="BL204" s="18" t="s">
        <v>255</v>
      </c>
      <c r="BM204" s="216" t="s">
        <v>342</v>
      </c>
    </row>
    <row r="205" s="2" customFormat="1">
      <c r="A205" s="39"/>
      <c r="B205" s="40"/>
      <c r="C205" s="41"/>
      <c r="D205" s="218" t="s">
        <v>140</v>
      </c>
      <c r="E205" s="41"/>
      <c r="F205" s="219" t="s">
        <v>343</v>
      </c>
      <c r="G205" s="41"/>
      <c r="H205" s="41"/>
      <c r="I205" s="220"/>
      <c r="J205" s="41"/>
      <c r="K205" s="41"/>
      <c r="L205" s="45"/>
      <c r="M205" s="221"/>
      <c r="N205" s="222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140</v>
      </c>
      <c r="AU205" s="18" t="s">
        <v>138</v>
      </c>
    </row>
    <row r="206" s="2" customFormat="1">
      <c r="A206" s="39"/>
      <c r="B206" s="40"/>
      <c r="C206" s="41"/>
      <c r="D206" s="223" t="s">
        <v>142</v>
      </c>
      <c r="E206" s="41"/>
      <c r="F206" s="224" t="s">
        <v>344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142</v>
      </c>
      <c r="AU206" s="18" t="s">
        <v>138</v>
      </c>
    </row>
    <row r="207" s="12" customFormat="1" ht="22.8" customHeight="1">
      <c r="A207" s="12"/>
      <c r="B207" s="189"/>
      <c r="C207" s="190"/>
      <c r="D207" s="191" t="s">
        <v>73</v>
      </c>
      <c r="E207" s="203" t="s">
        <v>345</v>
      </c>
      <c r="F207" s="203" t="s">
        <v>346</v>
      </c>
      <c r="G207" s="190"/>
      <c r="H207" s="190"/>
      <c r="I207" s="193"/>
      <c r="J207" s="204">
        <f>BK207</f>
        <v>0</v>
      </c>
      <c r="K207" s="190"/>
      <c r="L207" s="195"/>
      <c r="M207" s="196"/>
      <c r="N207" s="197"/>
      <c r="O207" s="197"/>
      <c r="P207" s="198">
        <f>SUM(P208:P237)</f>
        <v>0</v>
      </c>
      <c r="Q207" s="197"/>
      <c r="R207" s="198">
        <f>SUM(R208:R237)</f>
        <v>0.1197</v>
      </c>
      <c r="S207" s="197"/>
      <c r="T207" s="199">
        <f>SUM(T208:T237)</f>
        <v>0.27000000000000002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0" t="s">
        <v>138</v>
      </c>
      <c r="AT207" s="201" t="s">
        <v>73</v>
      </c>
      <c r="AU207" s="201" t="s">
        <v>82</v>
      </c>
      <c r="AY207" s="200" t="s">
        <v>129</v>
      </c>
      <c r="BK207" s="202">
        <f>SUM(BK208:BK237)</f>
        <v>0</v>
      </c>
    </row>
    <row r="208" s="2" customFormat="1" ht="16.5" customHeight="1">
      <c r="A208" s="39"/>
      <c r="B208" s="40"/>
      <c r="C208" s="205" t="s">
        <v>347</v>
      </c>
      <c r="D208" s="205" t="s">
        <v>132</v>
      </c>
      <c r="E208" s="206" t="s">
        <v>348</v>
      </c>
      <c r="F208" s="207" t="s">
        <v>349</v>
      </c>
      <c r="G208" s="208" t="s">
        <v>173</v>
      </c>
      <c r="H208" s="209">
        <v>3</v>
      </c>
      <c r="I208" s="210"/>
      <c r="J208" s="211">
        <f>ROUND(I208*H208,2)</f>
        <v>0</v>
      </c>
      <c r="K208" s="207" t="s">
        <v>136</v>
      </c>
      <c r="L208" s="45"/>
      <c r="M208" s="212" t="s">
        <v>19</v>
      </c>
      <c r="N208" s="213" t="s">
        <v>46</v>
      </c>
      <c r="O208" s="85"/>
      <c r="P208" s="214">
        <f>O208*H208</f>
        <v>0</v>
      </c>
      <c r="Q208" s="214">
        <v>0</v>
      </c>
      <c r="R208" s="214">
        <f>Q208*H208</f>
        <v>0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255</v>
      </c>
      <c r="AT208" s="216" t="s">
        <v>132</v>
      </c>
      <c r="AU208" s="216" t="s">
        <v>138</v>
      </c>
      <c r="AY208" s="18" t="s">
        <v>129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138</v>
      </c>
      <c r="BK208" s="217">
        <f>ROUND(I208*H208,2)</f>
        <v>0</v>
      </c>
      <c r="BL208" s="18" t="s">
        <v>255</v>
      </c>
      <c r="BM208" s="216" t="s">
        <v>350</v>
      </c>
    </row>
    <row r="209" s="2" customFormat="1">
      <c r="A209" s="39"/>
      <c r="B209" s="40"/>
      <c r="C209" s="41"/>
      <c r="D209" s="218" t="s">
        <v>140</v>
      </c>
      <c r="E209" s="41"/>
      <c r="F209" s="219" t="s">
        <v>351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140</v>
      </c>
      <c r="AU209" s="18" t="s">
        <v>138</v>
      </c>
    </row>
    <row r="210" s="2" customFormat="1">
      <c r="A210" s="39"/>
      <c r="B210" s="40"/>
      <c r="C210" s="41"/>
      <c r="D210" s="223" t="s">
        <v>142</v>
      </c>
      <c r="E210" s="41"/>
      <c r="F210" s="224" t="s">
        <v>352</v>
      </c>
      <c r="G210" s="41"/>
      <c r="H210" s="41"/>
      <c r="I210" s="220"/>
      <c r="J210" s="41"/>
      <c r="K210" s="41"/>
      <c r="L210" s="45"/>
      <c r="M210" s="221"/>
      <c r="N210" s="222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142</v>
      </c>
      <c r="AU210" s="18" t="s">
        <v>138</v>
      </c>
    </row>
    <row r="211" s="2" customFormat="1" ht="16.5" customHeight="1">
      <c r="A211" s="39"/>
      <c r="B211" s="40"/>
      <c r="C211" s="236" t="s">
        <v>353</v>
      </c>
      <c r="D211" s="236" t="s">
        <v>178</v>
      </c>
      <c r="E211" s="237" t="s">
        <v>354</v>
      </c>
      <c r="F211" s="238" t="s">
        <v>355</v>
      </c>
      <c r="G211" s="239" t="s">
        <v>173</v>
      </c>
      <c r="H211" s="240">
        <v>1</v>
      </c>
      <c r="I211" s="241"/>
      <c r="J211" s="242">
        <f>ROUND(I211*H211,2)</f>
        <v>0</v>
      </c>
      <c r="K211" s="238" t="s">
        <v>136</v>
      </c>
      <c r="L211" s="243"/>
      <c r="M211" s="244" t="s">
        <v>19</v>
      </c>
      <c r="N211" s="245" t="s">
        <v>46</v>
      </c>
      <c r="O211" s="85"/>
      <c r="P211" s="214">
        <f>O211*H211</f>
        <v>0</v>
      </c>
      <c r="Q211" s="214">
        <v>0.017500000000000002</v>
      </c>
      <c r="R211" s="214">
        <f>Q211*H211</f>
        <v>0.017500000000000002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325</v>
      </c>
      <c r="AT211" s="216" t="s">
        <v>178</v>
      </c>
      <c r="AU211" s="216" t="s">
        <v>138</v>
      </c>
      <c r="AY211" s="18" t="s">
        <v>129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138</v>
      </c>
      <c r="BK211" s="217">
        <f>ROUND(I211*H211,2)</f>
        <v>0</v>
      </c>
      <c r="BL211" s="18" t="s">
        <v>255</v>
      </c>
      <c r="BM211" s="216" t="s">
        <v>356</v>
      </c>
    </row>
    <row r="212" s="2" customFormat="1">
      <c r="A212" s="39"/>
      <c r="B212" s="40"/>
      <c r="C212" s="41"/>
      <c r="D212" s="218" t="s">
        <v>140</v>
      </c>
      <c r="E212" s="41"/>
      <c r="F212" s="219" t="s">
        <v>355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140</v>
      </c>
      <c r="AU212" s="18" t="s">
        <v>138</v>
      </c>
    </row>
    <row r="213" s="2" customFormat="1" ht="16.5" customHeight="1">
      <c r="A213" s="39"/>
      <c r="B213" s="40"/>
      <c r="C213" s="236" t="s">
        <v>357</v>
      </c>
      <c r="D213" s="236" t="s">
        <v>178</v>
      </c>
      <c r="E213" s="237" t="s">
        <v>358</v>
      </c>
      <c r="F213" s="238" t="s">
        <v>359</v>
      </c>
      <c r="G213" s="239" t="s">
        <v>173</v>
      </c>
      <c r="H213" s="240">
        <v>2</v>
      </c>
      <c r="I213" s="241"/>
      <c r="J213" s="242">
        <f>ROUND(I213*H213,2)</f>
        <v>0</v>
      </c>
      <c r="K213" s="238" t="s">
        <v>136</v>
      </c>
      <c r="L213" s="243"/>
      <c r="M213" s="244" t="s">
        <v>19</v>
      </c>
      <c r="N213" s="245" t="s">
        <v>46</v>
      </c>
      <c r="O213" s="85"/>
      <c r="P213" s="214">
        <f>O213*H213</f>
        <v>0</v>
      </c>
      <c r="Q213" s="214">
        <v>0.0195</v>
      </c>
      <c r="R213" s="214">
        <f>Q213*H213</f>
        <v>0.039</v>
      </c>
      <c r="S213" s="214">
        <v>0</v>
      </c>
      <c r="T213" s="21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6" t="s">
        <v>325</v>
      </c>
      <c r="AT213" s="216" t="s">
        <v>178</v>
      </c>
      <c r="AU213" s="216" t="s">
        <v>138</v>
      </c>
      <c r="AY213" s="18" t="s">
        <v>129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8" t="s">
        <v>138</v>
      </c>
      <c r="BK213" s="217">
        <f>ROUND(I213*H213,2)</f>
        <v>0</v>
      </c>
      <c r="BL213" s="18" t="s">
        <v>255</v>
      </c>
      <c r="BM213" s="216" t="s">
        <v>360</v>
      </c>
    </row>
    <row r="214" s="2" customFormat="1">
      <c r="A214" s="39"/>
      <c r="B214" s="40"/>
      <c r="C214" s="41"/>
      <c r="D214" s="218" t="s">
        <v>140</v>
      </c>
      <c r="E214" s="41"/>
      <c r="F214" s="219" t="s">
        <v>359</v>
      </c>
      <c r="G214" s="41"/>
      <c r="H214" s="41"/>
      <c r="I214" s="220"/>
      <c r="J214" s="41"/>
      <c r="K214" s="41"/>
      <c r="L214" s="45"/>
      <c r="M214" s="221"/>
      <c r="N214" s="222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140</v>
      </c>
      <c r="AU214" s="18" t="s">
        <v>138</v>
      </c>
    </row>
    <row r="215" s="2" customFormat="1" ht="16.5" customHeight="1">
      <c r="A215" s="39"/>
      <c r="B215" s="40"/>
      <c r="C215" s="205" t="s">
        <v>255</v>
      </c>
      <c r="D215" s="205" t="s">
        <v>132</v>
      </c>
      <c r="E215" s="206" t="s">
        <v>361</v>
      </c>
      <c r="F215" s="207" t="s">
        <v>362</v>
      </c>
      <c r="G215" s="208" t="s">
        <v>173</v>
      </c>
      <c r="H215" s="209">
        <v>4</v>
      </c>
      <c r="I215" s="210"/>
      <c r="J215" s="211">
        <f>ROUND(I215*H215,2)</f>
        <v>0</v>
      </c>
      <c r="K215" s="207" t="s">
        <v>136</v>
      </c>
      <c r="L215" s="45"/>
      <c r="M215" s="212" t="s">
        <v>19</v>
      </c>
      <c r="N215" s="213" t="s">
        <v>46</v>
      </c>
      <c r="O215" s="85"/>
      <c r="P215" s="214">
        <f>O215*H215</f>
        <v>0</v>
      </c>
      <c r="Q215" s="214">
        <v>0</v>
      </c>
      <c r="R215" s="214">
        <f>Q215*H215</f>
        <v>0</v>
      </c>
      <c r="S215" s="214">
        <v>0.024</v>
      </c>
      <c r="T215" s="215">
        <f>S215*H215</f>
        <v>0.096000000000000002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6" t="s">
        <v>255</v>
      </c>
      <c r="AT215" s="216" t="s">
        <v>132</v>
      </c>
      <c r="AU215" s="216" t="s">
        <v>138</v>
      </c>
      <c r="AY215" s="18" t="s">
        <v>129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8" t="s">
        <v>138</v>
      </c>
      <c r="BK215" s="217">
        <f>ROUND(I215*H215,2)</f>
        <v>0</v>
      </c>
      <c r="BL215" s="18" t="s">
        <v>255</v>
      </c>
      <c r="BM215" s="216" t="s">
        <v>363</v>
      </c>
    </row>
    <row r="216" s="2" customFormat="1">
      <c r="A216" s="39"/>
      <c r="B216" s="40"/>
      <c r="C216" s="41"/>
      <c r="D216" s="218" t="s">
        <v>140</v>
      </c>
      <c r="E216" s="41"/>
      <c r="F216" s="219" t="s">
        <v>364</v>
      </c>
      <c r="G216" s="41"/>
      <c r="H216" s="41"/>
      <c r="I216" s="220"/>
      <c r="J216" s="41"/>
      <c r="K216" s="41"/>
      <c r="L216" s="45"/>
      <c r="M216" s="221"/>
      <c r="N216" s="222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140</v>
      </c>
      <c r="AU216" s="18" t="s">
        <v>138</v>
      </c>
    </row>
    <row r="217" s="2" customFormat="1">
      <c r="A217" s="39"/>
      <c r="B217" s="40"/>
      <c r="C217" s="41"/>
      <c r="D217" s="223" t="s">
        <v>142</v>
      </c>
      <c r="E217" s="41"/>
      <c r="F217" s="224" t="s">
        <v>365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142</v>
      </c>
      <c r="AU217" s="18" t="s">
        <v>138</v>
      </c>
    </row>
    <row r="218" s="2" customFormat="1" ht="16.5" customHeight="1">
      <c r="A218" s="39"/>
      <c r="B218" s="40"/>
      <c r="C218" s="205" t="s">
        <v>366</v>
      </c>
      <c r="D218" s="205" t="s">
        <v>132</v>
      </c>
      <c r="E218" s="206" t="s">
        <v>367</v>
      </c>
      <c r="F218" s="207" t="s">
        <v>368</v>
      </c>
      <c r="G218" s="208" t="s">
        <v>165</v>
      </c>
      <c r="H218" s="209">
        <v>2.7999999999999998</v>
      </c>
      <c r="I218" s="210"/>
      <c r="J218" s="211">
        <f>ROUND(I218*H218,2)</f>
        <v>0</v>
      </c>
      <c r="K218" s="207" t="s">
        <v>136</v>
      </c>
      <c r="L218" s="45"/>
      <c r="M218" s="212" t="s">
        <v>19</v>
      </c>
      <c r="N218" s="213" t="s">
        <v>46</v>
      </c>
      <c r="O218" s="85"/>
      <c r="P218" s="214">
        <f>O218*H218</f>
        <v>0</v>
      </c>
      <c r="Q218" s="214">
        <v>0</v>
      </c>
      <c r="R218" s="214">
        <f>Q218*H218</f>
        <v>0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255</v>
      </c>
      <c r="AT218" s="216" t="s">
        <v>132</v>
      </c>
      <c r="AU218" s="216" t="s">
        <v>138</v>
      </c>
      <c r="AY218" s="18" t="s">
        <v>129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138</v>
      </c>
      <c r="BK218" s="217">
        <f>ROUND(I218*H218,2)</f>
        <v>0</v>
      </c>
      <c r="BL218" s="18" t="s">
        <v>255</v>
      </c>
      <c r="BM218" s="216" t="s">
        <v>369</v>
      </c>
    </row>
    <row r="219" s="2" customFormat="1">
      <c r="A219" s="39"/>
      <c r="B219" s="40"/>
      <c r="C219" s="41"/>
      <c r="D219" s="218" t="s">
        <v>140</v>
      </c>
      <c r="E219" s="41"/>
      <c r="F219" s="219" t="s">
        <v>368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140</v>
      </c>
      <c r="AU219" s="18" t="s">
        <v>138</v>
      </c>
    </row>
    <row r="220" s="2" customFormat="1">
      <c r="A220" s="39"/>
      <c r="B220" s="40"/>
      <c r="C220" s="41"/>
      <c r="D220" s="223" t="s">
        <v>142</v>
      </c>
      <c r="E220" s="41"/>
      <c r="F220" s="224" t="s">
        <v>370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142</v>
      </c>
      <c r="AU220" s="18" t="s">
        <v>138</v>
      </c>
    </row>
    <row r="221" s="2" customFormat="1">
      <c r="A221" s="39"/>
      <c r="B221" s="40"/>
      <c r="C221" s="41"/>
      <c r="D221" s="218" t="s">
        <v>371</v>
      </c>
      <c r="E221" s="41"/>
      <c r="F221" s="246" t="s">
        <v>372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371</v>
      </c>
      <c r="AU221" s="18" t="s">
        <v>138</v>
      </c>
    </row>
    <row r="222" s="2" customFormat="1" ht="16.5" customHeight="1">
      <c r="A222" s="39"/>
      <c r="B222" s="40"/>
      <c r="C222" s="236" t="s">
        <v>373</v>
      </c>
      <c r="D222" s="236" t="s">
        <v>178</v>
      </c>
      <c r="E222" s="237" t="s">
        <v>374</v>
      </c>
      <c r="F222" s="238" t="s">
        <v>375</v>
      </c>
      <c r="G222" s="239" t="s">
        <v>173</v>
      </c>
      <c r="H222" s="240">
        <v>1</v>
      </c>
      <c r="I222" s="241"/>
      <c r="J222" s="242">
        <f>ROUND(I222*H222,2)</f>
        <v>0</v>
      </c>
      <c r="K222" s="238" t="s">
        <v>136</v>
      </c>
      <c r="L222" s="243"/>
      <c r="M222" s="244" t="s">
        <v>19</v>
      </c>
      <c r="N222" s="245" t="s">
        <v>46</v>
      </c>
      <c r="O222" s="85"/>
      <c r="P222" s="214">
        <f>O222*H222</f>
        <v>0</v>
      </c>
      <c r="Q222" s="214">
        <v>0.0018</v>
      </c>
      <c r="R222" s="214">
        <f>Q222*H222</f>
        <v>0.0018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325</v>
      </c>
      <c r="AT222" s="216" t="s">
        <v>178</v>
      </c>
      <c r="AU222" s="216" t="s">
        <v>138</v>
      </c>
      <c r="AY222" s="18" t="s">
        <v>129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138</v>
      </c>
      <c r="BK222" s="217">
        <f>ROUND(I222*H222,2)</f>
        <v>0</v>
      </c>
      <c r="BL222" s="18" t="s">
        <v>255</v>
      </c>
      <c r="BM222" s="216" t="s">
        <v>376</v>
      </c>
    </row>
    <row r="223" s="2" customFormat="1">
      <c r="A223" s="39"/>
      <c r="B223" s="40"/>
      <c r="C223" s="41"/>
      <c r="D223" s="218" t="s">
        <v>140</v>
      </c>
      <c r="E223" s="41"/>
      <c r="F223" s="219" t="s">
        <v>375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140</v>
      </c>
      <c r="AU223" s="18" t="s">
        <v>138</v>
      </c>
    </row>
    <row r="224" s="2" customFormat="1" ht="16.5" customHeight="1">
      <c r="A224" s="39"/>
      <c r="B224" s="40"/>
      <c r="C224" s="236" t="s">
        <v>377</v>
      </c>
      <c r="D224" s="236" t="s">
        <v>178</v>
      </c>
      <c r="E224" s="237" t="s">
        <v>378</v>
      </c>
      <c r="F224" s="238" t="s">
        <v>379</v>
      </c>
      <c r="G224" s="239" t="s">
        <v>173</v>
      </c>
      <c r="H224" s="240">
        <v>1</v>
      </c>
      <c r="I224" s="241"/>
      <c r="J224" s="242">
        <f>ROUND(I224*H224,2)</f>
        <v>0</v>
      </c>
      <c r="K224" s="238" t="s">
        <v>136</v>
      </c>
      <c r="L224" s="243"/>
      <c r="M224" s="244" t="s">
        <v>19</v>
      </c>
      <c r="N224" s="245" t="s">
        <v>46</v>
      </c>
      <c r="O224" s="85"/>
      <c r="P224" s="214">
        <f>O224*H224</f>
        <v>0</v>
      </c>
      <c r="Q224" s="214">
        <v>0.0064999999999999997</v>
      </c>
      <c r="R224" s="214">
        <f>Q224*H224</f>
        <v>0.0064999999999999997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325</v>
      </c>
      <c r="AT224" s="216" t="s">
        <v>178</v>
      </c>
      <c r="AU224" s="216" t="s">
        <v>138</v>
      </c>
      <c r="AY224" s="18" t="s">
        <v>129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138</v>
      </c>
      <c r="BK224" s="217">
        <f>ROUND(I224*H224,2)</f>
        <v>0</v>
      </c>
      <c r="BL224" s="18" t="s">
        <v>255</v>
      </c>
      <c r="BM224" s="216" t="s">
        <v>380</v>
      </c>
    </row>
    <row r="225" s="2" customFormat="1">
      <c r="A225" s="39"/>
      <c r="B225" s="40"/>
      <c r="C225" s="41"/>
      <c r="D225" s="218" t="s">
        <v>140</v>
      </c>
      <c r="E225" s="41"/>
      <c r="F225" s="219" t="s">
        <v>379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140</v>
      </c>
      <c r="AU225" s="18" t="s">
        <v>138</v>
      </c>
    </row>
    <row r="226" s="2" customFormat="1" ht="16.5" customHeight="1">
      <c r="A226" s="39"/>
      <c r="B226" s="40"/>
      <c r="C226" s="236" t="s">
        <v>381</v>
      </c>
      <c r="D226" s="236" t="s">
        <v>178</v>
      </c>
      <c r="E226" s="237" t="s">
        <v>382</v>
      </c>
      <c r="F226" s="238" t="s">
        <v>383</v>
      </c>
      <c r="G226" s="239" t="s">
        <v>173</v>
      </c>
      <c r="H226" s="240">
        <v>1</v>
      </c>
      <c r="I226" s="241"/>
      <c r="J226" s="242">
        <f>ROUND(I226*H226,2)</f>
        <v>0</v>
      </c>
      <c r="K226" s="238" t="s">
        <v>136</v>
      </c>
      <c r="L226" s="243"/>
      <c r="M226" s="244" t="s">
        <v>19</v>
      </c>
      <c r="N226" s="245" t="s">
        <v>46</v>
      </c>
      <c r="O226" s="85"/>
      <c r="P226" s="214">
        <f>O226*H226</f>
        <v>0</v>
      </c>
      <c r="Q226" s="214">
        <v>0.040899999999999999</v>
      </c>
      <c r="R226" s="214">
        <f>Q226*H226</f>
        <v>0.040899999999999999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325</v>
      </c>
      <c r="AT226" s="216" t="s">
        <v>178</v>
      </c>
      <c r="AU226" s="216" t="s">
        <v>138</v>
      </c>
      <c r="AY226" s="18" t="s">
        <v>129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138</v>
      </c>
      <c r="BK226" s="217">
        <f>ROUND(I226*H226,2)</f>
        <v>0</v>
      </c>
      <c r="BL226" s="18" t="s">
        <v>255</v>
      </c>
      <c r="BM226" s="216" t="s">
        <v>384</v>
      </c>
    </row>
    <row r="227" s="2" customFormat="1">
      <c r="A227" s="39"/>
      <c r="B227" s="40"/>
      <c r="C227" s="41"/>
      <c r="D227" s="218" t="s">
        <v>140</v>
      </c>
      <c r="E227" s="41"/>
      <c r="F227" s="219" t="s">
        <v>383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140</v>
      </c>
      <c r="AU227" s="18" t="s">
        <v>138</v>
      </c>
    </row>
    <row r="228" s="2" customFormat="1" ht="16.5" customHeight="1">
      <c r="A228" s="39"/>
      <c r="B228" s="40"/>
      <c r="C228" s="236" t="s">
        <v>7</v>
      </c>
      <c r="D228" s="236" t="s">
        <v>178</v>
      </c>
      <c r="E228" s="237" t="s">
        <v>385</v>
      </c>
      <c r="F228" s="238" t="s">
        <v>386</v>
      </c>
      <c r="G228" s="239" t="s">
        <v>173</v>
      </c>
      <c r="H228" s="240">
        <v>1</v>
      </c>
      <c r="I228" s="241"/>
      <c r="J228" s="242">
        <f>ROUND(I228*H228,2)</f>
        <v>0</v>
      </c>
      <c r="K228" s="238" t="s">
        <v>136</v>
      </c>
      <c r="L228" s="243"/>
      <c r="M228" s="244" t="s">
        <v>19</v>
      </c>
      <c r="N228" s="245" t="s">
        <v>46</v>
      </c>
      <c r="O228" s="85"/>
      <c r="P228" s="214">
        <f>O228*H228</f>
        <v>0</v>
      </c>
      <c r="Q228" s="214">
        <v>0.014</v>
      </c>
      <c r="R228" s="214">
        <f>Q228*H228</f>
        <v>0.014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325</v>
      </c>
      <c r="AT228" s="216" t="s">
        <v>178</v>
      </c>
      <c r="AU228" s="216" t="s">
        <v>138</v>
      </c>
      <c r="AY228" s="18" t="s">
        <v>129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138</v>
      </c>
      <c r="BK228" s="217">
        <f>ROUND(I228*H228,2)</f>
        <v>0</v>
      </c>
      <c r="BL228" s="18" t="s">
        <v>255</v>
      </c>
      <c r="BM228" s="216" t="s">
        <v>387</v>
      </c>
    </row>
    <row r="229" s="2" customFormat="1">
      <c r="A229" s="39"/>
      <c r="B229" s="40"/>
      <c r="C229" s="41"/>
      <c r="D229" s="218" t="s">
        <v>140</v>
      </c>
      <c r="E229" s="41"/>
      <c r="F229" s="219" t="s">
        <v>386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140</v>
      </c>
      <c r="AU229" s="18" t="s">
        <v>138</v>
      </c>
    </row>
    <row r="230" s="2" customFormat="1">
      <c r="A230" s="39"/>
      <c r="B230" s="40"/>
      <c r="C230" s="41"/>
      <c r="D230" s="218" t="s">
        <v>371</v>
      </c>
      <c r="E230" s="41"/>
      <c r="F230" s="246" t="s">
        <v>388</v>
      </c>
      <c r="G230" s="41"/>
      <c r="H230" s="41"/>
      <c r="I230" s="220"/>
      <c r="J230" s="41"/>
      <c r="K230" s="41"/>
      <c r="L230" s="45"/>
      <c r="M230" s="221"/>
      <c r="N230" s="222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371</v>
      </c>
      <c r="AU230" s="18" t="s">
        <v>138</v>
      </c>
    </row>
    <row r="231" s="2" customFormat="1" ht="16.5" customHeight="1">
      <c r="A231" s="39"/>
      <c r="B231" s="40"/>
      <c r="C231" s="205" t="s">
        <v>389</v>
      </c>
      <c r="D231" s="205" t="s">
        <v>132</v>
      </c>
      <c r="E231" s="206" t="s">
        <v>390</v>
      </c>
      <c r="F231" s="207" t="s">
        <v>391</v>
      </c>
      <c r="G231" s="208" t="s">
        <v>264</v>
      </c>
      <c r="H231" s="209">
        <v>1</v>
      </c>
      <c r="I231" s="210"/>
      <c r="J231" s="211">
        <f>ROUND(I231*H231,2)</f>
        <v>0</v>
      </c>
      <c r="K231" s="207" t="s">
        <v>136</v>
      </c>
      <c r="L231" s="45"/>
      <c r="M231" s="212" t="s">
        <v>19</v>
      </c>
      <c r="N231" s="213" t="s">
        <v>46</v>
      </c>
      <c r="O231" s="85"/>
      <c r="P231" s="214">
        <f>O231*H231</f>
        <v>0</v>
      </c>
      <c r="Q231" s="214">
        <v>0</v>
      </c>
      <c r="R231" s="214">
        <f>Q231*H231</f>
        <v>0</v>
      </c>
      <c r="S231" s="214">
        <v>0.17399999999999999</v>
      </c>
      <c r="T231" s="215">
        <f>S231*H231</f>
        <v>0.17399999999999999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6" t="s">
        <v>255</v>
      </c>
      <c r="AT231" s="216" t="s">
        <v>132</v>
      </c>
      <c r="AU231" s="216" t="s">
        <v>138</v>
      </c>
      <c r="AY231" s="18" t="s">
        <v>129</v>
      </c>
      <c r="BE231" s="217">
        <f>IF(N231="základní",J231,0)</f>
        <v>0</v>
      </c>
      <c r="BF231" s="217">
        <f>IF(N231="snížená",J231,0)</f>
        <v>0</v>
      </c>
      <c r="BG231" s="217">
        <f>IF(N231="zákl. přenesená",J231,0)</f>
        <v>0</v>
      </c>
      <c r="BH231" s="217">
        <f>IF(N231="sníž. přenesená",J231,0)</f>
        <v>0</v>
      </c>
      <c r="BI231" s="217">
        <f>IF(N231="nulová",J231,0)</f>
        <v>0</v>
      </c>
      <c r="BJ231" s="18" t="s">
        <v>138</v>
      </c>
      <c r="BK231" s="217">
        <f>ROUND(I231*H231,2)</f>
        <v>0</v>
      </c>
      <c r="BL231" s="18" t="s">
        <v>255</v>
      </c>
      <c r="BM231" s="216" t="s">
        <v>392</v>
      </c>
    </row>
    <row r="232" s="2" customFormat="1">
      <c r="A232" s="39"/>
      <c r="B232" s="40"/>
      <c r="C232" s="41"/>
      <c r="D232" s="218" t="s">
        <v>140</v>
      </c>
      <c r="E232" s="41"/>
      <c r="F232" s="219" t="s">
        <v>393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140</v>
      </c>
      <c r="AU232" s="18" t="s">
        <v>138</v>
      </c>
    </row>
    <row r="233" s="2" customFormat="1">
      <c r="A233" s="39"/>
      <c r="B233" s="40"/>
      <c r="C233" s="41"/>
      <c r="D233" s="223" t="s">
        <v>142</v>
      </c>
      <c r="E233" s="41"/>
      <c r="F233" s="224" t="s">
        <v>394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142</v>
      </c>
      <c r="AU233" s="18" t="s">
        <v>138</v>
      </c>
    </row>
    <row r="234" s="2" customFormat="1">
      <c r="A234" s="39"/>
      <c r="B234" s="40"/>
      <c r="C234" s="41"/>
      <c r="D234" s="218" t="s">
        <v>371</v>
      </c>
      <c r="E234" s="41"/>
      <c r="F234" s="246" t="s">
        <v>395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371</v>
      </c>
      <c r="AU234" s="18" t="s">
        <v>138</v>
      </c>
    </row>
    <row r="235" s="2" customFormat="1" ht="16.5" customHeight="1">
      <c r="A235" s="39"/>
      <c r="B235" s="40"/>
      <c r="C235" s="205" t="s">
        <v>396</v>
      </c>
      <c r="D235" s="205" t="s">
        <v>132</v>
      </c>
      <c r="E235" s="206" t="s">
        <v>397</v>
      </c>
      <c r="F235" s="207" t="s">
        <v>398</v>
      </c>
      <c r="G235" s="208" t="s">
        <v>222</v>
      </c>
      <c r="H235" s="209">
        <v>0.59999999999999998</v>
      </c>
      <c r="I235" s="210"/>
      <c r="J235" s="211">
        <f>ROUND(I235*H235,2)</f>
        <v>0</v>
      </c>
      <c r="K235" s="207" t="s">
        <v>136</v>
      </c>
      <c r="L235" s="45"/>
      <c r="M235" s="212" t="s">
        <v>19</v>
      </c>
      <c r="N235" s="213" t="s">
        <v>46</v>
      </c>
      <c r="O235" s="85"/>
      <c r="P235" s="214">
        <f>O235*H235</f>
        <v>0</v>
      </c>
      <c r="Q235" s="214">
        <v>0</v>
      </c>
      <c r="R235" s="214">
        <f>Q235*H235</f>
        <v>0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255</v>
      </c>
      <c r="AT235" s="216" t="s">
        <v>132</v>
      </c>
      <c r="AU235" s="216" t="s">
        <v>138</v>
      </c>
      <c r="AY235" s="18" t="s">
        <v>129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138</v>
      </c>
      <c r="BK235" s="217">
        <f>ROUND(I235*H235,2)</f>
        <v>0</v>
      </c>
      <c r="BL235" s="18" t="s">
        <v>255</v>
      </c>
      <c r="BM235" s="216" t="s">
        <v>399</v>
      </c>
    </row>
    <row r="236" s="2" customFormat="1">
      <c r="A236" s="39"/>
      <c r="B236" s="40"/>
      <c r="C236" s="41"/>
      <c r="D236" s="218" t="s">
        <v>140</v>
      </c>
      <c r="E236" s="41"/>
      <c r="F236" s="219" t="s">
        <v>400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140</v>
      </c>
      <c r="AU236" s="18" t="s">
        <v>138</v>
      </c>
    </row>
    <row r="237" s="2" customFormat="1">
      <c r="A237" s="39"/>
      <c r="B237" s="40"/>
      <c r="C237" s="41"/>
      <c r="D237" s="223" t="s">
        <v>142</v>
      </c>
      <c r="E237" s="41"/>
      <c r="F237" s="224" t="s">
        <v>401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142</v>
      </c>
      <c r="AU237" s="18" t="s">
        <v>138</v>
      </c>
    </row>
    <row r="238" s="12" customFormat="1" ht="22.8" customHeight="1">
      <c r="A238" s="12"/>
      <c r="B238" s="189"/>
      <c r="C238" s="190"/>
      <c r="D238" s="191" t="s">
        <v>73</v>
      </c>
      <c r="E238" s="203" t="s">
        <v>402</v>
      </c>
      <c r="F238" s="203" t="s">
        <v>403</v>
      </c>
      <c r="G238" s="190"/>
      <c r="H238" s="190"/>
      <c r="I238" s="193"/>
      <c r="J238" s="204">
        <f>BK238</f>
        <v>0</v>
      </c>
      <c r="K238" s="190"/>
      <c r="L238" s="195"/>
      <c r="M238" s="196"/>
      <c r="N238" s="197"/>
      <c r="O238" s="197"/>
      <c r="P238" s="198">
        <f>SUM(P239:P247)</f>
        <v>0</v>
      </c>
      <c r="Q238" s="197"/>
      <c r="R238" s="198">
        <f>SUM(R239:R247)</f>
        <v>0.048460000000000003</v>
      </c>
      <c r="S238" s="197"/>
      <c r="T238" s="199">
        <f>SUM(T239:T247)</f>
        <v>0.012999999999999999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0" t="s">
        <v>138</v>
      </c>
      <c r="AT238" s="201" t="s">
        <v>73</v>
      </c>
      <c r="AU238" s="201" t="s">
        <v>82</v>
      </c>
      <c r="AY238" s="200" t="s">
        <v>129</v>
      </c>
      <c r="BK238" s="202">
        <f>SUM(BK239:BK247)</f>
        <v>0</v>
      </c>
    </row>
    <row r="239" s="2" customFormat="1" ht="16.5" customHeight="1">
      <c r="A239" s="39"/>
      <c r="B239" s="40"/>
      <c r="C239" s="205" t="s">
        <v>404</v>
      </c>
      <c r="D239" s="205" t="s">
        <v>132</v>
      </c>
      <c r="E239" s="206" t="s">
        <v>405</v>
      </c>
      <c r="F239" s="207" t="s">
        <v>406</v>
      </c>
      <c r="G239" s="208" t="s">
        <v>173</v>
      </c>
      <c r="H239" s="209">
        <v>1</v>
      </c>
      <c r="I239" s="210"/>
      <c r="J239" s="211">
        <f>ROUND(I239*H239,2)</f>
        <v>0</v>
      </c>
      <c r="K239" s="207" t="s">
        <v>136</v>
      </c>
      <c r="L239" s="45"/>
      <c r="M239" s="212" t="s">
        <v>19</v>
      </c>
      <c r="N239" s="213" t="s">
        <v>46</v>
      </c>
      <c r="O239" s="85"/>
      <c r="P239" s="214">
        <f>O239*H239</f>
        <v>0</v>
      </c>
      <c r="Q239" s="214">
        <v>0</v>
      </c>
      <c r="R239" s="214">
        <f>Q239*H239</f>
        <v>0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255</v>
      </c>
      <c r="AT239" s="216" t="s">
        <v>132</v>
      </c>
      <c r="AU239" s="216" t="s">
        <v>138</v>
      </c>
      <c r="AY239" s="18" t="s">
        <v>129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138</v>
      </c>
      <c r="BK239" s="217">
        <f>ROUND(I239*H239,2)</f>
        <v>0</v>
      </c>
      <c r="BL239" s="18" t="s">
        <v>255</v>
      </c>
      <c r="BM239" s="216" t="s">
        <v>407</v>
      </c>
    </row>
    <row r="240" s="2" customFormat="1">
      <c r="A240" s="39"/>
      <c r="B240" s="40"/>
      <c r="C240" s="41"/>
      <c r="D240" s="218" t="s">
        <v>140</v>
      </c>
      <c r="E240" s="41"/>
      <c r="F240" s="219" t="s">
        <v>406</v>
      </c>
      <c r="G240" s="41"/>
      <c r="H240" s="41"/>
      <c r="I240" s="220"/>
      <c r="J240" s="41"/>
      <c r="K240" s="41"/>
      <c r="L240" s="45"/>
      <c r="M240" s="221"/>
      <c r="N240" s="222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140</v>
      </c>
      <c r="AU240" s="18" t="s">
        <v>138</v>
      </c>
    </row>
    <row r="241" s="2" customFormat="1">
      <c r="A241" s="39"/>
      <c r="B241" s="40"/>
      <c r="C241" s="41"/>
      <c r="D241" s="223" t="s">
        <v>142</v>
      </c>
      <c r="E241" s="41"/>
      <c r="F241" s="224" t="s">
        <v>408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142</v>
      </c>
      <c r="AU241" s="18" t="s">
        <v>138</v>
      </c>
    </row>
    <row r="242" s="2" customFormat="1" ht="16.5" customHeight="1">
      <c r="A242" s="39"/>
      <c r="B242" s="40"/>
      <c r="C242" s="236" t="s">
        <v>409</v>
      </c>
      <c r="D242" s="236" t="s">
        <v>178</v>
      </c>
      <c r="E242" s="237" t="s">
        <v>410</v>
      </c>
      <c r="F242" s="238" t="s">
        <v>411</v>
      </c>
      <c r="G242" s="239" t="s">
        <v>135</v>
      </c>
      <c r="H242" s="240">
        <v>2</v>
      </c>
      <c r="I242" s="241"/>
      <c r="J242" s="242">
        <f>ROUND(I242*H242,2)</f>
        <v>0</v>
      </c>
      <c r="K242" s="238" t="s">
        <v>136</v>
      </c>
      <c r="L242" s="243"/>
      <c r="M242" s="244" t="s">
        <v>19</v>
      </c>
      <c r="N242" s="245" t="s">
        <v>46</v>
      </c>
      <c r="O242" s="85"/>
      <c r="P242" s="214">
        <f>O242*H242</f>
        <v>0</v>
      </c>
      <c r="Q242" s="214">
        <v>0.024230000000000002</v>
      </c>
      <c r="R242" s="214">
        <f>Q242*H242</f>
        <v>0.048460000000000003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325</v>
      </c>
      <c r="AT242" s="216" t="s">
        <v>178</v>
      </c>
      <c r="AU242" s="216" t="s">
        <v>138</v>
      </c>
      <c r="AY242" s="18" t="s">
        <v>129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138</v>
      </c>
      <c r="BK242" s="217">
        <f>ROUND(I242*H242,2)</f>
        <v>0</v>
      </c>
      <c r="BL242" s="18" t="s">
        <v>255</v>
      </c>
      <c r="BM242" s="216" t="s">
        <v>412</v>
      </c>
    </row>
    <row r="243" s="2" customFormat="1">
      <c r="A243" s="39"/>
      <c r="B243" s="40"/>
      <c r="C243" s="41"/>
      <c r="D243" s="218" t="s">
        <v>140</v>
      </c>
      <c r="E243" s="41"/>
      <c r="F243" s="219" t="s">
        <v>411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140</v>
      </c>
      <c r="AU243" s="18" t="s">
        <v>138</v>
      </c>
    </row>
    <row r="244" s="2" customFormat="1">
      <c r="A244" s="39"/>
      <c r="B244" s="40"/>
      <c r="C244" s="41"/>
      <c r="D244" s="218" t="s">
        <v>371</v>
      </c>
      <c r="E244" s="41"/>
      <c r="F244" s="246" t="s">
        <v>413</v>
      </c>
      <c r="G244" s="41"/>
      <c r="H244" s="41"/>
      <c r="I244" s="220"/>
      <c r="J244" s="41"/>
      <c r="K244" s="41"/>
      <c r="L244" s="45"/>
      <c r="M244" s="221"/>
      <c r="N244" s="222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371</v>
      </c>
      <c r="AU244" s="18" t="s">
        <v>138</v>
      </c>
    </row>
    <row r="245" s="2" customFormat="1" ht="16.5" customHeight="1">
      <c r="A245" s="39"/>
      <c r="B245" s="40"/>
      <c r="C245" s="205" t="s">
        <v>414</v>
      </c>
      <c r="D245" s="205" t="s">
        <v>132</v>
      </c>
      <c r="E245" s="206" t="s">
        <v>415</v>
      </c>
      <c r="F245" s="207" t="s">
        <v>416</v>
      </c>
      <c r="G245" s="208" t="s">
        <v>173</v>
      </c>
      <c r="H245" s="209">
        <v>1</v>
      </c>
      <c r="I245" s="210"/>
      <c r="J245" s="211">
        <f>ROUND(I245*H245,2)</f>
        <v>0</v>
      </c>
      <c r="K245" s="207" t="s">
        <v>136</v>
      </c>
      <c r="L245" s="45"/>
      <c r="M245" s="212" t="s">
        <v>19</v>
      </c>
      <c r="N245" s="213" t="s">
        <v>46</v>
      </c>
      <c r="O245" s="85"/>
      <c r="P245" s="214">
        <f>O245*H245</f>
        <v>0</v>
      </c>
      <c r="Q245" s="214">
        <v>0</v>
      </c>
      <c r="R245" s="214">
        <f>Q245*H245</f>
        <v>0</v>
      </c>
      <c r="S245" s="214">
        <v>0.012999999999999999</v>
      </c>
      <c r="T245" s="215">
        <f>S245*H245</f>
        <v>0.012999999999999999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6" t="s">
        <v>255</v>
      </c>
      <c r="AT245" s="216" t="s">
        <v>132</v>
      </c>
      <c r="AU245" s="216" t="s">
        <v>138</v>
      </c>
      <c r="AY245" s="18" t="s">
        <v>129</v>
      </c>
      <c r="BE245" s="217">
        <f>IF(N245="základní",J245,0)</f>
        <v>0</v>
      </c>
      <c r="BF245" s="217">
        <f>IF(N245="snížená",J245,0)</f>
        <v>0</v>
      </c>
      <c r="BG245" s="217">
        <f>IF(N245="zákl. přenesená",J245,0)</f>
        <v>0</v>
      </c>
      <c r="BH245" s="217">
        <f>IF(N245="sníž. přenesená",J245,0)</f>
        <v>0</v>
      </c>
      <c r="BI245" s="217">
        <f>IF(N245="nulová",J245,0)</f>
        <v>0</v>
      </c>
      <c r="BJ245" s="18" t="s">
        <v>138</v>
      </c>
      <c r="BK245" s="217">
        <f>ROUND(I245*H245,2)</f>
        <v>0</v>
      </c>
      <c r="BL245" s="18" t="s">
        <v>255</v>
      </c>
      <c r="BM245" s="216" t="s">
        <v>417</v>
      </c>
    </row>
    <row r="246" s="2" customFormat="1">
      <c r="A246" s="39"/>
      <c r="B246" s="40"/>
      <c r="C246" s="41"/>
      <c r="D246" s="218" t="s">
        <v>140</v>
      </c>
      <c r="E246" s="41"/>
      <c r="F246" s="219" t="s">
        <v>418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140</v>
      </c>
      <c r="AU246" s="18" t="s">
        <v>138</v>
      </c>
    </row>
    <row r="247" s="2" customFormat="1">
      <c r="A247" s="39"/>
      <c r="B247" s="40"/>
      <c r="C247" s="41"/>
      <c r="D247" s="223" t="s">
        <v>142</v>
      </c>
      <c r="E247" s="41"/>
      <c r="F247" s="224" t="s">
        <v>419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142</v>
      </c>
      <c r="AU247" s="18" t="s">
        <v>138</v>
      </c>
    </row>
    <row r="248" s="12" customFormat="1" ht="22.8" customHeight="1">
      <c r="A248" s="12"/>
      <c r="B248" s="189"/>
      <c r="C248" s="190"/>
      <c r="D248" s="191" t="s">
        <v>73</v>
      </c>
      <c r="E248" s="203" t="s">
        <v>420</v>
      </c>
      <c r="F248" s="203" t="s">
        <v>421</v>
      </c>
      <c r="G248" s="190"/>
      <c r="H248" s="190"/>
      <c r="I248" s="193"/>
      <c r="J248" s="204">
        <f>BK248</f>
        <v>0</v>
      </c>
      <c r="K248" s="190"/>
      <c r="L248" s="195"/>
      <c r="M248" s="196"/>
      <c r="N248" s="197"/>
      <c r="O248" s="197"/>
      <c r="P248" s="198">
        <f>SUM(P249:P280)</f>
        <v>0</v>
      </c>
      <c r="Q248" s="197"/>
      <c r="R248" s="198">
        <f>SUM(R249:R280)</f>
        <v>0.87624600000000008</v>
      </c>
      <c r="S248" s="197"/>
      <c r="T248" s="199">
        <f>SUM(T249:T280)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0" t="s">
        <v>138</v>
      </c>
      <c r="AT248" s="201" t="s">
        <v>73</v>
      </c>
      <c r="AU248" s="201" t="s">
        <v>82</v>
      </c>
      <c r="AY248" s="200" t="s">
        <v>129</v>
      </c>
      <c r="BK248" s="202">
        <f>SUM(BK249:BK280)</f>
        <v>0</v>
      </c>
    </row>
    <row r="249" s="2" customFormat="1" ht="16.5" customHeight="1">
      <c r="A249" s="39"/>
      <c r="B249" s="40"/>
      <c r="C249" s="205" t="s">
        <v>422</v>
      </c>
      <c r="D249" s="205" t="s">
        <v>132</v>
      </c>
      <c r="E249" s="206" t="s">
        <v>423</v>
      </c>
      <c r="F249" s="207" t="s">
        <v>424</v>
      </c>
      <c r="G249" s="208" t="s">
        <v>135</v>
      </c>
      <c r="H249" s="209">
        <v>46.399999999999999</v>
      </c>
      <c r="I249" s="210"/>
      <c r="J249" s="211">
        <f>ROUND(I249*H249,2)</f>
        <v>0</v>
      </c>
      <c r="K249" s="207" t="s">
        <v>136</v>
      </c>
      <c r="L249" s="45"/>
      <c r="M249" s="212" t="s">
        <v>19</v>
      </c>
      <c r="N249" s="213" t="s">
        <v>46</v>
      </c>
      <c r="O249" s="85"/>
      <c r="P249" s="214">
        <f>O249*H249</f>
        <v>0</v>
      </c>
      <c r="Q249" s="214">
        <v>0</v>
      </c>
      <c r="R249" s="214">
        <f>Q249*H249</f>
        <v>0</v>
      </c>
      <c r="S249" s="214">
        <v>0</v>
      </c>
      <c r="T249" s="215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6" t="s">
        <v>255</v>
      </c>
      <c r="AT249" s="216" t="s">
        <v>132</v>
      </c>
      <c r="AU249" s="216" t="s">
        <v>138</v>
      </c>
      <c r="AY249" s="18" t="s">
        <v>129</v>
      </c>
      <c r="BE249" s="217">
        <f>IF(N249="základní",J249,0)</f>
        <v>0</v>
      </c>
      <c r="BF249" s="217">
        <f>IF(N249="snížená",J249,0)</f>
        <v>0</v>
      </c>
      <c r="BG249" s="217">
        <f>IF(N249="zákl. přenesená",J249,0)</f>
        <v>0</v>
      </c>
      <c r="BH249" s="217">
        <f>IF(N249="sníž. přenesená",J249,0)</f>
        <v>0</v>
      </c>
      <c r="BI249" s="217">
        <f>IF(N249="nulová",J249,0)</f>
        <v>0</v>
      </c>
      <c r="BJ249" s="18" t="s">
        <v>138</v>
      </c>
      <c r="BK249" s="217">
        <f>ROUND(I249*H249,2)</f>
        <v>0</v>
      </c>
      <c r="BL249" s="18" t="s">
        <v>255</v>
      </c>
      <c r="BM249" s="216" t="s">
        <v>425</v>
      </c>
    </row>
    <row r="250" s="2" customFormat="1">
      <c r="A250" s="39"/>
      <c r="B250" s="40"/>
      <c r="C250" s="41"/>
      <c r="D250" s="218" t="s">
        <v>140</v>
      </c>
      <c r="E250" s="41"/>
      <c r="F250" s="219" t="s">
        <v>426</v>
      </c>
      <c r="G250" s="41"/>
      <c r="H250" s="41"/>
      <c r="I250" s="220"/>
      <c r="J250" s="41"/>
      <c r="K250" s="41"/>
      <c r="L250" s="45"/>
      <c r="M250" s="221"/>
      <c r="N250" s="222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140</v>
      </c>
      <c r="AU250" s="18" t="s">
        <v>138</v>
      </c>
    </row>
    <row r="251" s="2" customFormat="1">
      <c r="A251" s="39"/>
      <c r="B251" s="40"/>
      <c r="C251" s="41"/>
      <c r="D251" s="223" t="s">
        <v>142</v>
      </c>
      <c r="E251" s="41"/>
      <c r="F251" s="224" t="s">
        <v>427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142</v>
      </c>
      <c r="AU251" s="18" t="s">
        <v>138</v>
      </c>
    </row>
    <row r="252" s="2" customFormat="1" ht="16.5" customHeight="1">
      <c r="A252" s="39"/>
      <c r="B252" s="40"/>
      <c r="C252" s="205" t="s">
        <v>428</v>
      </c>
      <c r="D252" s="205" t="s">
        <v>132</v>
      </c>
      <c r="E252" s="206" t="s">
        <v>429</v>
      </c>
      <c r="F252" s="207" t="s">
        <v>430</v>
      </c>
      <c r="G252" s="208" t="s">
        <v>135</v>
      </c>
      <c r="H252" s="209">
        <v>46.600000000000001</v>
      </c>
      <c r="I252" s="210"/>
      <c r="J252" s="211">
        <f>ROUND(I252*H252,2)</f>
        <v>0</v>
      </c>
      <c r="K252" s="207" t="s">
        <v>136</v>
      </c>
      <c r="L252" s="45"/>
      <c r="M252" s="212" t="s">
        <v>19</v>
      </c>
      <c r="N252" s="213" t="s">
        <v>46</v>
      </c>
      <c r="O252" s="85"/>
      <c r="P252" s="214">
        <f>O252*H252</f>
        <v>0</v>
      </c>
      <c r="Q252" s="214">
        <v>3.0000000000000001E-05</v>
      </c>
      <c r="R252" s="214">
        <f>Q252*H252</f>
        <v>0.0013980000000000002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255</v>
      </c>
      <c r="AT252" s="216" t="s">
        <v>132</v>
      </c>
      <c r="AU252" s="216" t="s">
        <v>138</v>
      </c>
      <c r="AY252" s="18" t="s">
        <v>129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138</v>
      </c>
      <c r="BK252" s="217">
        <f>ROUND(I252*H252,2)</f>
        <v>0</v>
      </c>
      <c r="BL252" s="18" t="s">
        <v>255</v>
      </c>
      <c r="BM252" s="216" t="s">
        <v>431</v>
      </c>
    </row>
    <row r="253" s="2" customFormat="1">
      <c r="A253" s="39"/>
      <c r="B253" s="40"/>
      <c r="C253" s="41"/>
      <c r="D253" s="218" t="s">
        <v>140</v>
      </c>
      <c r="E253" s="41"/>
      <c r="F253" s="219" t="s">
        <v>432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140</v>
      </c>
      <c r="AU253" s="18" t="s">
        <v>138</v>
      </c>
    </row>
    <row r="254" s="2" customFormat="1">
      <c r="A254" s="39"/>
      <c r="B254" s="40"/>
      <c r="C254" s="41"/>
      <c r="D254" s="223" t="s">
        <v>142</v>
      </c>
      <c r="E254" s="41"/>
      <c r="F254" s="224" t="s">
        <v>433</v>
      </c>
      <c r="G254" s="41"/>
      <c r="H254" s="41"/>
      <c r="I254" s="220"/>
      <c r="J254" s="41"/>
      <c r="K254" s="41"/>
      <c r="L254" s="45"/>
      <c r="M254" s="221"/>
      <c r="N254" s="222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142</v>
      </c>
      <c r="AU254" s="18" t="s">
        <v>138</v>
      </c>
    </row>
    <row r="255" s="2" customFormat="1" ht="21.75" customHeight="1">
      <c r="A255" s="39"/>
      <c r="B255" s="40"/>
      <c r="C255" s="205" t="s">
        <v>434</v>
      </c>
      <c r="D255" s="205" t="s">
        <v>132</v>
      </c>
      <c r="E255" s="206" t="s">
        <v>435</v>
      </c>
      <c r="F255" s="207" t="s">
        <v>436</v>
      </c>
      <c r="G255" s="208" t="s">
        <v>135</v>
      </c>
      <c r="H255" s="209">
        <v>46.600000000000001</v>
      </c>
      <c r="I255" s="210"/>
      <c r="J255" s="211">
        <f>ROUND(I255*H255,2)</f>
        <v>0</v>
      </c>
      <c r="K255" s="207" t="s">
        <v>136</v>
      </c>
      <c r="L255" s="45"/>
      <c r="M255" s="212" t="s">
        <v>19</v>
      </c>
      <c r="N255" s="213" t="s">
        <v>46</v>
      </c>
      <c r="O255" s="85"/>
      <c r="P255" s="214">
        <f>O255*H255</f>
        <v>0</v>
      </c>
      <c r="Q255" s="214">
        <v>0.012</v>
      </c>
      <c r="R255" s="214">
        <f>Q255*H255</f>
        <v>0.55920000000000003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255</v>
      </c>
      <c r="AT255" s="216" t="s">
        <v>132</v>
      </c>
      <c r="AU255" s="216" t="s">
        <v>138</v>
      </c>
      <c r="AY255" s="18" t="s">
        <v>129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138</v>
      </c>
      <c r="BK255" s="217">
        <f>ROUND(I255*H255,2)</f>
        <v>0</v>
      </c>
      <c r="BL255" s="18" t="s">
        <v>255</v>
      </c>
      <c r="BM255" s="216" t="s">
        <v>437</v>
      </c>
    </row>
    <row r="256" s="2" customFormat="1">
      <c r="A256" s="39"/>
      <c r="B256" s="40"/>
      <c r="C256" s="41"/>
      <c r="D256" s="218" t="s">
        <v>140</v>
      </c>
      <c r="E256" s="41"/>
      <c r="F256" s="219" t="s">
        <v>438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140</v>
      </c>
      <c r="AU256" s="18" t="s">
        <v>138</v>
      </c>
    </row>
    <row r="257" s="2" customFormat="1">
      <c r="A257" s="39"/>
      <c r="B257" s="40"/>
      <c r="C257" s="41"/>
      <c r="D257" s="223" t="s">
        <v>142</v>
      </c>
      <c r="E257" s="41"/>
      <c r="F257" s="224" t="s">
        <v>439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142</v>
      </c>
      <c r="AU257" s="18" t="s">
        <v>138</v>
      </c>
    </row>
    <row r="258" s="2" customFormat="1" ht="16.5" customHeight="1">
      <c r="A258" s="39"/>
      <c r="B258" s="40"/>
      <c r="C258" s="205" t="s">
        <v>440</v>
      </c>
      <c r="D258" s="205" t="s">
        <v>132</v>
      </c>
      <c r="E258" s="206" t="s">
        <v>441</v>
      </c>
      <c r="F258" s="207" t="s">
        <v>442</v>
      </c>
      <c r="G258" s="208" t="s">
        <v>165</v>
      </c>
      <c r="H258" s="209">
        <v>57.399999999999999</v>
      </c>
      <c r="I258" s="210"/>
      <c r="J258" s="211">
        <f>ROUND(I258*H258,2)</f>
        <v>0</v>
      </c>
      <c r="K258" s="207" t="s">
        <v>136</v>
      </c>
      <c r="L258" s="45"/>
      <c r="M258" s="212" t="s">
        <v>19</v>
      </c>
      <c r="N258" s="213" t="s">
        <v>46</v>
      </c>
      <c r="O258" s="85"/>
      <c r="P258" s="214">
        <f>O258*H258</f>
        <v>0</v>
      </c>
      <c r="Q258" s="214">
        <v>4.0000000000000003E-05</v>
      </c>
      <c r="R258" s="214">
        <f>Q258*H258</f>
        <v>0.0022960000000000003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255</v>
      </c>
      <c r="AT258" s="216" t="s">
        <v>132</v>
      </c>
      <c r="AU258" s="216" t="s">
        <v>138</v>
      </c>
      <c r="AY258" s="18" t="s">
        <v>129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138</v>
      </c>
      <c r="BK258" s="217">
        <f>ROUND(I258*H258,2)</f>
        <v>0</v>
      </c>
      <c r="BL258" s="18" t="s">
        <v>255</v>
      </c>
      <c r="BM258" s="216" t="s">
        <v>443</v>
      </c>
    </row>
    <row r="259" s="2" customFormat="1">
      <c r="A259" s="39"/>
      <c r="B259" s="40"/>
      <c r="C259" s="41"/>
      <c r="D259" s="218" t="s">
        <v>140</v>
      </c>
      <c r="E259" s="41"/>
      <c r="F259" s="219" t="s">
        <v>444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140</v>
      </c>
      <c r="AU259" s="18" t="s">
        <v>138</v>
      </c>
    </row>
    <row r="260" s="2" customFormat="1">
      <c r="A260" s="39"/>
      <c r="B260" s="40"/>
      <c r="C260" s="41"/>
      <c r="D260" s="223" t="s">
        <v>142</v>
      </c>
      <c r="E260" s="41"/>
      <c r="F260" s="224" t="s">
        <v>445</v>
      </c>
      <c r="G260" s="41"/>
      <c r="H260" s="41"/>
      <c r="I260" s="220"/>
      <c r="J260" s="41"/>
      <c r="K260" s="41"/>
      <c r="L260" s="45"/>
      <c r="M260" s="221"/>
      <c r="N260" s="222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142</v>
      </c>
      <c r="AU260" s="18" t="s">
        <v>138</v>
      </c>
    </row>
    <row r="261" s="13" customFormat="1">
      <c r="A261" s="13"/>
      <c r="B261" s="225"/>
      <c r="C261" s="226"/>
      <c r="D261" s="218" t="s">
        <v>144</v>
      </c>
      <c r="E261" s="227" t="s">
        <v>19</v>
      </c>
      <c r="F261" s="228" t="s">
        <v>446</v>
      </c>
      <c r="G261" s="226"/>
      <c r="H261" s="229">
        <v>57.399999999999999</v>
      </c>
      <c r="I261" s="230"/>
      <c r="J261" s="226"/>
      <c r="K261" s="226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144</v>
      </c>
      <c r="AU261" s="235" t="s">
        <v>138</v>
      </c>
      <c r="AV261" s="13" t="s">
        <v>138</v>
      </c>
      <c r="AW261" s="13" t="s">
        <v>34</v>
      </c>
      <c r="AX261" s="13" t="s">
        <v>82</v>
      </c>
      <c r="AY261" s="235" t="s">
        <v>129</v>
      </c>
    </row>
    <row r="262" s="2" customFormat="1" ht="16.5" customHeight="1">
      <c r="A262" s="39"/>
      <c r="B262" s="40"/>
      <c r="C262" s="236" t="s">
        <v>447</v>
      </c>
      <c r="D262" s="236" t="s">
        <v>178</v>
      </c>
      <c r="E262" s="237" t="s">
        <v>448</v>
      </c>
      <c r="F262" s="238" t="s">
        <v>449</v>
      </c>
      <c r="G262" s="239" t="s">
        <v>165</v>
      </c>
      <c r="H262" s="240">
        <v>57.399999999999999</v>
      </c>
      <c r="I262" s="241"/>
      <c r="J262" s="242">
        <f>ROUND(I262*H262,2)</f>
        <v>0</v>
      </c>
      <c r="K262" s="238" t="s">
        <v>136</v>
      </c>
      <c r="L262" s="243"/>
      <c r="M262" s="244" t="s">
        <v>19</v>
      </c>
      <c r="N262" s="245" t="s">
        <v>46</v>
      </c>
      <c r="O262" s="85"/>
      <c r="P262" s="214">
        <f>O262*H262</f>
        <v>0</v>
      </c>
      <c r="Q262" s="214">
        <v>0.00020000000000000001</v>
      </c>
      <c r="R262" s="214">
        <f>Q262*H262</f>
        <v>0.011480000000000001</v>
      </c>
      <c r="S262" s="214">
        <v>0</v>
      </c>
      <c r="T262" s="21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325</v>
      </c>
      <c r="AT262" s="216" t="s">
        <v>178</v>
      </c>
      <c r="AU262" s="216" t="s">
        <v>138</v>
      </c>
      <c r="AY262" s="18" t="s">
        <v>129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138</v>
      </c>
      <c r="BK262" s="217">
        <f>ROUND(I262*H262,2)</f>
        <v>0</v>
      </c>
      <c r="BL262" s="18" t="s">
        <v>255</v>
      </c>
      <c r="BM262" s="216" t="s">
        <v>450</v>
      </c>
    </row>
    <row r="263" s="2" customFormat="1">
      <c r="A263" s="39"/>
      <c r="B263" s="40"/>
      <c r="C263" s="41"/>
      <c r="D263" s="218" t="s">
        <v>140</v>
      </c>
      <c r="E263" s="41"/>
      <c r="F263" s="219" t="s">
        <v>449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140</v>
      </c>
      <c r="AU263" s="18" t="s">
        <v>138</v>
      </c>
    </row>
    <row r="264" s="2" customFormat="1" ht="16.5" customHeight="1">
      <c r="A264" s="39"/>
      <c r="B264" s="40"/>
      <c r="C264" s="205" t="s">
        <v>451</v>
      </c>
      <c r="D264" s="205" t="s">
        <v>132</v>
      </c>
      <c r="E264" s="206" t="s">
        <v>452</v>
      </c>
      <c r="F264" s="207" t="s">
        <v>453</v>
      </c>
      <c r="G264" s="208" t="s">
        <v>165</v>
      </c>
      <c r="H264" s="209">
        <v>6</v>
      </c>
      <c r="I264" s="210"/>
      <c r="J264" s="211">
        <f>ROUND(I264*H264,2)</f>
        <v>0</v>
      </c>
      <c r="K264" s="207" t="s">
        <v>136</v>
      </c>
      <c r="L264" s="45"/>
      <c r="M264" s="212" t="s">
        <v>19</v>
      </c>
      <c r="N264" s="213" t="s">
        <v>46</v>
      </c>
      <c r="O264" s="85"/>
      <c r="P264" s="214">
        <f>O264*H264</f>
        <v>0</v>
      </c>
      <c r="Q264" s="214">
        <v>4.0000000000000003E-05</v>
      </c>
      <c r="R264" s="214">
        <f>Q264*H264</f>
        <v>0.00024000000000000003</v>
      </c>
      <c r="S264" s="214">
        <v>0</v>
      </c>
      <c r="T264" s="215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6" t="s">
        <v>255</v>
      </c>
      <c r="AT264" s="216" t="s">
        <v>132</v>
      </c>
      <c r="AU264" s="216" t="s">
        <v>138</v>
      </c>
      <c r="AY264" s="18" t="s">
        <v>129</v>
      </c>
      <c r="BE264" s="217">
        <f>IF(N264="základní",J264,0)</f>
        <v>0</v>
      </c>
      <c r="BF264" s="217">
        <f>IF(N264="snížená",J264,0)</f>
        <v>0</v>
      </c>
      <c r="BG264" s="217">
        <f>IF(N264="zákl. přenesená",J264,0)</f>
        <v>0</v>
      </c>
      <c r="BH264" s="217">
        <f>IF(N264="sníž. přenesená",J264,0)</f>
        <v>0</v>
      </c>
      <c r="BI264" s="217">
        <f>IF(N264="nulová",J264,0)</f>
        <v>0</v>
      </c>
      <c r="BJ264" s="18" t="s">
        <v>138</v>
      </c>
      <c r="BK264" s="217">
        <f>ROUND(I264*H264,2)</f>
        <v>0</v>
      </c>
      <c r="BL264" s="18" t="s">
        <v>255</v>
      </c>
      <c r="BM264" s="216" t="s">
        <v>454</v>
      </c>
    </row>
    <row r="265" s="2" customFormat="1">
      <c r="A265" s="39"/>
      <c r="B265" s="40"/>
      <c r="C265" s="41"/>
      <c r="D265" s="218" t="s">
        <v>140</v>
      </c>
      <c r="E265" s="41"/>
      <c r="F265" s="219" t="s">
        <v>455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140</v>
      </c>
      <c r="AU265" s="18" t="s">
        <v>138</v>
      </c>
    </row>
    <row r="266" s="2" customFormat="1">
      <c r="A266" s="39"/>
      <c r="B266" s="40"/>
      <c r="C266" s="41"/>
      <c r="D266" s="223" t="s">
        <v>142</v>
      </c>
      <c r="E266" s="41"/>
      <c r="F266" s="224" t="s">
        <v>456</v>
      </c>
      <c r="G266" s="41"/>
      <c r="H266" s="41"/>
      <c r="I266" s="220"/>
      <c r="J266" s="41"/>
      <c r="K266" s="41"/>
      <c r="L266" s="45"/>
      <c r="M266" s="221"/>
      <c r="N266" s="222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142</v>
      </c>
      <c r="AU266" s="18" t="s">
        <v>138</v>
      </c>
    </row>
    <row r="267" s="2" customFormat="1">
      <c r="A267" s="39"/>
      <c r="B267" s="40"/>
      <c r="C267" s="41"/>
      <c r="D267" s="218" t="s">
        <v>371</v>
      </c>
      <c r="E267" s="41"/>
      <c r="F267" s="246" t="s">
        <v>457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371</v>
      </c>
      <c r="AU267" s="18" t="s">
        <v>138</v>
      </c>
    </row>
    <row r="268" s="2" customFormat="1" ht="16.5" customHeight="1">
      <c r="A268" s="39"/>
      <c r="B268" s="40"/>
      <c r="C268" s="236" t="s">
        <v>458</v>
      </c>
      <c r="D268" s="236" t="s">
        <v>178</v>
      </c>
      <c r="E268" s="237" t="s">
        <v>459</v>
      </c>
      <c r="F268" s="238" t="s">
        <v>460</v>
      </c>
      <c r="G268" s="239" t="s">
        <v>165</v>
      </c>
      <c r="H268" s="240">
        <v>6</v>
      </c>
      <c r="I268" s="241"/>
      <c r="J268" s="242">
        <f>ROUND(I268*H268,2)</f>
        <v>0</v>
      </c>
      <c r="K268" s="238" t="s">
        <v>136</v>
      </c>
      <c r="L268" s="243"/>
      <c r="M268" s="244" t="s">
        <v>19</v>
      </c>
      <c r="N268" s="245" t="s">
        <v>46</v>
      </c>
      <c r="O268" s="85"/>
      <c r="P268" s="214">
        <f>O268*H268</f>
        <v>0</v>
      </c>
      <c r="Q268" s="214">
        <v>0.00016000000000000001</v>
      </c>
      <c r="R268" s="214">
        <f>Q268*H268</f>
        <v>0.00096000000000000013</v>
      </c>
      <c r="S268" s="214">
        <v>0</v>
      </c>
      <c r="T268" s="215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6" t="s">
        <v>325</v>
      </c>
      <c r="AT268" s="216" t="s">
        <v>178</v>
      </c>
      <c r="AU268" s="216" t="s">
        <v>138</v>
      </c>
      <c r="AY268" s="18" t="s">
        <v>129</v>
      </c>
      <c r="BE268" s="217">
        <f>IF(N268="základní",J268,0)</f>
        <v>0</v>
      </c>
      <c r="BF268" s="217">
        <f>IF(N268="snížená",J268,0)</f>
        <v>0</v>
      </c>
      <c r="BG268" s="217">
        <f>IF(N268="zákl. přenesená",J268,0)</f>
        <v>0</v>
      </c>
      <c r="BH268" s="217">
        <f>IF(N268="sníž. přenesená",J268,0)</f>
        <v>0</v>
      </c>
      <c r="BI268" s="217">
        <f>IF(N268="nulová",J268,0)</f>
        <v>0</v>
      </c>
      <c r="BJ268" s="18" t="s">
        <v>138</v>
      </c>
      <c r="BK268" s="217">
        <f>ROUND(I268*H268,2)</f>
        <v>0</v>
      </c>
      <c r="BL268" s="18" t="s">
        <v>255</v>
      </c>
      <c r="BM268" s="216" t="s">
        <v>461</v>
      </c>
    </row>
    <row r="269" s="2" customFormat="1">
      <c r="A269" s="39"/>
      <c r="B269" s="40"/>
      <c r="C269" s="41"/>
      <c r="D269" s="218" t="s">
        <v>140</v>
      </c>
      <c r="E269" s="41"/>
      <c r="F269" s="219" t="s">
        <v>460</v>
      </c>
      <c r="G269" s="41"/>
      <c r="H269" s="41"/>
      <c r="I269" s="220"/>
      <c r="J269" s="41"/>
      <c r="K269" s="41"/>
      <c r="L269" s="45"/>
      <c r="M269" s="221"/>
      <c r="N269" s="222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140</v>
      </c>
      <c r="AU269" s="18" t="s">
        <v>138</v>
      </c>
    </row>
    <row r="270" s="2" customFormat="1">
      <c r="A270" s="39"/>
      <c r="B270" s="40"/>
      <c r="C270" s="41"/>
      <c r="D270" s="218" t="s">
        <v>371</v>
      </c>
      <c r="E270" s="41"/>
      <c r="F270" s="246" t="s">
        <v>457</v>
      </c>
      <c r="G270" s="41"/>
      <c r="H270" s="41"/>
      <c r="I270" s="220"/>
      <c r="J270" s="41"/>
      <c r="K270" s="41"/>
      <c r="L270" s="45"/>
      <c r="M270" s="221"/>
      <c r="N270" s="222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371</v>
      </c>
      <c r="AU270" s="18" t="s">
        <v>138</v>
      </c>
    </row>
    <row r="271" s="2" customFormat="1" ht="16.5" customHeight="1">
      <c r="A271" s="39"/>
      <c r="B271" s="40"/>
      <c r="C271" s="205" t="s">
        <v>462</v>
      </c>
      <c r="D271" s="205" t="s">
        <v>132</v>
      </c>
      <c r="E271" s="206" t="s">
        <v>463</v>
      </c>
      <c r="F271" s="207" t="s">
        <v>464</v>
      </c>
      <c r="G271" s="208" t="s">
        <v>135</v>
      </c>
      <c r="H271" s="209">
        <v>46.399999999999999</v>
      </c>
      <c r="I271" s="210"/>
      <c r="J271" s="211">
        <f>ROUND(I271*H271,2)</f>
        <v>0</v>
      </c>
      <c r="K271" s="207" t="s">
        <v>136</v>
      </c>
      <c r="L271" s="45"/>
      <c r="M271" s="212" t="s">
        <v>19</v>
      </c>
      <c r="N271" s="213" t="s">
        <v>46</v>
      </c>
      <c r="O271" s="85"/>
      <c r="P271" s="214">
        <f>O271*H271</f>
        <v>0</v>
      </c>
      <c r="Q271" s="214">
        <v>0</v>
      </c>
      <c r="R271" s="214">
        <f>Q271*H271</f>
        <v>0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255</v>
      </c>
      <c r="AT271" s="216" t="s">
        <v>132</v>
      </c>
      <c r="AU271" s="216" t="s">
        <v>138</v>
      </c>
      <c r="AY271" s="18" t="s">
        <v>129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138</v>
      </c>
      <c r="BK271" s="217">
        <f>ROUND(I271*H271,2)</f>
        <v>0</v>
      </c>
      <c r="BL271" s="18" t="s">
        <v>255</v>
      </c>
      <c r="BM271" s="216" t="s">
        <v>465</v>
      </c>
    </row>
    <row r="272" s="2" customFormat="1">
      <c r="A272" s="39"/>
      <c r="B272" s="40"/>
      <c r="C272" s="41"/>
      <c r="D272" s="218" t="s">
        <v>140</v>
      </c>
      <c r="E272" s="41"/>
      <c r="F272" s="219" t="s">
        <v>466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140</v>
      </c>
      <c r="AU272" s="18" t="s">
        <v>138</v>
      </c>
    </row>
    <row r="273" s="2" customFormat="1">
      <c r="A273" s="39"/>
      <c r="B273" s="40"/>
      <c r="C273" s="41"/>
      <c r="D273" s="223" t="s">
        <v>142</v>
      </c>
      <c r="E273" s="41"/>
      <c r="F273" s="224" t="s">
        <v>467</v>
      </c>
      <c r="G273" s="41"/>
      <c r="H273" s="41"/>
      <c r="I273" s="220"/>
      <c r="J273" s="41"/>
      <c r="K273" s="41"/>
      <c r="L273" s="45"/>
      <c r="M273" s="221"/>
      <c r="N273" s="222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142</v>
      </c>
      <c r="AU273" s="18" t="s">
        <v>138</v>
      </c>
    </row>
    <row r="274" s="13" customFormat="1">
      <c r="A274" s="13"/>
      <c r="B274" s="225"/>
      <c r="C274" s="226"/>
      <c r="D274" s="218" t="s">
        <v>144</v>
      </c>
      <c r="E274" s="227" t="s">
        <v>19</v>
      </c>
      <c r="F274" s="228" t="s">
        <v>468</v>
      </c>
      <c r="G274" s="226"/>
      <c r="H274" s="229">
        <v>46.399999999999999</v>
      </c>
      <c r="I274" s="230"/>
      <c r="J274" s="226"/>
      <c r="K274" s="226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144</v>
      </c>
      <c r="AU274" s="235" t="s">
        <v>138</v>
      </c>
      <c r="AV274" s="13" t="s">
        <v>138</v>
      </c>
      <c r="AW274" s="13" t="s">
        <v>34</v>
      </c>
      <c r="AX274" s="13" t="s">
        <v>82</v>
      </c>
      <c r="AY274" s="235" t="s">
        <v>129</v>
      </c>
    </row>
    <row r="275" s="2" customFormat="1" ht="24.15" customHeight="1">
      <c r="A275" s="39"/>
      <c r="B275" s="40"/>
      <c r="C275" s="236" t="s">
        <v>469</v>
      </c>
      <c r="D275" s="236" t="s">
        <v>178</v>
      </c>
      <c r="E275" s="237" t="s">
        <v>470</v>
      </c>
      <c r="F275" s="238" t="s">
        <v>471</v>
      </c>
      <c r="G275" s="239" t="s">
        <v>135</v>
      </c>
      <c r="H275" s="240">
        <v>50.112000000000002</v>
      </c>
      <c r="I275" s="241"/>
      <c r="J275" s="242">
        <f>ROUND(I275*H275,2)</f>
        <v>0</v>
      </c>
      <c r="K275" s="238" t="s">
        <v>136</v>
      </c>
      <c r="L275" s="243"/>
      <c r="M275" s="244" t="s">
        <v>19</v>
      </c>
      <c r="N275" s="245" t="s">
        <v>46</v>
      </c>
      <c r="O275" s="85"/>
      <c r="P275" s="214">
        <f>O275*H275</f>
        <v>0</v>
      </c>
      <c r="Q275" s="214">
        <v>0.0060000000000000001</v>
      </c>
      <c r="R275" s="214">
        <f>Q275*H275</f>
        <v>0.30067199999999999</v>
      </c>
      <c r="S275" s="214">
        <v>0</v>
      </c>
      <c r="T275" s="215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325</v>
      </c>
      <c r="AT275" s="216" t="s">
        <v>178</v>
      </c>
      <c r="AU275" s="216" t="s">
        <v>138</v>
      </c>
      <c r="AY275" s="18" t="s">
        <v>129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138</v>
      </c>
      <c r="BK275" s="217">
        <f>ROUND(I275*H275,2)</f>
        <v>0</v>
      </c>
      <c r="BL275" s="18" t="s">
        <v>255</v>
      </c>
      <c r="BM275" s="216" t="s">
        <v>472</v>
      </c>
    </row>
    <row r="276" s="2" customFormat="1">
      <c r="A276" s="39"/>
      <c r="B276" s="40"/>
      <c r="C276" s="41"/>
      <c r="D276" s="218" t="s">
        <v>140</v>
      </c>
      <c r="E276" s="41"/>
      <c r="F276" s="219" t="s">
        <v>471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140</v>
      </c>
      <c r="AU276" s="18" t="s">
        <v>138</v>
      </c>
    </row>
    <row r="277" s="13" customFormat="1">
      <c r="A277" s="13"/>
      <c r="B277" s="225"/>
      <c r="C277" s="226"/>
      <c r="D277" s="218" t="s">
        <v>144</v>
      </c>
      <c r="E277" s="226"/>
      <c r="F277" s="228" t="s">
        <v>473</v>
      </c>
      <c r="G277" s="226"/>
      <c r="H277" s="229">
        <v>50.112000000000002</v>
      </c>
      <c r="I277" s="230"/>
      <c r="J277" s="226"/>
      <c r="K277" s="226"/>
      <c r="L277" s="231"/>
      <c r="M277" s="232"/>
      <c r="N277" s="233"/>
      <c r="O277" s="233"/>
      <c r="P277" s="233"/>
      <c r="Q277" s="233"/>
      <c r="R277" s="233"/>
      <c r="S277" s="233"/>
      <c r="T277" s="23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5" t="s">
        <v>144</v>
      </c>
      <c r="AU277" s="235" t="s">
        <v>138</v>
      </c>
      <c r="AV277" s="13" t="s">
        <v>138</v>
      </c>
      <c r="AW277" s="13" t="s">
        <v>4</v>
      </c>
      <c r="AX277" s="13" t="s">
        <v>82</v>
      </c>
      <c r="AY277" s="235" t="s">
        <v>129</v>
      </c>
    </row>
    <row r="278" s="2" customFormat="1" ht="16.5" customHeight="1">
      <c r="A278" s="39"/>
      <c r="B278" s="40"/>
      <c r="C278" s="205" t="s">
        <v>474</v>
      </c>
      <c r="D278" s="205" t="s">
        <v>132</v>
      </c>
      <c r="E278" s="206" t="s">
        <v>475</v>
      </c>
      <c r="F278" s="207" t="s">
        <v>476</v>
      </c>
      <c r="G278" s="208" t="s">
        <v>222</v>
      </c>
      <c r="H278" s="209">
        <v>0.34999999999999998</v>
      </c>
      <c r="I278" s="210"/>
      <c r="J278" s="211">
        <f>ROUND(I278*H278,2)</f>
        <v>0</v>
      </c>
      <c r="K278" s="207" t="s">
        <v>136</v>
      </c>
      <c r="L278" s="45"/>
      <c r="M278" s="212" t="s">
        <v>19</v>
      </c>
      <c r="N278" s="213" t="s">
        <v>46</v>
      </c>
      <c r="O278" s="85"/>
      <c r="P278" s="214">
        <f>O278*H278</f>
        <v>0</v>
      </c>
      <c r="Q278" s="214">
        <v>0</v>
      </c>
      <c r="R278" s="214">
        <f>Q278*H278</f>
        <v>0</v>
      </c>
      <c r="S278" s="214">
        <v>0</v>
      </c>
      <c r="T278" s="215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6" t="s">
        <v>255</v>
      </c>
      <c r="AT278" s="216" t="s">
        <v>132</v>
      </c>
      <c r="AU278" s="216" t="s">
        <v>138</v>
      </c>
      <c r="AY278" s="18" t="s">
        <v>129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8" t="s">
        <v>138</v>
      </c>
      <c r="BK278" s="217">
        <f>ROUND(I278*H278,2)</f>
        <v>0</v>
      </c>
      <c r="BL278" s="18" t="s">
        <v>255</v>
      </c>
      <c r="BM278" s="216" t="s">
        <v>477</v>
      </c>
    </row>
    <row r="279" s="2" customFormat="1">
      <c r="A279" s="39"/>
      <c r="B279" s="40"/>
      <c r="C279" s="41"/>
      <c r="D279" s="218" t="s">
        <v>140</v>
      </c>
      <c r="E279" s="41"/>
      <c r="F279" s="219" t="s">
        <v>478</v>
      </c>
      <c r="G279" s="41"/>
      <c r="H279" s="41"/>
      <c r="I279" s="220"/>
      <c r="J279" s="41"/>
      <c r="K279" s="41"/>
      <c r="L279" s="45"/>
      <c r="M279" s="221"/>
      <c r="N279" s="222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140</v>
      </c>
      <c r="AU279" s="18" t="s">
        <v>138</v>
      </c>
    </row>
    <row r="280" s="2" customFormat="1">
      <c r="A280" s="39"/>
      <c r="B280" s="40"/>
      <c r="C280" s="41"/>
      <c r="D280" s="223" t="s">
        <v>142</v>
      </c>
      <c r="E280" s="41"/>
      <c r="F280" s="224" t="s">
        <v>479</v>
      </c>
      <c r="G280" s="41"/>
      <c r="H280" s="41"/>
      <c r="I280" s="220"/>
      <c r="J280" s="41"/>
      <c r="K280" s="41"/>
      <c r="L280" s="45"/>
      <c r="M280" s="221"/>
      <c r="N280" s="222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142</v>
      </c>
      <c r="AU280" s="18" t="s">
        <v>138</v>
      </c>
    </row>
    <row r="281" s="12" customFormat="1" ht="22.8" customHeight="1">
      <c r="A281" s="12"/>
      <c r="B281" s="189"/>
      <c r="C281" s="190"/>
      <c r="D281" s="191" t="s">
        <v>73</v>
      </c>
      <c r="E281" s="203" t="s">
        <v>480</v>
      </c>
      <c r="F281" s="203" t="s">
        <v>481</v>
      </c>
      <c r="G281" s="190"/>
      <c r="H281" s="190"/>
      <c r="I281" s="193"/>
      <c r="J281" s="204">
        <f>BK281</f>
        <v>0</v>
      </c>
      <c r="K281" s="190"/>
      <c r="L281" s="195"/>
      <c r="M281" s="196"/>
      <c r="N281" s="197"/>
      <c r="O281" s="197"/>
      <c r="P281" s="198">
        <f>SUM(P282:P287)</f>
        <v>0</v>
      </c>
      <c r="Q281" s="197"/>
      <c r="R281" s="198">
        <f>SUM(R282:R287)</f>
        <v>0</v>
      </c>
      <c r="S281" s="197"/>
      <c r="T281" s="199">
        <f>SUM(T282:T287)</f>
        <v>0.15642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0" t="s">
        <v>138</v>
      </c>
      <c r="AT281" s="201" t="s">
        <v>73</v>
      </c>
      <c r="AU281" s="201" t="s">
        <v>82</v>
      </c>
      <c r="AY281" s="200" t="s">
        <v>129</v>
      </c>
      <c r="BK281" s="202">
        <f>SUM(BK282:BK287)</f>
        <v>0</v>
      </c>
    </row>
    <row r="282" s="2" customFormat="1" ht="16.5" customHeight="1">
      <c r="A282" s="39"/>
      <c r="B282" s="40"/>
      <c r="C282" s="205" t="s">
        <v>482</v>
      </c>
      <c r="D282" s="205" t="s">
        <v>132</v>
      </c>
      <c r="E282" s="206" t="s">
        <v>483</v>
      </c>
      <c r="F282" s="207" t="s">
        <v>484</v>
      </c>
      <c r="G282" s="208" t="s">
        <v>135</v>
      </c>
      <c r="H282" s="209">
        <v>46.399999999999999</v>
      </c>
      <c r="I282" s="210"/>
      <c r="J282" s="211">
        <f>ROUND(I282*H282,2)</f>
        <v>0</v>
      </c>
      <c r="K282" s="207" t="s">
        <v>136</v>
      </c>
      <c r="L282" s="45"/>
      <c r="M282" s="212" t="s">
        <v>19</v>
      </c>
      <c r="N282" s="213" t="s">
        <v>46</v>
      </c>
      <c r="O282" s="85"/>
      <c r="P282" s="214">
        <f>O282*H282</f>
        <v>0</v>
      </c>
      <c r="Q282" s="214">
        <v>0</v>
      </c>
      <c r="R282" s="214">
        <f>Q282*H282</f>
        <v>0</v>
      </c>
      <c r="S282" s="214">
        <v>0.0030000000000000001</v>
      </c>
      <c r="T282" s="215">
        <f>S282*H282</f>
        <v>0.13919999999999999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6" t="s">
        <v>255</v>
      </c>
      <c r="AT282" s="216" t="s">
        <v>132</v>
      </c>
      <c r="AU282" s="216" t="s">
        <v>138</v>
      </c>
      <c r="AY282" s="18" t="s">
        <v>129</v>
      </c>
      <c r="BE282" s="217">
        <f>IF(N282="základní",J282,0)</f>
        <v>0</v>
      </c>
      <c r="BF282" s="217">
        <f>IF(N282="snížená",J282,0)</f>
        <v>0</v>
      </c>
      <c r="BG282" s="217">
        <f>IF(N282="zákl. přenesená",J282,0)</f>
        <v>0</v>
      </c>
      <c r="BH282" s="217">
        <f>IF(N282="sníž. přenesená",J282,0)</f>
        <v>0</v>
      </c>
      <c r="BI282" s="217">
        <f>IF(N282="nulová",J282,0)</f>
        <v>0</v>
      </c>
      <c r="BJ282" s="18" t="s">
        <v>138</v>
      </c>
      <c r="BK282" s="217">
        <f>ROUND(I282*H282,2)</f>
        <v>0</v>
      </c>
      <c r="BL282" s="18" t="s">
        <v>255</v>
      </c>
      <c r="BM282" s="216" t="s">
        <v>485</v>
      </c>
    </row>
    <row r="283" s="2" customFormat="1">
      <c r="A283" s="39"/>
      <c r="B283" s="40"/>
      <c r="C283" s="41"/>
      <c r="D283" s="218" t="s">
        <v>140</v>
      </c>
      <c r="E283" s="41"/>
      <c r="F283" s="219" t="s">
        <v>486</v>
      </c>
      <c r="G283" s="41"/>
      <c r="H283" s="41"/>
      <c r="I283" s="220"/>
      <c r="J283" s="41"/>
      <c r="K283" s="41"/>
      <c r="L283" s="45"/>
      <c r="M283" s="221"/>
      <c r="N283" s="222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140</v>
      </c>
      <c r="AU283" s="18" t="s">
        <v>138</v>
      </c>
    </row>
    <row r="284" s="2" customFormat="1">
      <c r="A284" s="39"/>
      <c r="B284" s="40"/>
      <c r="C284" s="41"/>
      <c r="D284" s="223" t="s">
        <v>142</v>
      </c>
      <c r="E284" s="41"/>
      <c r="F284" s="224" t="s">
        <v>487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142</v>
      </c>
      <c r="AU284" s="18" t="s">
        <v>138</v>
      </c>
    </row>
    <row r="285" s="2" customFormat="1" ht="16.5" customHeight="1">
      <c r="A285" s="39"/>
      <c r="B285" s="40"/>
      <c r="C285" s="205" t="s">
        <v>488</v>
      </c>
      <c r="D285" s="205" t="s">
        <v>132</v>
      </c>
      <c r="E285" s="206" t="s">
        <v>489</v>
      </c>
      <c r="F285" s="207" t="s">
        <v>490</v>
      </c>
      <c r="G285" s="208" t="s">
        <v>165</v>
      </c>
      <c r="H285" s="209">
        <v>57.399999999999999</v>
      </c>
      <c r="I285" s="210"/>
      <c r="J285" s="211">
        <f>ROUND(I285*H285,2)</f>
        <v>0</v>
      </c>
      <c r="K285" s="207" t="s">
        <v>136</v>
      </c>
      <c r="L285" s="45"/>
      <c r="M285" s="212" t="s">
        <v>19</v>
      </c>
      <c r="N285" s="213" t="s">
        <v>46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0.00029999999999999997</v>
      </c>
      <c r="T285" s="215">
        <f>S285*H285</f>
        <v>0.017219999999999999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255</v>
      </c>
      <c r="AT285" s="216" t="s">
        <v>132</v>
      </c>
      <c r="AU285" s="216" t="s">
        <v>138</v>
      </c>
      <c r="AY285" s="18" t="s">
        <v>129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138</v>
      </c>
      <c r="BK285" s="217">
        <f>ROUND(I285*H285,2)</f>
        <v>0</v>
      </c>
      <c r="BL285" s="18" t="s">
        <v>255</v>
      </c>
      <c r="BM285" s="216" t="s">
        <v>491</v>
      </c>
    </row>
    <row r="286" s="2" customFormat="1">
      <c r="A286" s="39"/>
      <c r="B286" s="40"/>
      <c r="C286" s="41"/>
      <c r="D286" s="218" t="s">
        <v>140</v>
      </c>
      <c r="E286" s="41"/>
      <c r="F286" s="219" t="s">
        <v>492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140</v>
      </c>
      <c r="AU286" s="18" t="s">
        <v>138</v>
      </c>
    </row>
    <row r="287" s="2" customFormat="1">
      <c r="A287" s="39"/>
      <c r="B287" s="40"/>
      <c r="C287" s="41"/>
      <c r="D287" s="223" t="s">
        <v>142</v>
      </c>
      <c r="E287" s="41"/>
      <c r="F287" s="224" t="s">
        <v>493</v>
      </c>
      <c r="G287" s="41"/>
      <c r="H287" s="41"/>
      <c r="I287" s="220"/>
      <c r="J287" s="41"/>
      <c r="K287" s="41"/>
      <c r="L287" s="45"/>
      <c r="M287" s="221"/>
      <c r="N287" s="222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142</v>
      </c>
      <c r="AU287" s="18" t="s">
        <v>138</v>
      </c>
    </row>
    <row r="288" s="12" customFormat="1" ht="22.8" customHeight="1">
      <c r="A288" s="12"/>
      <c r="B288" s="189"/>
      <c r="C288" s="190"/>
      <c r="D288" s="191" t="s">
        <v>73</v>
      </c>
      <c r="E288" s="203" t="s">
        <v>494</v>
      </c>
      <c r="F288" s="203" t="s">
        <v>495</v>
      </c>
      <c r="G288" s="190"/>
      <c r="H288" s="190"/>
      <c r="I288" s="193"/>
      <c r="J288" s="204">
        <f>BK288</f>
        <v>0</v>
      </c>
      <c r="K288" s="190"/>
      <c r="L288" s="195"/>
      <c r="M288" s="196"/>
      <c r="N288" s="197"/>
      <c r="O288" s="197"/>
      <c r="P288" s="198">
        <f>SUM(P289:P320)</f>
        <v>0</v>
      </c>
      <c r="Q288" s="197"/>
      <c r="R288" s="198">
        <f>SUM(R289:R320)</f>
        <v>0.050821659999999998</v>
      </c>
      <c r="S288" s="197"/>
      <c r="T288" s="199">
        <f>SUM(T289:T320)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0" t="s">
        <v>138</v>
      </c>
      <c r="AT288" s="201" t="s">
        <v>73</v>
      </c>
      <c r="AU288" s="201" t="s">
        <v>82</v>
      </c>
      <c r="AY288" s="200" t="s">
        <v>129</v>
      </c>
      <c r="BK288" s="202">
        <f>SUM(BK289:BK320)</f>
        <v>0</v>
      </c>
    </row>
    <row r="289" s="2" customFormat="1" ht="16.5" customHeight="1">
      <c r="A289" s="39"/>
      <c r="B289" s="40"/>
      <c r="C289" s="205" t="s">
        <v>496</v>
      </c>
      <c r="D289" s="205" t="s">
        <v>132</v>
      </c>
      <c r="E289" s="206" t="s">
        <v>497</v>
      </c>
      <c r="F289" s="207" t="s">
        <v>498</v>
      </c>
      <c r="G289" s="208" t="s">
        <v>135</v>
      </c>
      <c r="H289" s="209">
        <v>1.6859999999999999</v>
      </c>
      <c r="I289" s="210"/>
      <c r="J289" s="211">
        <f>ROUND(I289*H289,2)</f>
        <v>0</v>
      </c>
      <c r="K289" s="207" t="s">
        <v>136</v>
      </c>
      <c r="L289" s="45"/>
      <c r="M289" s="212" t="s">
        <v>19</v>
      </c>
      <c r="N289" s="213" t="s">
        <v>46</v>
      </c>
      <c r="O289" s="85"/>
      <c r="P289" s="214">
        <f>O289*H289</f>
        <v>0</v>
      </c>
      <c r="Q289" s="214">
        <v>0.00029999999999999997</v>
      </c>
      <c r="R289" s="214">
        <f>Q289*H289</f>
        <v>0.00050579999999999993</v>
      </c>
      <c r="S289" s="214">
        <v>0</v>
      </c>
      <c r="T289" s="21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6" t="s">
        <v>255</v>
      </c>
      <c r="AT289" s="216" t="s">
        <v>132</v>
      </c>
      <c r="AU289" s="216" t="s">
        <v>138</v>
      </c>
      <c r="AY289" s="18" t="s">
        <v>129</v>
      </c>
      <c r="BE289" s="217">
        <f>IF(N289="základní",J289,0)</f>
        <v>0</v>
      </c>
      <c r="BF289" s="217">
        <f>IF(N289="snížená",J289,0)</f>
        <v>0</v>
      </c>
      <c r="BG289" s="217">
        <f>IF(N289="zákl. přenesená",J289,0)</f>
        <v>0</v>
      </c>
      <c r="BH289" s="217">
        <f>IF(N289="sníž. přenesená",J289,0)</f>
        <v>0</v>
      </c>
      <c r="BI289" s="217">
        <f>IF(N289="nulová",J289,0)</f>
        <v>0</v>
      </c>
      <c r="BJ289" s="18" t="s">
        <v>138</v>
      </c>
      <c r="BK289" s="217">
        <f>ROUND(I289*H289,2)</f>
        <v>0</v>
      </c>
      <c r="BL289" s="18" t="s">
        <v>255</v>
      </c>
      <c r="BM289" s="216" t="s">
        <v>499</v>
      </c>
    </row>
    <row r="290" s="2" customFormat="1">
      <c r="A290" s="39"/>
      <c r="B290" s="40"/>
      <c r="C290" s="41"/>
      <c r="D290" s="218" t="s">
        <v>140</v>
      </c>
      <c r="E290" s="41"/>
      <c r="F290" s="219" t="s">
        <v>500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140</v>
      </c>
      <c r="AU290" s="18" t="s">
        <v>138</v>
      </c>
    </row>
    <row r="291" s="2" customFormat="1">
      <c r="A291" s="39"/>
      <c r="B291" s="40"/>
      <c r="C291" s="41"/>
      <c r="D291" s="223" t="s">
        <v>142</v>
      </c>
      <c r="E291" s="41"/>
      <c r="F291" s="224" t="s">
        <v>501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142</v>
      </c>
      <c r="AU291" s="18" t="s">
        <v>138</v>
      </c>
    </row>
    <row r="292" s="13" customFormat="1">
      <c r="A292" s="13"/>
      <c r="B292" s="225"/>
      <c r="C292" s="226"/>
      <c r="D292" s="218" t="s">
        <v>144</v>
      </c>
      <c r="E292" s="227" t="s">
        <v>19</v>
      </c>
      <c r="F292" s="228" t="s">
        <v>502</v>
      </c>
      <c r="G292" s="226"/>
      <c r="H292" s="229">
        <v>1.6859999999999999</v>
      </c>
      <c r="I292" s="230"/>
      <c r="J292" s="226"/>
      <c r="K292" s="226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144</v>
      </c>
      <c r="AU292" s="235" t="s">
        <v>138</v>
      </c>
      <c r="AV292" s="13" t="s">
        <v>138</v>
      </c>
      <c r="AW292" s="13" t="s">
        <v>34</v>
      </c>
      <c r="AX292" s="13" t="s">
        <v>82</v>
      </c>
      <c r="AY292" s="235" t="s">
        <v>129</v>
      </c>
    </row>
    <row r="293" s="2" customFormat="1" ht="16.5" customHeight="1">
      <c r="A293" s="39"/>
      <c r="B293" s="40"/>
      <c r="C293" s="205" t="s">
        <v>503</v>
      </c>
      <c r="D293" s="205" t="s">
        <v>132</v>
      </c>
      <c r="E293" s="206" t="s">
        <v>504</v>
      </c>
      <c r="F293" s="207" t="s">
        <v>505</v>
      </c>
      <c r="G293" s="208" t="s">
        <v>135</v>
      </c>
      <c r="H293" s="209">
        <v>1.6859999999999999</v>
      </c>
      <c r="I293" s="210"/>
      <c r="J293" s="211">
        <f>ROUND(I293*H293,2)</f>
        <v>0</v>
      </c>
      <c r="K293" s="207" t="s">
        <v>136</v>
      </c>
      <c r="L293" s="45"/>
      <c r="M293" s="212" t="s">
        <v>19</v>
      </c>
      <c r="N293" s="213" t="s">
        <v>46</v>
      </c>
      <c r="O293" s="85"/>
      <c r="P293" s="214">
        <f>O293*H293</f>
        <v>0</v>
      </c>
      <c r="Q293" s="214">
        <v>0.0044999999999999997</v>
      </c>
      <c r="R293" s="214">
        <f>Q293*H293</f>
        <v>0.0075869999999999991</v>
      </c>
      <c r="S293" s="214">
        <v>0</v>
      </c>
      <c r="T293" s="215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6" t="s">
        <v>255</v>
      </c>
      <c r="AT293" s="216" t="s">
        <v>132</v>
      </c>
      <c r="AU293" s="216" t="s">
        <v>138</v>
      </c>
      <c r="AY293" s="18" t="s">
        <v>129</v>
      </c>
      <c r="BE293" s="217">
        <f>IF(N293="základní",J293,0)</f>
        <v>0</v>
      </c>
      <c r="BF293" s="217">
        <f>IF(N293="snížená",J293,0)</f>
        <v>0</v>
      </c>
      <c r="BG293" s="217">
        <f>IF(N293="zákl. přenesená",J293,0)</f>
        <v>0</v>
      </c>
      <c r="BH293" s="217">
        <f>IF(N293="sníž. přenesená",J293,0)</f>
        <v>0</v>
      </c>
      <c r="BI293" s="217">
        <f>IF(N293="nulová",J293,0)</f>
        <v>0</v>
      </c>
      <c r="BJ293" s="18" t="s">
        <v>138</v>
      </c>
      <c r="BK293" s="217">
        <f>ROUND(I293*H293,2)</f>
        <v>0</v>
      </c>
      <c r="BL293" s="18" t="s">
        <v>255</v>
      </c>
      <c r="BM293" s="216" t="s">
        <v>506</v>
      </c>
    </row>
    <row r="294" s="2" customFormat="1">
      <c r="A294" s="39"/>
      <c r="B294" s="40"/>
      <c r="C294" s="41"/>
      <c r="D294" s="218" t="s">
        <v>140</v>
      </c>
      <c r="E294" s="41"/>
      <c r="F294" s="219" t="s">
        <v>507</v>
      </c>
      <c r="G294" s="41"/>
      <c r="H294" s="41"/>
      <c r="I294" s="220"/>
      <c r="J294" s="41"/>
      <c r="K294" s="41"/>
      <c r="L294" s="45"/>
      <c r="M294" s="221"/>
      <c r="N294" s="222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140</v>
      </c>
      <c r="AU294" s="18" t="s">
        <v>138</v>
      </c>
    </row>
    <row r="295" s="2" customFormat="1">
      <c r="A295" s="39"/>
      <c r="B295" s="40"/>
      <c r="C295" s="41"/>
      <c r="D295" s="223" t="s">
        <v>142</v>
      </c>
      <c r="E295" s="41"/>
      <c r="F295" s="224" t="s">
        <v>508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142</v>
      </c>
      <c r="AU295" s="18" t="s">
        <v>138</v>
      </c>
    </row>
    <row r="296" s="2" customFormat="1" ht="16.5" customHeight="1">
      <c r="A296" s="39"/>
      <c r="B296" s="40"/>
      <c r="C296" s="205" t="s">
        <v>509</v>
      </c>
      <c r="D296" s="205" t="s">
        <v>132</v>
      </c>
      <c r="E296" s="206" t="s">
        <v>510</v>
      </c>
      <c r="F296" s="207" t="s">
        <v>511</v>
      </c>
      <c r="G296" s="208" t="s">
        <v>135</v>
      </c>
      <c r="H296" s="209">
        <v>1.6859999999999999</v>
      </c>
      <c r="I296" s="210"/>
      <c r="J296" s="211">
        <f>ROUND(I296*H296,2)</f>
        <v>0</v>
      </c>
      <c r="K296" s="207" t="s">
        <v>136</v>
      </c>
      <c r="L296" s="45"/>
      <c r="M296" s="212" t="s">
        <v>19</v>
      </c>
      <c r="N296" s="213" t="s">
        <v>46</v>
      </c>
      <c r="O296" s="85"/>
      <c r="P296" s="214">
        <f>O296*H296</f>
        <v>0</v>
      </c>
      <c r="Q296" s="214">
        <v>0.0014499999999999999</v>
      </c>
      <c r="R296" s="214">
        <f>Q296*H296</f>
        <v>0.0024446999999999997</v>
      </c>
      <c r="S296" s="214">
        <v>0</v>
      </c>
      <c r="T296" s="215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6" t="s">
        <v>255</v>
      </c>
      <c r="AT296" s="216" t="s">
        <v>132</v>
      </c>
      <c r="AU296" s="216" t="s">
        <v>138</v>
      </c>
      <c r="AY296" s="18" t="s">
        <v>129</v>
      </c>
      <c r="BE296" s="217">
        <f>IF(N296="základní",J296,0)</f>
        <v>0</v>
      </c>
      <c r="BF296" s="217">
        <f>IF(N296="snížená",J296,0)</f>
        <v>0</v>
      </c>
      <c r="BG296" s="217">
        <f>IF(N296="zákl. přenesená",J296,0)</f>
        <v>0</v>
      </c>
      <c r="BH296" s="217">
        <f>IF(N296="sníž. přenesená",J296,0)</f>
        <v>0</v>
      </c>
      <c r="BI296" s="217">
        <f>IF(N296="nulová",J296,0)</f>
        <v>0</v>
      </c>
      <c r="BJ296" s="18" t="s">
        <v>138</v>
      </c>
      <c r="BK296" s="217">
        <f>ROUND(I296*H296,2)</f>
        <v>0</v>
      </c>
      <c r="BL296" s="18" t="s">
        <v>255</v>
      </c>
      <c r="BM296" s="216" t="s">
        <v>512</v>
      </c>
    </row>
    <row r="297" s="2" customFormat="1">
      <c r="A297" s="39"/>
      <c r="B297" s="40"/>
      <c r="C297" s="41"/>
      <c r="D297" s="218" t="s">
        <v>140</v>
      </c>
      <c r="E297" s="41"/>
      <c r="F297" s="219" t="s">
        <v>513</v>
      </c>
      <c r="G297" s="41"/>
      <c r="H297" s="41"/>
      <c r="I297" s="220"/>
      <c r="J297" s="41"/>
      <c r="K297" s="41"/>
      <c r="L297" s="45"/>
      <c r="M297" s="221"/>
      <c r="N297" s="222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140</v>
      </c>
      <c r="AU297" s="18" t="s">
        <v>138</v>
      </c>
    </row>
    <row r="298" s="2" customFormat="1">
      <c r="A298" s="39"/>
      <c r="B298" s="40"/>
      <c r="C298" s="41"/>
      <c r="D298" s="223" t="s">
        <v>142</v>
      </c>
      <c r="E298" s="41"/>
      <c r="F298" s="224" t="s">
        <v>514</v>
      </c>
      <c r="G298" s="41"/>
      <c r="H298" s="41"/>
      <c r="I298" s="220"/>
      <c r="J298" s="41"/>
      <c r="K298" s="41"/>
      <c r="L298" s="45"/>
      <c r="M298" s="221"/>
      <c r="N298" s="222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142</v>
      </c>
      <c r="AU298" s="18" t="s">
        <v>138</v>
      </c>
    </row>
    <row r="299" s="2" customFormat="1" ht="21.75" customHeight="1">
      <c r="A299" s="39"/>
      <c r="B299" s="40"/>
      <c r="C299" s="205" t="s">
        <v>515</v>
      </c>
      <c r="D299" s="205" t="s">
        <v>132</v>
      </c>
      <c r="E299" s="206" t="s">
        <v>516</v>
      </c>
      <c r="F299" s="207" t="s">
        <v>517</v>
      </c>
      <c r="G299" s="208" t="s">
        <v>135</v>
      </c>
      <c r="H299" s="209">
        <v>1.6859999999999999</v>
      </c>
      <c r="I299" s="210"/>
      <c r="J299" s="211">
        <f>ROUND(I299*H299,2)</f>
        <v>0</v>
      </c>
      <c r="K299" s="207" t="s">
        <v>136</v>
      </c>
      <c r="L299" s="45"/>
      <c r="M299" s="212" t="s">
        <v>19</v>
      </c>
      <c r="N299" s="213" t="s">
        <v>46</v>
      </c>
      <c r="O299" s="85"/>
      <c r="P299" s="214">
        <f>O299*H299</f>
        <v>0</v>
      </c>
      <c r="Q299" s="214">
        <v>0.0053</v>
      </c>
      <c r="R299" s="214">
        <f>Q299*H299</f>
        <v>0.008935799999999999</v>
      </c>
      <c r="S299" s="214">
        <v>0</v>
      </c>
      <c r="T299" s="21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255</v>
      </c>
      <c r="AT299" s="216" t="s">
        <v>132</v>
      </c>
      <c r="AU299" s="216" t="s">
        <v>138</v>
      </c>
      <c r="AY299" s="18" t="s">
        <v>129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138</v>
      </c>
      <c r="BK299" s="217">
        <f>ROUND(I299*H299,2)</f>
        <v>0</v>
      </c>
      <c r="BL299" s="18" t="s">
        <v>255</v>
      </c>
      <c r="BM299" s="216" t="s">
        <v>518</v>
      </c>
    </row>
    <row r="300" s="2" customFormat="1">
      <c r="A300" s="39"/>
      <c r="B300" s="40"/>
      <c r="C300" s="41"/>
      <c r="D300" s="218" t="s">
        <v>140</v>
      </c>
      <c r="E300" s="41"/>
      <c r="F300" s="219" t="s">
        <v>519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140</v>
      </c>
      <c r="AU300" s="18" t="s">
        <v>138</v>
      </c>
    </row>
    <row r="301" s="2" customFormat="1">
      <c r="A301" s="39"/>
      <c r="B301" s="40"/>
      <c r="C301" s="41"/>
      <c r="D301" s="223" t="s">
        <v>142</v>
      </c>
      <c r="E301" s="41"/>
      <c r="F301" s="224" t="s">
        <v>520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142</v>
      </c>
      <c r="AU301" s="18" t="s">
        <v>138</v>
      </c>
    </row>
    <row r="302" s="2" customFormat="1" ht="16.5" customHeight="1">
      <c r="A302" s="39"/>
      <c r="B302" s="40"/>
      <c r="C302" s="236" t="s">
        <v>521</v>
      </c>
      <c r="D302" s="236" t="s">
        <v>178</v>
      </c>
      <c r="E302" s="237" t="s">
        <v>522</v>
      </c>
      <c r="F302" s="238" t="s">
        <v>523</v>
      </c>
      <c r="G302" s="239" t="s">
        <v>135</v>
      </c>
      <c r="H302" s="240">
        <v>1.6859999999999999</v>
      </c>
      <c r="I302" s="241"/>
      <c r="J302" s="242">
        <f>ROUND(I302*H302,2)</f>
        <v>0</v>
      </c>
      <c r="K302" s="238" t="s">
        <v>136</v>
      </c>
      <c r="L302" s="243"/>
      <c r="M302" s="244" t="s">
        <v>19</v>
      </c>
      <c r="N302" s="245" t="s">
        <v>46</v>
      </c>
      <c r="O302" s="85"/>
      <c r="P302" s="214">
        <f>O302*H302</f>
        <v>0</v>
      </c>
      <c r="Q302" s="214">
        <v>0.01771</v>
      </c>
      <c r="R302" s="214">
        <f>Q302*H302</f>
        <v>0.02985906</v>
      </c>
      <c r="S302" s="214">
        <v>0</v>
      </c>
      <c r="T302" s="215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6" t="s">
        <v>325</v>
      </c>
      <c r="AT302" s="216" t="s">
        <v>178</v>
      </c>
      <c r="AU302" s="216" t="s">
        <v>138</v>
      </c>
      <c r="AY302" s="18" t="s">
        <v>129</v>
      </c>
      <c r="BE302" s="217">
        <f>IF(N302="základní",J302,0)</f>
        <v>0</v>
      </c>
      <c r="BF302" s="217">
        <f>IF(N302="snížená",J302,0)</f>
        <v>0</v>
      </c>
      <c r="BG302" s="217">
        <f>IF(N302="zákl. přenesená",J302,0)</f>
        <v>0</v>
      </c>
      <c r="BH302" s="217">
        <f>IF(N302="sníž. přenesená",J302,0)</f>
        <v>0</v>
      </c>
      <c r="BI302" s="217">
        <f>IF(N302="nulová",J302,0)</f>
        <v>0</v>
      </c>
      <c r="BJ302" s="18" t="s">
        <v>138</v>
      </c>
      <c r="BK302" s="217">
        <f>ROUND(I302*H302,2)</f>
        <v>0</v>
      </c>
      <c r="BL302" s="18" t="s">
        <v>255</v>
      </c>
      <c r="BM302" s="216" t="s">
        <v>524</v>
      </c>
    </row>
    <row r="303" s="2" customFormat="1">
      <c r="A303" s="39"/>
      <c r="B303" s="40"/>
      <c r="C303" s="41"/>
      <c r="D303" s="218" t="s">
        <v>140</v>
      </c>
      <c r="E303" s="41"/>
      <c r="F303" s="219" t="s">
        <v>523</v>
      </c>
      <c r="G303" s="41"/>
      <c r="H303" s="41"/>
      <c r="I303" s="220"/>
      <c r="J303" s="41"/>
      <c r="K303" s="41"/>
      <c r="L303" s="45"/>
      <c r="M303" s="221"/>
      <c r="N303" s="222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140</v>
      </c>
      <c r="AU303" s="18" t="s">
        <v>138</v>
      </c>
    </row>
    <row r="304" s="2" customFormat="1" ht="21.75" customHeight="1">
      <c r="A304" s="39"/>
      <c r="B304" s="40"/>
      <c r="C304" s="205" t="s">
        <v>525</v>
      </c>
      <c r="D304" s="205" t="s">
        <v>132</v>
      </c>
      <c r="E304" s="206" t="s">
        <v>526</v>
      </c>
      <c r="F304" s="207" t="s">
        <v>527</v>
      </c>
      <c r="G304" s="208" t="s">
        <v>135</v>
      </c>
      <c r="H304" s="209">
        <v>1.6859999999999999</v>
      </c>
      <c r="I304" s="210"/>
      <c r="J304" s="211">
        <f>ROUND(I304*H304,2)</f>
        <v>0</v>
      </c>
      <c r="K304" s="207" t="s">
        <v>136</v>
      </c>
      <c r="L304" s="45"/>
      <c r="M304" s="212" t="s">
        <v>19</v>
      </c>
      <c r="N304" s="213" t="s">
        <v>46</v>
      </c>
      <c r="O304" s="85"/>
      <c r="P304" s="214">
        <f>O304*H304</f>
        <v>0</v>
      </c>
      <c r="Q304" s="214">
        <v>0</v>
      </c>
      <c r="R304" s="214">
        <f>Q304*H304</f>
        <v>0</v>
      </c>
      <c r="S304" s="214">
        <v>0</v>
      </c>
      <c r="T304" s="215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6" t="s">
        <v>255</v>
      </c>
      <c r="AT304" s="216" t="s">
        <v>132</v>
      </c>
      <c r="AU304" s="216" t="s">
        <v>138</v>
      </c>
      <c r="AY304" s="18" t="s">
        <v>129</v>
      </c>
      <c r="BE304" s="217">
        <f>IF(N304="základní",J304,0)</f>
        <v>0</v>
      </c>
      <c r="BF304" s="217">
        <f>IF(N304="snížená",J304,0)</f>
        <v>0</v>
      </c>
      <c r="BG304" s="217">
        <f>IF(N304="zákl. přenesená",J304,0)</f>
        <v>0</v>
      </c>
      <c r="BH304" s="217">
        <f>IF(N304="sníž. přenesená",J304,0)</f>
        <v>0</v>
      </c>
      <c r="BI304" s="217">
        <f>IF(N304="nulová",J304,0)</f>
        <v>0</v>
      </c>
      <c r="BJ304" s="18" t="s">
        <v>138</v>
      </c>
      <c r="BK304" s="217">
        <f>ROUND(I304*H304,2)</f>
        <v>0</v>
      </c>
      <c r="BL304" s="18" t="s">
        <v>255</v>
      </c>
      <c r="BM304" s="216" t="s">
        <v>528</v>
      </c>
    </row>
    <row r="305" s="2" customFormat="1">
      <c r="A305" s="39"/>
      <c r="B305" s="40"/>
      <c r="C305" s="41"/>
      <c r="D305" s="218" t="s">
        <v>140</v>
      </c>
      <c r="E305" s="41"/>
      <c r="F305" s="219" t="s">
        <v>529</v>
      </c>
      <c r="G305" s="41"/>
      <c r="H305" s="41"/>
      <c r="I305" s="220"/>
      <c r="J305" s="41"/>
      <c r="K305" s="41"/>
      <c r="L305" s="45"/>
      <c r="M305" s="221"/>
      <c r="N305" s="222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140</v>
      </c>
      <c r="AU305" s="18" t="s">
        <v>138</v>
      </c>
    </row>
    <row r="306" s="2" customFormat="1">
      <c r="A306" s="39"/>
      <c r="B306" s="40"/>
      <c r="C306" s="41"/>
      <c r="D306" s="223" t="s">
        <v>142</v>
      </c>
      <c r="E306" s="41"/>
      <c r="F306" s="224" t="s">
        <v>530</v>
      </c>
      <c r="G306" s="41"/>
      <c r="H306" s="41"/>
      <c r="I306" s="220"/>
      <c r="J306" s="41"/>
      <c r="K306" s="41"/>
      <c r="L306" s="45"/>
      <c r="M306" s="221"/>
      <c r="N306" s="222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142</v>
      </c>
      <c r="AU306" s="18" t="s">
        <v>138</v>
      </c>
    </row>
    <row r="307" s="2" customFormat="1" ht="16.5" customHeight="1">
      <c r="A307" s="39"/>
      <c r="B307" s="40"/>
      <c r="C307" s="205" t="s">
        <v>531</v>
      </c>
      <c r="D307" s="205" t="s">
        <v>132</v>
      </c>
      <c r="E307" s="206" t="s">
        <v>532</v>
      </c>
      <c r="F307" s="207" t="s">
        <v>533</v>
      </c>
      <c r="G307" s="208" t="s">
        <v>135</v>
      </c>
      <c r="H307" s="209">
        <v>1.6859999999999999</v>
      </c>
      <c r="I307" s="210"/>
      <c r="J307" s="211">
        <f>ROUND(I307*H307,2)</f>
        <v>0</v>
      </c>
      <c r="K307" s="207" t="s">
        <v>136</v>
      </c>
      <c r="L307" s="45"/>
      <c r="M307" s="212" t="s">
        <v>19</v>
      </c>
      <c r="N307" s="213" t="s">
        <v>46</v>
      </c>
      <c r="O307" s="85"/>
      <c r="P307" s="214">
        <f>O307*H307</f>
        <v>0</v>
      </c>
      <c r="Q307" s="214">
        <v>0</v>
      </c>
      <c r="R307" s="214">
        <f>Q307*H307</f>
        <v>0</v>
      </c>
      <c r="S307" s="214">
        <v>0</v>
      </c>
      <c r="T307" s="215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6" t="s">
        <v>255</v>
      </c>
      <c r="AT307" s="216" t="s">
        <v>132</v>
      </c>
      <c r="AU307" s="216" t="s">
        <v>138</v>
      </c>
      <c r="AY307" s="18" t="s">
        <v>129</v>
      </c>
      <c r="BE307" s="217">
        <f>IF(N307="základní",J307,0)</f>
        <v>0</v>
      </c>
      <c r="BF307" s="217">
        <f>IF(N307="snížená",J307,0)</f>
        <v>0</v>
      </c>
      <c r="BG307" s="217">
        <f>IF(N307="zákl. přenesená",J307,0)</f>
        <v>0</v>
      </c>
      <c r="BH307" s="217">
        <f>IF(N307="sníž. přenesená",J307,0)</f>
        <v>0</v>
      </c>
      <c r="BI307" s="217">
        <f>IF(N307="nulová",J307,0)</f>
        <v>0</v>
      </c>
      <c r="BJ307" s="18" t="s">
        <v>138</v>
      </c>
      <c r="BK307" s="217">
        <f>ROUND(I307*H307,2)</f>
        <v>0</v>
      </c>
      <c r="BL307" s="18" t="s">
        <v>255</v>
      </c>
      <c r="BM307" s="216" t="s">
        <v>534</v>
      </c>
    </row>
    <row r="308" s="2" customFormat="1">
      <c r="A308" s="39"/>
      <c r="B308" s="40"/>
      <c r="C308" s="41"/>
      <c r="D308" s="218" t="s">
        <v>140</v>
      </c>
      <c r="E308" s="41"/>
      <c r="F308" s="219" t="s">
        <v>535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140</v>
      </c>
      <c r="AU308" s="18" t="s">
        <v>138</v>
      </c>
    </row>
    <row r="309" s="2" customFormat="1">
      <c r="A309" s="39"/>
      <c r="B309" s="40"/>
      <c r="C309" s="41"/>
      <c r="D309" s="223" t="s">
        <v>142</v>
      </c>
      <c r="E309" s="41"/>
      <c r="F309" s="224" t="s">
        <v>536</v>
      </c>
      <c r="G309" s="41"/>
      <c r="H309" s="41"/>
      <c r="I309" s="220"/>
      <c r="J309" s="41"/>
      <c r="K309" s="41"/>
      <c r="L309" s="45"/>
      <c r="M309" s="221"/>
      <c r="N309" s="222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142</v>
      </c>
      <c r="AU309" s="18" t="s">
        <v>138</v>
      </c>
    </row>
    <row r="310" s="2" customFormat="1" ht="16.5" customHeight="1">
      <c r="A310" s="39"/>
      <c r="B310" s="40"/>
      <c r="C310" s="205" t="s">
        <v>537</v>
      </c>
      <c r="D310" s="205" t="s">
        <v>132</v>
      </c>
      <c r="E310" s="206" t="s">
        <v>538</v>
      </c>
      <c r="F310" s="207" t="s">
        <v>539</v>
      </c>
      <c r="G310" s="208" t="s">
        <v>165</v>
      </c>
      <c r="H310" s="209">
        <v>2.8100000000000001</v>
      </c>
      <c r="I310" s="210"/>
      <c r="J310" s="211">
        <f>ROUND(I310*H310,2)</f>
        <v>0</v>
      </c>
      <c r="K310" s="207" t="s">
        <v>136</v>
      </c>
      <c r="L310" s="45"/>
      <c r="M310" s="212" t="s">
        <v>19</v>
      </c>
      <c r="N310" s="213" t="s">
        <v>46</v>
      </c>
      <c r="O310" s="85"/>
      <c r="P310" s="214">
        <f>O310*H310</f>
        <v>0</v>
      </c>
      <c r="Q310" s="214">
        <v>0.00018000000000000001</v>
      </c>
      <c r="R310" s="214">
        <f>Q310*H310</f>
        <v>0.00050580000000000004</v>
      </c>
      <c r="S310" s="214">
        <v>0</v>
      </c>
      <c r="T310" s="21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6" t="s">
        <v>255</v>
      </c>
      <c r="AT310" s="216" t="s">
        <v>132</v>
      </c>
      <c r="AU310" s="216" t="s">
        <v>138</v>
      </c>
      <c r="AY310" s="18" t="s">
        <v>129</v>
      </c>
      <c r="BE310" s="217">
        <f>IF(N310="základní",J310,0)</f>
        <v>0</v>
      </c>
      <c r="BF310" s="217">
        <f>IF(N310="snížená",J310,0)</f>
        <v>0</v>
      </c>
      <c r="BG310" s="217">
        <f>IF(N310="zákl. přenesená",J310,0)</f>
        <v>0</v>
      </c>
      <c r="BH310" s="217">
        <f>IF(N310="sníž. přenesená",J310,0)</f>
        <v>0</v>
      </c>
      <c r="BI310" s="217">
        <f>IF(N310="nulová",J310,0)</f>
        <v>0</v>
      </c>
      <c r="BJ310" s="18" t="s">
        <v>138</v>
      </c>
      <c r="BK310" s="217">
        <f>ROUND(I310*H310,2)</f>
        <v>0</v>
      </c>
      <c r="BL310" s="18" t="s">
        <v>255</v>
      </c>
      <c r="BM310" s="216" t="s">
        <v>540</v>
      </c>
    </row>
    <row r="311" s="2" customFormat="1">
      <c r="A311" s="39"/>
      <c r="B311" s="40"/>
      <c r="C311" s="41"/>
      <c r="D311" s="218" t="s">
        <v>140</v>
      </c>
      <c r="E311" s="41"/>
      <c r="F311" s="219" t="s">
        <v>541</v>
      </c>
      <c r="G311" s="41"/>
      <c r="H311" s="41"/>
      <c r="I311" s="220"/>
      <c r="J311" s="41"/>
      <c r="K311" s="41"/>
      <c r="L311" s="45"/>
      <c r="M311" s="221"/>
      <c r="N311" s="222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140</v>
      </c>
      <c r="AU311" s="18" t="s">
        <v>138</v>
      </c>
    </row>
    <row r="312" s="2" customFormat="1">
      <c r="A312" s="39"/>
      <c r="B312" s="40"/>
      <c r="C312" s="41"/>
      <c r="D312" s="223" t="s">
        <v>142</v>
      </c>
      <c r="E312" s="41"/>
      <c r="F312" s="224" t="s">
        <v>542</v>
      </c>
      <c r="G312" s="41"/>
      <c r="H312" s="41"/>
      <c r="I312" s="220"/>
      <c r="J312" s="41"/>
      <c r="K312" s="41"/>
      <c r="L312" s="45"/>
      <c r="M312" s="221"/>
      <c r="N312" s="222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142</v>
      </c>
      <c r="AU312" s="18" t="s">
        <v>138</v>
      </c>
    </row>
    <row r="313" s="2" customFormat="1" ht="16.5" customHeight="1">
      <c r="A313" s="39"/>
      <c r="B313" s="40"/>
      <c r="C313" s="236" t="s">
        <v>543</v>
      </c>
      <c r="D313" s="236" t="s">
        <v>178</v>
      </c>
      <c r="E313" s="237" t="s">
        <v>544</v>
      </c>
      <c r="F313" s="238" t="s">
        <v>545</v>
      </c>
      <c r="G313" s="239" t="s">
        <v>165</v>
      </c>
      <c r="H313" s="240">
        <v>2.8100000000000001</v>
      </c>
      <c r="I313" s="241"/>
      <c r="J313" s="242">
        <f>ROUND(I313*H313,2)</f>
        <v>0</v>
      </c>
      <c r="K313" s="238" t="s">
        <v>136</v>
      </c>
      <c r="L313" s="243"/>
      <c r="M313" s="244" t="s">
        <v>19</v>
      </c>
      <c r="N313" s="245" t="s">
        <v>46</v>
      </c>
      <c r="O313" s="85"/>
      <c r="P313" s="214">
        <f>O313*H313</f>
        <v>0</v>
      </c>
      <c r="Q313" s="214">
        <v>0.00032000000000000003</v>
      </c>
      <c r="R313" s="214">
        <f>Q313*H313</f>
        <v>0.00089920000000000006</v>
      </c>
      <c r="S313" s="214">
        <v>0</v>
      </c>
      <c r="T313" s="215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6" t="s">
        <v>325</v>
      </c>
      <c r="AT313" s="216" t="s">
        <v>178</v>
      </c>
      <c r="AU313" s="216" t="s">
        <v>138</v>
      </c>
      <c r="AY313" s="18" t="s">
        <v>129</v>
      </c>
      <c r="BE313" s="217">
        <f>IF(N313="základní",J313,0)</f>
        <v>0</v>
      </c>
      <c r="BF313" s="217">
        <f>IF(N313="snížená",J313,0)</f>
        <v>0</v>
      </c>
      <c r="BG313" s="217">
        <f>IF(N313="zákl. přenesená",J313,0)</f>
        <v>0</v>
      </c>
      <c r="BH313" s="217">
        <f>IF(N313="sníž. přenesená",J313,0)</f>
        <v>0</v>
      </c>
      <c r="BI313" s="217">
        <f>IF(N313="nulová",J313,0)</f>
        <v>0</v>
      </c>
      <c r="BJ313" s="18" t="s">
        <v>138</v>
      </c>
      <c r="BK313" s="217">
        <f>ROUND(I313*H313,2)</f>
        <v>0</v>
      </c>
      <c r="BL313" s="18" t="s">
        <v>255</v>
      </c>
      <c r="BM313" s="216" t="s">
        <v>546</v>
      </c>
    </row>
    <row r="314" s="2" customFormat="1">
      <c r="A314" s="39"/>
      <c r="B314" s="40"/>
      <c r="C314" s="41"/>
      <c r="D314" s="218" t="s">
        <v>140</v>
      </c>
      <c r="E314" s="41"/>
      <c r="F314" s="219" t="s">
        <v>545</v>
      </c>
      <c r="G314" s="41"/>
      <c r="H314" s="41"/>
      <c r="I314" s="220"/>
      <c r="J314" s="41"/>
      <c r="K314" s="41"/>
      <c r="L314" s="45"/>
      <c r="M314" s="221"/>
      <c r="N314" s="222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140</v>
      </c>
      <c r="AU314" s="18" t="s">
        <v>138</v>
      </c>
    </row>
    <row r="315" s="2" customFormat="1" ht="16.5" customHeight="1">
      <c r="A315" s="39"/>
      <c r="B315" s="40"/>
      <c r="C315" s="205" t="s">
        <v>547</v>
      </c>
      <c r="D315" s="205" t="s">
        <v>132</v>
      </c>
      <c r="E315" s="206" t="s">
        <v>548</v>
      </c>
      <c r="F315" s="207" t="s">
        <v>549</v>
      </c>
      <c r="G315" s="208" t="s">
        <v>165</v>
      </c>
      <c r="H315" s="209">
        <v>2.8100000000000001</v>
      </c>
      <c r="I315" s="210"/>
      <c r="J315" s="211">
        <f>ROUND(I315*H315,2)</f>
        <v>0</v>
      </c>
      <c r="K315" s="207" t="s">
        <v>136</v>
      </c>
      <c r="L315" s="45"/>
      <c r="M315" s="212" t="s">
        <v>19</v>
      </c>
      <c r="N315" s="213" t="s">
        <v>46</v>
      </c>
      <c r="O315" s="85"/>
      <c r="P315" s="214">
        <f>O315*H315</f>
        <v>0</v>
      </c>
      <c r="Q315" s="214">
        <v>3.0000000000000001E-05</v>
      </c>
      <c r="R315" s="214">
        <f>Q315*H315</f>
        <v>8.4300000000000003E-05</v>
      </c>
      <c r="S315" s="214">
        <v>0</v>
      </c>
      <c r="T315" s="21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6" t="s">
        <v>255</v>
      </c>
      <c r="AT315" s="216" t="s">
        <v>132</v>
      </c>
      <c r="AU315" s="216" t="s">
        <v>138</v>
      </c>
      <c r="AY315" s="18" t="s">
        <v>129</v>
      </c>
      <c r="BE315" s="217">
        <f>IF(N315="základní",J315,0)</f>
        <v>0</v>
      </c>
      <c r="BF315" s="217">
        <f>IF(N315="snížená",J315,0)</f>
        <v>0</v>
      </c>
      <c r="BG315" s="217">
        <f>IF(N315="zákl. přenesená",J315,0)</f>
        <v>0</v>
      </c>
      <c r="BH315" s="217">
        <f>IF(N315="sníž. přenesená",J315,0)</f>
        <v>0</v>
      </c>
      <c r="BI315" s="217">
        <f>IF(N315="nulová",J315,0)</f>
        <v>0</v>
      </c>
      <c r="BJ315" s="18" t="s">
        <v>138</v>
      </c>
      <c r="BK315" s="217">
        <f>ROUND(I315*H315,2)</f>
        <v>0</v>
      </c>
      <c r="BL315" s="18" t="s">
        <v>255</v>
      </c>
      <c r="BM315" s="216" t="s">
        <v>550</v>
      </c>
    </row>
    <row r="316" s="2" customFormat="1">
      <c r="A316" s="39"/>
      <c r="B316" s="40"/>
      <c r="C316" s="41"/>
      <c r="D316" s="218" t="s">
        <v>140</v>
      </c>
      <c r="E316" s="41"/>
      <c r="F316" s="219" t="s">
        <v>551</v>
      </c>
      <c r="G316" s="41"/>
      <c r="H316" s="41"/>
      <c r="I316" s="220"/>
      <c r="J316" s="41"/>
      <c r="K316" s="41"/>
      <c r="L316" s="45"/>
      <c r="M316" s="221"/>
      <c r="N316" s="222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140</v>
      </c>
      <c r="AU316" s="18" t="s">
        <v>138</v>
      </c>
    </row>
    <row r="317" s="2" customFormat="1">
      <c r="A317" s="39"/>
      <c r="B317" s="40"/>
      <c r="C317" s="41"/>
      <c r="D317" s="223" t="s">
        <v>142</v>
      </c>
      <c r="E317" s="41"/>
      <c r="F317" s="224" t="s">
        <v>552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142</v>
      </c>
      <c r="AU317" s="18" t="s">
        <v>138</v>
      </c>
    </row>
    <row r="318" s="2" customFormat="1" ht="16.5" customHeight="1">
      <c r="A318" s="39"/>
      <c r="B318" s="40"/>
      <c r="C318" s="205" t="s">
        <v>553</v>
      </c>
      <c r="D318" s="205" t="s">
        <v>132</v>
      </c>
      <c r="E318" s="206" t="s">
        <v>554</v>
      </c>
      <c r="F318" s="207" t="s">
        <v>555</v>
      </c>
      <c r="G318" s="208" t="s">
        <v>222</v>
      </c>
      <c r="H318" s="209">
        <v>0.10000000000000001</v>
      </c>
      <c r="I318" s="210"/>
      <c r="J318" s="211">
        <f>ROUND(I318*H318,2)</f>
        <v>0</v>
      </c>
      <c r="K318" s="207" t="s">
        <v>136</v>
      </c>
      <c r="L318" s="45"/>
      <c r="M318" s="212" t="s">
        <v>19</v>
      </c>
      <c r="N318" s="213" t="s">
        <v>46</v>
      </c>
      <c r="O318" s="85"/>
      <c r="P318" s="214">
        <f>O318*H318</f>
        <v>0</v>
      </c>
      <c r="Q318" s="214">
        <v>0</v>
      </c>
      <c r="R318" s="214">
        <f>Q318*H318</f>
        <v>0</v>
      </c>
      <c r="S318" s="214">
        <v>0</v>
      </c>
      <c r="T318" s="215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6" t="s">
        <v>255</v>
      </c>
      <c r="AT318" s="216" t="s">
        <v>132</v>
      </c>
      <c r="AU318" s="216" t="s">
        <v>138</v>
      </c>
      <c r="AY318" s="18" t="s">
        <v>129</v>
      </c>
      <c r="BE318" s="217">
        <f>IF(N318="základní",J318,0)</f>
        <v>0</v>
      </c>
      <c r="BF318" s="217">
        <f>IF(N318="snížená",J318,0)</f>
        <v>0</v>
      </c>
      <c r="BG318" s="217">
        <f>IF(N318="zákl. přenesená",J318,0)</f>
        <v>0</v>
      </c>
      <c r="BH318" s="217">
        <f>IF(N318="sníž. přenesená",J318,0)</f>
        <v>0</v>
      </c>
      <c r="BI318" s="217">
        <f>IF(N318="nulová",J318,0)</f>
        <v>0</v>
      </c>
      <c r="BJ318" s="18" t="s">
        <v>138</v>
      </c>
      <c r="BK318" s="217">
        <f>ROUND(I318*H318,2)</f>
        <v>0</v>
      </c>
      <c r="BL318" s="18" t="s">
        <v>255</v>
      </c>
      <c r="BM318" s="216" t="s">
        <v>556</v>
      </c>
    </row>
    <row r="319" s="2" customFormat="1">
      <c r="A319" s="39"/>
      <c r="B319" s="40"/>
      <c r="C319" s="41"/>
      <c r="D319" s="218" t="s">
        <v>140</v>
      </c>
      <c r="E319" s="41"/>
      <c r="F319" s="219" t="s">
        <v>557</v>
      </c>
      <c r="G319" s="41"/>
      <c r="H319" s="41"/>
      <c r="I319" s="220"/>
      <c r="J319" s="41"/>
      <c r="K319" s="41"/>
      <c r="L319" s="45"/>
      <c r="M319" s="221"/>
      <c r="N319" s="222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140</v>
      </c>
      <c r="AU319" s="18" t="s">
        <v>138</v>
      </c>
    </row>
    <row r="320" s="2" customFormat="1">
      <c r="A320" s="39"/>
      <c r="B320" s="40"/>
      <c r="C320" s="41"/>
      <c r="D320" s="223" t="s">
        <v>142</v>
      </c>
      <c r="E320" s="41"/>
      <c r="F320" s="224" t="s">
        <v>558</v>
      </c>
      <c r="G320" s="41"/>
      <c r="H320" s="41"/>
      <c r="I320" s="220"/>
      <c r="J320" s="41"/>
      <c r="K320" s="41"/>
      <c r="L320" s="45"/>
      <c r="M320" s="221"/>
      <c r="N320" s="222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142</v>
      </c>
      <c r="AU320" s="18" t="s">
        <v>138</v>
      </c>
    </row>
    <row r="321" s="12" customFormat="1" ht="22.8" customHeight="1">
      <c r="A321" s="12"/>
      <c r="B321" s="189"/>
      <c r="C321" s="190"/>
      <c r="D321" s="191" t="s">
        <v>73</v>
      </c>
      <c r="E321" s="203" t="s">
        <v>559</v>
      </c>
      <c r="F321" s="203" t="s">
        <v>560</v>
      </c>
      <c r="G321" s="190"/>
      <c r="H321" s="190"/>
      <c r="I321" s="193"/>
      <c r="J321" s="204">
        <f>BK321</f>
        <v>0</v>
      </c>
      <c r="K321" s="190"/>
      <c r="L321" s="195"/>
      <c r="M321" s="196"/>
      <c r="N321" s="197"/>
      <c r="O321" s="197"/>
      <c r="P321" s="198">
        <f>SUM(P322:P341)</f>
        <v>0</v>
      </c>
      <c r="Q321" s="197"/>
      <c r="R321" s="198">
        <f>SUM(R322:R341)</f>
        <v>0.0098999999999999991</v>
      </c>
      <c r="S321" s="197"/>
      <c r="T321" s="199">
        <f>SUM(T322:T341)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0" t="s">
        <v>138</v>
      </c>
      <c r="AT321" s="201" t="s">
        <v>73</v>
      </c>
      <c r="AU321" s="201" t="s">
        <v>82</v>
      </c>
      <c r="AY321" s="200" t="s">
        <v>129</v>
      </c>
      <c r="BK321" s="202">
        <f>SUM(BK322:BK341)</f>
        <v>0</v>
      </c>
    </row>
    <row r="322" s="2" customFormat="1" ht="16.5" customHeight="1">
      <c r="A322" s="39"/>
      <c r="B322" s="40"/>
      <c r="C322" s="205" t="s">
        <v>561</v>
      </c>
      <c r="D322" s="205" t="s">
        <v>132</v>
      </c>
      <c r="E322" s="206" t="s">
        <v>562</v>
      </c>
      <c r="F322" s="207" t="s">
        <v>563</v>
      </c>
      <c r="G322" s="208" t="s">
        <v>135</v>
      </c>
      <c r="H322" s="209">
        <v>18</v>
      </c>
      <c r="I322" s="210"/>
      <c r="J322" s="211">
        <f>ROUND(I322*H322,2)</f>
        <v>0</v>
      </c>
      <c r="K322" s="207" t="s">
        <v>136</v>
      </c>
      <c r="L322" s="45"/>
      <c r="M322" s="212" t="s">
        <v>19</v>
      </c>
      <c r="N322" s="213" t="s">
        <v>46</v>
      </c>
      <c r="O322" s="85"/>
      <c r="P322" s="214">
        <f>O322*H322</f>
        <v>0</v>
      </c>
      <c r="Q322" s="214">
        <v>6.9999999999999994E-05</v>
      </c>
      <c r="R322" s="214">
        <f>Q322*H322</f>
        <v>0.0012599999999999998</v>
      </c>
      <c r="S322" s="214">
        <v>0</v>
      </c>
      <c r="T322" s="215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6" t="s">
        <v>255</v>
      </c>
      <c r="AT322" s="216" t="s">
        <v>132</v>
      </c>
      <c r="AU322" s="216" t="s">
        <v>138</v>
      </c>
      <c r="AY322" s="18" t="s">
        <v>129</v>
      </c>
      <c r="BE322" s="217">
        <f>IF(N322="základní",J322,0)</f>
        <v>0</v>
      </c>
      <c r="BF322" s="217">
        <f>IF(N322="snížená",J322,0)</f>
        <v>0</v>
      </c>
      <c r="BG322" s="217">
        <f>IF(N322="zákl. přenesená",J322,0)</f>
        <v>0</v>
      </c>
      <c r="BH322" s="217">
        <f>IF(N322="sníž. přenesená",J322,0)</f>
        <v>0</v>
      </c>
      <c r="BI322" s="217">
        <f>IF(N322="nulová",J322,0)</f>
        <v>0</v>
      </c>
      <c r="BJ322" s="18" t="s">
        <v>138</v>
      </c>
      <c r="BK322" s="217">
        <f>ROUND(I322*H322,2)</f>
        <v>0</v>
      </c>
      <c r="BL322" s="18" t="s">
        <v>255</v>
      </c>
      <c r="BM322" s="216" t="s">
        <v>564</v>
      </c>
    </row>
    <row r="323" s="2" customFormat="1">
      <c r="A323" s="39"/>
      <c r="B323" s="40"/>
      <c r="C323" s="41"/>
      <c r="D323" s="218" t="s">
        <v>140</v>
      </c>
      <c r="E323" s="41"/>
      <c r="F323" s="219" t="s">
        <v>563</v>
      </c>
      <c r="G323" s="41"/>
      <c r="H323" s="41"/>
      <c r="I323" s="220"/>
      <c r="J323" s="41"/>
      <c r="K323" s="41"/>
      <c r="L323" s="45"/>
      <c r="M323" s="221"/>
      <c r="N323" s="222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140</v>
      </c>
      <c r="AU323" s="18" t="s">
        <v>138</v>
      </c>
    </row>
    <row r="324" s="2" customFormat="1">
      <c r="A324" s="39"/>
      <c r="B324" s="40"/>
      <c r="C324" s="41"/>
      <c r="D324" s="223" t="s">
        <v>142</v>
      </c>
      <c r="E324" s="41"/>
      <c r="F324" s="224" t="s">
        <v>565</v>
      </c>
      <c r="G324" s="41"/>
      <c r="H324" s="41"/>
      <c r="I324" s="220"/>
      <c r="J324" s="41"/>
      <c r="K324" s="41"/>
      <c r="L324" s="45"/>
      <c r="M324" s="221"/>
      <c r="N324" s="222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142</v>
      </c>
      <c r="AU324" s="18" t="s">
        <v>138</v>
      </c>
    </row>
    <row r="325" s="13" customFormat="1">
      <c r="A325" s="13"/>
      <c r="B325" s="225"/>
      <c r="C325" s="226"/>
      <c r="D325" s="218" t="s">
        <v>144</v>
      </c>
      <c r="E325" s="227" t="s">
        <v>19</v>
      </c>
      <c r="F325" s="228" t="s">
        <v>566</v>
      </c>
      <c r="G325" s="226"/>
      <c r="H325" s="229">
        <v>18</v>
      </c>
      <c r="I325" s="230"/>
      <c r="J325" s="226"/>
      <c r="K325" s="226"/>
      <c r="L325" s="231"/>
      <c r="M325" s="232"/>
      <c r="N325" s="233"/>
      <c r="O325" s="233"/>
      <c r="P325" s="233"/>
      <c r="Q325" s="233"/>
      <c r="R325" s="233"/>
      <c r="S325" s="233"/>
      <c r="T325" s="23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5" t="s">
        <v>144</v>
      </c>
      <c r="AU325" s="235" t="s">
        <v>138</v>
      </c>
      <c r="AV325" s="13" t="s">
        <v>138</v>
      </c>
      <c r="AW325" s="13" t="s">
        <v>34</v>
      </c>
      <c r="AX325" s="13" t="s">
        <v>82</v>
      </c>
      <c r="AY325" s="235" t="s">
        <v>129</v>
      </c>
    </row>
    <row r="326" s="2" customFormat="1" ht="16.5" customHeight="1">
      <c r="A326" s="39"/>
      <c r="B326" s="40"/>
      <c r="C326" s="205" t="s">
        <v>567</v>
      </c>
      <c r="D326" s="205" t="s">
        <v>132</v>
      </c>
      <c r="E326" s="206" t="s">
        <v>568</v>
      </c>
      <c r="F326" s="207" t="s">
        <v>569</v>
      </c>
      <c r="G326" s="208" t="s">
        <v>135</v>
      </c>
      <c r="H326" s="209">
        <v>18</v>
      </c>
      <c r="I326" s="210"/>
      <c r="J326" s="211">
        <f>ROUND(I326*H326,2)</f>
        <v>0</v>
      </c>
      <c r="K326" s="207" t="s">
        <v>136</v>
      </c>
      <c r="L326" s="45"/>
      <c r="M326" s="212" t="s">
        <v>19</v>
      </c>
      <c r="N326" s="213" t="s">
        <v>46</v>
      </c>
      <c r="O326" s="85"/>
      <c r="P326" s="214">
        <f>O326*H326</f>
        <v>0</v>
      </c>
      <c r="Q326" s="214">
        <v>0</v>
      </c>
      <c r="R326" s="214">
        <f>Q326*H326</f>
        <v>0</v>
      </c>
      <c r="S326" s="214">
        <v>0</v>
      </c>
      <c r="T326" s="215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6" t="s">
        <v>255</v>
      </c>
      <c r="AT326" s="216" t="s">
        <v>132</v>
      </c>
      <c r="AU326" s="216" t="s">
        <v>138</v>
      </c>
      <c r="AY326" s="18" t="s">
        <v>129</v>
      </c>
      <c r="BE326" s="217">
        <f>IF(N326="základní",J326,0)</f>
        <v>0</v>
      </c>
      <c r="BF326" s="217">
        <f>IF(N326="snížená",J326,0)</f>
        <v>0</v>
      </c>
      <c r="BG326" s="217">
        <f>IF(N326="zákl. přenesená",J326,0)</f>
        <v>0</v>
      </c>
      <c r="BH326" s="217">
        <f>IF(N326="sníž. přenesená",J326,0)</f>
        <v>0</v>
      </c>
      <c r="BI326" s="217">
        <f>IF(N326="nulová",J326,0)</f>
        <v>0</v>
      </c>
      <c r="BJ326" s="18" t="s">
        <v>138</v>
      </c>
      <c r="BK326" s="217">
        <f>ROUND(I326*H326,2)</f>
        <v>0</v>
      </c>
      <c r="BL326" s="18" t="s">
        <v>255</v>
      </c>
      <c r="BM326" s="216" t="s">
        <v>570</v>
      </c>
    </row>
    <row r="327" s="2" customFormat="1">
      <c r="A327" s="39"/>
      <c r="B327" s="40"/>
      <c r="C327" s="41"/>
      <c r="D327" s="218" t="s">
        <v>140</v>
      </c>
      <c r="E327" s="41"/>
      <c r="F327" s="219" t="s">
        <v>569</v>
      </c>
      <c r="G327" s="41"/>
      <c r="H327" s="41"/>
      <c r="I327" s="220"/>
      <c r="J327" s="41"/>
      <c r="K327" s="41"/>
      <c r="L327" s="45"/>
      <c r="M327" s="221"/>
      <c r="N327" s="222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140</v>
      </c>
      <c r="AU327" s="18" t="s">
        <v>138</v>
      </c>
    </row>
    <row r="328" s="2" customFormat="1">
      <c r="A328" s="39"/>
      <c r="B328" s="40"/>
      <c r="C328" s="41"/>
      <c r="D328" s="223" t="s">
        <v>142</v>
      </c>
      <c r="E328" s="41"/>
      <c r="F328" s="224" t="s">
        <v>571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142</v>
      </c>
      <c r="AU328" s="18" t="s">
        <v>138</v>
      </c>
    </row>
    <row r="329" s="2" customFormat="1" ht="16.5" customHeight="1">
      <c r="A329" s="39"/>
      <c r="B329" s="40"/>
      <c r="C329" s="205" t="s">
        <v>572</v>
      </c>
      <c r="D329" s="205" t="s">
        <v>132</v>
      </c>
      <c r="E329" s="206" t="s">
        <v>573</v>
      </c>
      <c r="F329" s="207" t="s">
        <v>574</v>
      </c>
      <c r="G329" s="208" t="s">
        <v>135</v>
      </c>
      <c r="H329" s="209">
        <v>18</v>
      </c>
      <c r="I329" s="210"/>
      <c r="J329" s="211">
        <f>ROUND(I329*H329,2)</f>
        <v>0</v>
      </c>
      <c r="K329" s="207" t="s">
        <v>136</v>
      </c>
      <c r="L329" s="45"/>
      <c r="M329" s="212" t="s">
        <v>19</v>
      </c>
      <c r="N329" s="213" t="s">
        <v>46</v>
      </c>
      <c r="O329" s="85"/>
      <c r="P329" s="214">
        <f>O329*H329</f>
        <v>0</v>
      </c>
      <c r="Q329" s="214">
        <v>0.00013999999999999999</v>
      </c>
      <c r="R329" s="214">
        <f>Q329*H329</f>
        <v>0.0025199999999999997</v>
      </c>
      <c r="S329" s="214">
        <v>0</v>
      </c>
      <c r="T329" s="215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16" t="s">
        <v>255</v>
      </c>
      <c r="AT329" s="216" t="s">
        <v>132</v>
      </c>
      <c r="AU329" s="216" t="s">
        <v>138</v>
      </c>
      <c r="AY329" s="18" t="s">
        <v>129</v>
      </c>
      <c r="BE329" s="217">
        <f>IF(N329="základní",J329,0)</f>
        <v>0</v>
      </c>
      <c r="BF329" s="217">
        <f>IF(N329="snížená",J329,0)</f>
        <v>0</v>
      </c>
      <c r="BG329" s="217">
        <f>IF(N329="zákl. přenesená",J329,0)</f>
        <v>0</v>
      </c>
      <c r="BH329" s="217">
        <f>IF(N329="sníž. přenesená",J329,0)</f>
        <v>0</v>
      </c>
      <c r="BI329" s="217">
        <f>IF(N329="nulová",J329,0)</f>
        <v>0</v>
      </c>
      <c r="BJ329" s="18" t="s">
        <v>138</v>
      </c>
      <c r="BK329" s="217">
        <f>ROUND(I329*H329,2)</f>
        <v>0</v>
      </c>
      <c r="BL329" s="18" t="s">
        <v>255</v>
      </c>
      <c r="BM329" s="216" t="s">
        <v>575</v>
      </c>
    </row>
    <row r="330" s="2" customFormat="1">
      <c r="A330" s="39"/>
      <c r="B330" s="40"/>
      <c r="C330" s="41"/>
      <c r="D330" s="218" t="s">
        <v>140</v>
      </c>
      <c r="E330" s="41"/>
      <c r="F330" s="219" t="s">
        <v>576</v>
      </c>
      <c r="G330" s="41"/>
      <c r="H330" s="41"/>
      <c r="I330" s="220"/>
      <c r="J330" s="41"/>
      <c r="K330" s="41"/>
      <c r="L330" s="45"/>
      <c r="M330" s="221"/>
      <c r="N330" s="222"/>
      <c r="O330" s="85"/>
      <c r="P330" s="85"/>
      <c r="Q330" s="85"/>
      <c r="R330" s="85"/>
      <c r="S330" s="85"/>
      <c r="T330" s="86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140</v>
      </c>
      <c r="AU330" s="18" t="s">
        <v>138</v>
      </c>
    </row>
    <row r="331" s="2" customFormat="1">
      <c r="A331" s="39"/>
      <c r="B331" s="40"/>
      <c r="C331" s="41"/>
      <c r="D331" s="223" t="s">
        <v>142</v>
      </c>
      <c r="E331" s="41"/>
      <c r="F331" s="224" t="s">
        <v>577</v>
      </c>
      <c r="G331" s="41"/>
      <c r="H331" s="41"/>
      <c r="I331" s="220"/>
      <c r="J331" s="41"/>
      <c r="K331" s="41"/>
      <c r="L331" s="45"/>
      <c r="M331" s="221"/>
      <c r="N331" s="222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142</v>
      </c>
      <c r="AU331" s="18" t="s">
        <v>138</v>
      </c>
    </row>
    <row r="332" s="2" customFormat="1" ht="16.5" customHeight="1">
      <c r="A332" s="39"/>
      <c r="B332" s="40"/>
      <c r="C332" s="205" t="s">
        <v>578</v>
      </c>
      <c r="D332" s="205" t="s">
        <v>132</v>
      </c>
      <c r="E332" s="206" t="s">
        <v>579</v>
      </c>
      <c r="F332" s="207" t="s">
        <v>580</v>
      </c>
      <c r="G332" s="208" t="s">
        <v>135</v>
      </c>
      <c r="H332" s="209">
        <v>18</v>
      </c>
      <c r="I332" s="210"/>
      <c r="J332" s="211">
        <f>ROUND(I332*H332,2)</f>
        <v>0</v>
      </c>
      <c r="K332" s="207" t="s">
        <v>136</v>
      </c>
      <c r="L332" s="45"/>
      <c r="M332" s="212" t="s">
        <v>19</v>
      </c>
      <c r="N332" s="213" t="s">
        <v>46</v>
      </c>
      <c r="O332" s="85"/>
      <c r="P332" s="214">
        <f>O332*H332</f>
        <v>0</v>
      </c>
      <c r="Q332" s="214">
        <v>0.00012</v>
      </c>
      <c r="R332" s="214">
        <f>Q332*H332</f>
        <v>0.00216</v>
      </c>
      <c r="S332" s="214">
        <v>0</v>
      </c>
      <c r="T332" s="215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6" t="s">
        <v>255</v>
      </c>
      <c r="AT332" s="216" t="s">
        <v>132</v>
      </c>
      <c r="AU332" s="216" t="s">
        <v>138</v>
      </c>
      <c r="AY332" s="18" t="s">
        <v>129</v>
      </c>
      <c r="BE332" s="217">
        <f>IF(N332="základní",J332,0)</f>
        <v>0</v>
      </c>
      <c r="BF332" s="217">
        <f>IF(N332="snížená",J332,0)</f>
        <v>0</v>
      </c>
      <c r="BG332" s="217">
        <f>IF(N332="zákl. přenesená",J332,0)</f>
        <v>0</v>
      </c>
      <c r="BH332" s="217">
        <f>IF(N332="sníž. přenesená",J332,0)</f>
        <v>0</v>
      </c>
      <c r="BI332" s="217">
        <f>IF(N332="nulová",J332,0)</f>
        <v>0</v>
      </c>
      <c r="BJ332" s="18" t="s">
        <v>138</v>
      </c>
      <c r="BK332" s="217">
        <f>ROUND(I332*H332,2)</f>
        <v>0</v>
      </c>
      <c r="BL332" s="18" t="s">
        <v>255</v>
      </c>
      <c r="BM332" s="216" t="s">
        <v>581</v>
      </c>
    </row>
    <row r="333" s="2" customFormat="1">
      <c r="A333" s="39"/>
      <c r="B333" s="40"/>
      <c r="C333" s="41"/>
      <c r="D333" s="218" t="s">
        <v>140</v>
      </c>
      <c r="E333" s="41"/>
      <c r="F333" s="219" t="s">
        <v>582</v>
      </c>
      <c r="G333" s="41"/>
      <c r="H333" s="41"/>
      <c r="I333" s="220"/>
      <c r="J333" s="41"/>
      <c r="K333" s="41"/>
      <c r="L333" s="45"/>
      <c r="M333" s="221"/>
      <c r="N333" s="222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140</v>
      </c>
      <c r="AU333" s="18" t="s">
        <v>138</v>
      </c>
    </row>
    <row r="334" s="2" customFormat="1">
      <c r="A334" s="39"/>
      <c r="B334" s="40"/>
      <c r="C334" s="41"/>
      <c r="D334" s="223" t="s">
        <v>142</v>
      </c>
      <c r="E334" s="41"/>
      <c r="F334" s="224" t="s">
        <v>583</v>
      </c>
      <c r="G334" s="41"/>
      <c r="H334" s="41"/>
      <c r="I334" s="220"/>
      <c r="J334" s="41"/>
      <c r="K334" s="41"/>
      <c r="L334" s="45"/>
      <c r="M334" s="221"/>
      <c r="N334" s="222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142</v>
      </c>
      <c r="AU334" s="18" t="s">
        <v>138</v>
      </c>
    </row>
    <row r="335" s="2" customFormat="1" ht="16.5" customHeight="1">
      <c r="A335" s="39"/>
      <c r="B335" s="40"/>
      <c r="C335" s="205" t="s">
        <v>584</v>
      </c>
      <c r="D335" s="205" t="s">
        <v>132</v>
      </c>
      <c r="E335" s="206" t="s">
        <v>585</v>
      </c>
      <c r="F335" s="207" t="s">
        <v>586</v>
      </c>
      <c r="G335" s="208" t="s">
        <v>135</v>
      </c>
      <c r="H335" s="209">
        <v>18</v>
      </c>
      <c r="I335" s="210"/>
      <c r="J335" s="211">
        <f>ROUND(I335*H335,2)</f>
        <v>0</v>
      </c>
      <c r="K335" s="207" t="s">
        <v>136</v>
      </c>
      <c r="L335" s="45"/>
      <c r="M335" s="212" t="s">
        <v>19</v>
      </c>
      <c r="N335" s="213" t="s">
        <v>46</v>
      </c>
      <c r="O335" s="85"/>
      <c r="P335" s="214">
        <f>O335*H335</f>
        <v>0</v>
      </c>
      <c r="Q335" s="214">
        <v>0.00012</v>
      </c>
      <c r="R335" s="214">
        <f>Q335*H335</f>
        <v>0.00216</v>
      </c>
      <c r="S335" s="214">
        <v>0</v>
      </c>
      <c r="T335" s="215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16" t="s">
        <v>255</v>
      </c>
      <c r="AT335" s="216" t="s">
        <v>132</v>
      </c>
      <c r="AU335" s="216" t="s">
        <v>138</v>
      </c>
      <c r="AY335" s="18" t="s">
        <v>129</v>
      </c>
      <c r="BE335" s="217">
        <f>IF(N335="základní",J335,0)</f>
        <v>0</v>
      </c>
      <c r="BF335" s="217">
        <f>IF(N335="snížená",J335,0)</f>
        <v>0</v>
      </c>
      <c r="BG335" s="217">
        <f>IF(N335="zákl. přenesená",J335,0)</f>
        <v>0</v>
      </c>
      <c r="BH335" s="217">
        <f>IF(N335="sníž. přenesená",J335,0)</f>
        <v>0</v>
      </c>
      <c r="BI335" s="217">
        <f>IF(N335="nulová",J335,0)</f>
        <v>0</v>
      </c>
      <c r="BJ335" s="18" t="s">
        <v>138</v>
      </c>
      <c r="BK335" s="217">
        <f>ROUND(I335*H335,2)</f>
        <v>0</v>
      </c>
      <c r="BL335" s="18" t="s">
        <v>255</v>
      </c>
      <c r="BM335" s="216" t="s">
        <v>587</v>
      </c>
    </row>
    <row r="336" s="2" customFormat="1">
      <c r="A336" s="39"/>
      <c r="B336" s="40"/>
      <c r="C336" s="41"/>
      <c r="D336" s="218" t="s">
        <v>140</v>
      </c>
      <c r="E336" s="41"/>
      <c r="F336" s="219" t="s">
        <v>588</v>
      </c>
      <c r="G336" s="41"/>
      <c r="H336" s="41"/>
      <c r="I336" s="220"/>
      <c r="J336" s="41"/>
      <c r="K336" s="41"/>
      <c r="L336" s="45"/>
      <c r="M336" s="221"/>
      <c r="N336" s="222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140</v>
      </c>
      <c r="AU336" s="18" t="s">
        <v>138</v>
      </c>
    </row>
    <row r="337" s="2" customFormat="1">
      <c r="A337" s="39"/>
      <c r="B337" s="40"/>
      <c r="C337" s="41"/>
      <c r="D337" s="223" t="s">
        <v>142</v>
      </c>
      <c r="E337" s="41"/>
      <c r="F337" s="224" t="s">
        <v>589</v>
      </c>
      <c r="G337" s="41"/>
      <c r="H337" s="41"/>
      <c r="I337" s="220"/>
      <c r="J337" s="41"/>
      <c r="K337" s="41"/>
      <c r="L337" s="45"/>
      <c r="M337" s="221"/>
      <c r="N337" s="222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142</v>
      </c>
      <c r="AU337" s="18" t="s">
        <v>138</v>
      </c>
    </row>
    <row r="338" s="2" customFormat="1">
      <c r="A338" s="39"/>
      <c r="B338" s="40"/>
      <c r="C338" s="41"/>
      <c r="D338" s="218" t="s">
        <v>371</v>
      </c>
      <c r="E338" s="41"/>
      <c r="F338" s="246" t="s">
        <v>590</v>
      </c>
      <c r="G338" s="41"/>
      <c r="H338" s="41"/>
      <c r="I338" s="220"/>
      <c r="J338" s="41"/>
      <c r="K338" s="41"/>
      <c r="L338" s="45"/>
      <c r="M338" s="221"/>
      <c r="N338" s="222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371</v>
      </c>
      <c r="AU338" s="18" t="s">
        <v>138</v>
      </c>
    </row>
    <row r="339" s="2" customFormat="1" ht="24.15" customHeight="1">
      <c r="A339" s="39"/>
      <c r="B339" s="40"/>
      <c r="C339" s="205" t="s">
        <v>591</v>
      </c>
      <c r="D339" s="205" t="s">
        <v>132</v>
      </c>
      <c r="E339" s="206" t="s">
        <v>592</v>
      </c>
      <c r="F339" s="207" t="s">
        <v>593</v>
      </c>
      <c r="G339" s="208" t="s">
        <v>135</v>
      </c>
      <c r="H339" s="209">
        <v>18</v>
      </c>
      <c r="I339" s="210"/>
      <c r="J339" s="211">
        <f>ROUND(I339*H339,2)</f>
        <v>0</v>
      </c>
      <c r="K339" s="207" t="s">
        <v>136</v>
      </c>
      <c r="L339" s="45"/>
      <c r="M339" s="212" t="s">
        <v>19</v>
      </c>
      <c r="N339" s="213" t="s">
        <v>46</v>
      </c>
      <c r="O339" s="85"/>
      <c r="P339" s="214">
        <f>O339*H339</f>
        <v>0</v>
      </c>
      <c r="Q339" s="214">
        <v>0.00010000000000000001</v>
      </c>
      <c r="R339" s="214">
        <f>Q339*H339</f>
        <v>0.0018000000000000002</v>
      </c>
      <c r="S339" s="214">
        <v>0</v>
      </c>
      <c r="T339" s="215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6" t="s">
        <v>255</v>
      </c>
      <c r="AT339" s="216" t="s">
        <v>132</v>
      </c>
      <c r="AU339" s="216" t="s">
        <v>138</v>
      </c>
      <c r="AY339" s="18" t="s">
        <v>129</v>
      </c>
      <c r="BE339" s="217">
        <f>IF(N339="základní",J339,0)</f>
        <v>0</v>
      </c>
      <c r="BF339" s="217">
        <f>IF(N339="snížená",J339,0)</f>
        <v>0</v>
      </c>
      <c r="BG339" s="217">
        <f>IF(N339="zákl. přenesená",J339,0)</f>
        <v>0</v>
      </c>
      <c r="BH339" s="217">
        <f>IF(N339="sníž. přenesená",J339,0)</f>
        <v>0</v>
      </c>
      <c r="BI339" s="217">
        <f>IF(N339="nulová",J339,0)</f>
        <v>0</v>
      </c>
      <c r="BJ339" s="18" t="s">
        <v>138</v>
      </c>
      <c r="BK339" s="217">
        <f>ROUND(I339*H339,2)</f>
        <v>0</v>
      </c>
      <c r="BL339" s="18" t="s">
        <v>255</v>
      </c>
      <c r="BM339" s="216" t="s">
        <v>594</v>
      </c>
    </row>
    <row r="340" s="2" customFormat="1">
      <c r="A340" s="39"/>
      <c r="B340" s="40"/>
      <c r="C340" s="41"/>
      <c r="D340" s="218" t="s">
        <v>140</v>
      </c>
      <c r="E340" s="41"/>
      <c r="F340" s="219" t="s">
        <v>593</v>
      </c>
      <c r="G340" s="41"/>
      <c r="H340" s="41"/>
      <c r="I340" s="220"/>
      <c r="J340" s="41"/>
      <c r="K340" s="41"/>
      <c r="L340" s="45"/>
      <c r="M340" s="221"/>
      <c r="N340" s="222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140</v>
      </c>
      <c r="AU340" s="18" t="s">
        <v>138</v>
      </c>
    </row>
    <row r="341" s="2" customFormat="1">
      <c r="A341" s="39"/>
      <c r="B341" s="40"/>
      <c r="C341" s="41"/>
      <c r="D341" s="223" t="s">
        <v>142</v>
      </c>
      <c r="E341" s="41"/>
      <c r="F341" s="224" t="s">
        <v>595</v>
      </c>
      <c r="G341" s="41"/>
      <c r="H341" s="41"/>
      <c r="I341" s="220"/>
      <c r="J341" s="41"/>
      <c r="K341" s="41"/>
      <c r="L341" s="45"/>
      <c r="M341" s="221"/>
      <c r="N341" s="222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142</v>
      </c>
      <c r="AU341" s="18" t="s">
        <v>138</v>
      </c>
    </row>
    <row r="342" s="12" customFormat="1" ht="22.8" customHeight="1">
      <c r="A342" s="12"/>
      <c r="B342" s="189"/>
      <c r="C342" s="190"/>
      <c r="D342" s="191" t="s">
        <v>73</v>
      </c>
      <c r="E342" s="203" t="s">
        <v>596</v>
      </c>
      <c r="F342" s="203" t="s">
        <v>597</v>
      </c>
      <c r="G342" s="190"/>
      <c r="H342" s="190"/>
      <c r="I342" s="193"/>
      <c r="J342" s="204">
        <f>BK342</f>
        <v>0</v>
      </c>
      <c r="K342" s="190"/>
      <c r="L342" s="195"/>
      <c r="M342" s="196"/>
      <c r="N342" s="197"/>
      <c r="O342" s="197"/>
      <c r="P342" s="198">
        <f>SUM(P343:P367)</f>
        <v>0</v>
      </c>
      <c r="Q342" s="197"/>
      <c r="R342" s="198">
        <f>SUM(R343:R367)</f>
        <v>0.36408779999999996</v>
      </c>
      <c r="S342" s="197"/>
      <c r="T342" s="199">
        <f>SUM(T343:T367)</f>
        <v>0.075547000000000003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00" t="s">
        <v>138</v>
      </c>
      <c r="AT342" s="201" t="s">
        <v>73</v>
      </c>
      <c r="AU342" s="201" t="s">
        <v>82</v>
      </c>
      <c r="AY342" s="200" t="s">
        <v>129</v>
      </c>
      <c r="BK342" s="202">
        <f>SUM(BK343:BK367)</f>
        <v>0</v>
      </c>
    </row>
    <row r="343" s="2" customFormat="1" ht="16.5" customHeight="1">
      <c r="A343" s="39"/>
      <c r="B343" s="40"/>
      <c r="C343" s="205" t="s">
        <v>598</v>
      </c>
      <c r="D343" s="205" t="s">
        <v>132</v>
      </c>
      <c r="E343" s="206" t="s">
        <v>599</v>
      </c>
      <c r="F343" s="207" t="s">
        <v>600</v>
      </c>
      <c r="G343" s="208" t="s">
        <v>135</v>
      </c>
      <c r="H343" s="209">
        <v>243.69999999999999</v>
      </c>
      <c r="I343" s="210"/>
      <c r="J343" s="211">
        <f>ROUND(I343*H343,2)</f>
        <v>0</v>
      </c>
      <c r="K343" s="207" t="s">
        <v>136</v>
      </c>
      <c r="L343" s="45"/>
      <c r="M343" s="212" t="s">
        <v>19</v>
      </c>
      <c r="N343" s="213" t="s">
        <v>46</v>
      </c>
      <c r="O343" s="85"/>
      <c r="P343" s="214">
        <f>O343*H343</f>
        <v>0</v>
      </c>
      <c r="Q343" s="214">
        <v>0.001</v>
      </c>
      <c r="R343" s="214">
        <f>Q343*H343</f>
        <v>0.2437</v>
      </c>
      <c r="S343" s="214">
        <v>0.00031</v>
      </c>
      <c r="T343" s="215">
        <f>S343*H343</f>
        <v>0.075547000000000003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6" t="s">
        <v>255</v>
      </c>
      <c r="AT343" s="216" t="s">
        <v>132</v>
      </c>
      <c r="AU343" s="216" t="s">
        <v>138</v>
      </c>
      <c r="AY343" s="18" t="s">
        <v>129</v>
      </c>
      <c r="BE343" s="217">
        <f>IF(N343="základní",J343,0)</f>
        <v>0</v>
      </c>
      <c r="BF343" s="217">
        <f>IF(N343="snížená",J343,0)</f>
        <v>0</v>
      </c>
      <c r="BG343" s="217">
        <f>IF(N343="zákl. přenesená",J343,0)</f>
        <v>0</v>
      </c>
      <c r="BH343" s="217">
        <f>IF(N343="sníž. přenesená",J343,0)</f>
        <v>0</v>
      </c>
      <c r="BI343" s="217">
        <f>IF(N343="nulová",J343,0)</f>
        <v>0</v>
      </c>
      <c r="BJ343" s="18" t="s">
        <v>138</v>
      </c>
      <c r="BK343" s="217">
        <f>ROUND(I343*H343,2)</f>
        <v>0</v>
      </c>
      <c r="BL343" s="18" t="s">
        <v>255</v>
      </c>
      <c r="BM343" s="216" t="s">
        <v>601</v>
      </c>
    </row>
    <row r="344" s="2" customFormat="1">
      <c r="A344" s="39"/>
      <c r="B344" s="40"/>
      <c r="C344" s="41"/>
      <c r="D344" s="218" t="s">
        <v>140</v>
      </c>
      <c r="E344" s="41"/>
      <c r="F344" s="219" t="s">
        <v>602</v>
      </c>
      <c r="G344" s="41"/>
      <c r="H344" s="41"/>
      <c r="I344" s="220"/>
      <c r="J344" s="41"/>
      <c r="K344" s="41"/>
      <c r="L344" s="45"/>
      <c r="M344" s="221"/>
      <c r="N344" s="222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140</v>
      </c>
      <c r="AU344" s="18" t="s">
        <v>138</v>
      </c>
    </row>
    <row r="345" s="2" customFormat="1">
      <c r="A345" s="39"/>
      <c r="B345" s="40"/>
      <c r="C345" s="41"/>
      <c r="D345" s="223" t="s">
        <v>142</v>
      </c>
      <c r="E345" s="41"/>
      <c r="F345" s="224" t="s">
        <v>603</v>
      </c>
      <c r="G345" s="41"/>
      <c r="H345" s="41"/>
      <c r="I345" s="220"/>
      <c r="J345" s="41"/>
      <c r="K345" s="41"/>
      <c r="L345" s="45"/>
      <c r="M345" s="221"/>
      <c r="N345" s="222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142</v>
      </c>
      <c r="AU345" s="18" t="s">
        <v>138</v>
      </c>
    </row>
    <row r="346" s="13" customFormat="1">
      <c r="A346" s="13"/>
      <c r="B346" s="225"/>
      <c r="C346" s="226"/>
      <c r="D346" s="218" t="s">
        <v>144</v>
      </c>
      <c r="E346" s="227" t="s">
        <v>19</v>
      </c>
      <c r="F346" s="228" t="s">
        <v>604</v>
      </c>
      <c r="G346" s="226"/>
      <c r="H346" s="229">
        <v>243.69999999999999</v>
      </c>
      <c r="I346" s="230"/>
      <c r="J346" s="226"/>
      <c r="K346" s="226"/>
      <c r="L346" s="231"/>
      <c r="M346" s="232"/>
      <c r="N346" s="233"/>
      <c r="O346" s="233"/>
      <c r="P346" s="233"/>
      <c r="Q346" s="233"/>
      <c r="R346" s="233"/>
      <c r="S346" s="233"/>
      <c r="T346" s="23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5" t="s">
        <v>144</v>
      </c>
      <c r="AU346" s="235" t="s">
        <v>138</v>
      </c>
      <c r="AV346" s="13" t="s">
        <v>138</v>
      </c>
      <c r="AW346" s="13" t="s">
        <v>34</v>
      </c>
      <c r="AX346" s="13" t="s">
        <v>82</v>
      </c>
      <c r="AY346" s="235" t="s">
        <v>129</v>
      </c>
    </row>
    <row r="347" s="2" customFormat="1" ht="16.5" customHeight="1">
      <c r="A347" s="39"/>
      <c r="B347" s="40"/>
      <c r="C347" s="205" t="s">
        <v>605</v>
      </c>
      <c r="D347" s="205" t="s">
        <v>132</v>
      </c>
      <c r="E347" s="206" t="s">
        <v>606</v>
      </c>
      <c r="F347" s="207" t="s">
        <v>607</v>
      </c>
      <c r="G347" s="208" t="s">
        <v>135</v>
      </c>
      <c r="H347" s="209">
        <v>100</v>
      </c>
      <c r="I347" s="210"/>
      <c r="J347" s="211">
        <f>ROUND(I347*H347,2)</f>
        <v>0</v>
      </c>
      <c r="K347" s="207" t="s">
        <v>136</v>
      </c>
      <c r="L347" s="45"/>
      <c r="M347" s="212" t="s">
        <v>19</v>
      </c>
      <c r="N347" s="213" t="s">
        <v>46</v>
      </c>
      <c r="O347" s="85"/>
      <c r="P347" s="214">
        <f>O347*H347</f>
        <v>0</v>
      </c>
      <c r="Q347" s="214">
        <v>0</v>
      </c>
      <c r="R347" s="214">
        <f>Q347*H347</f>
        <v>0</v>
      </c>
      <c r="S347" s="214">
        <v>0</v>
      </c>
      <c r="T347" s="215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16" t="s">
        <v>255</v>
      </c>
      <c r="AT347" s="216" t="s">
        <v>132</v>
      </c>
      <c r="AU347" s="216" t="s">
        <v>138</v>
      </c>
      <c r="AY347" s="18" t="s">
        <v>129</v>
      </c>
      <c r="BE347" s="217">
        <f>IF(N347="základní",J347,0)</f>
        <v>0</v>
      </c>
      <c r="BF347" s="217">
        <f>IF(N347="snížená",J347,0)</f>
        <v>0</v>
      </c>
      <c r="BG347" s="217">
        <f>IF(N347="zákl. přenesená",J347,0)</f>
        <v>0</v>
      </c>
      <c r="BH347" s="217">
        <f>IF(N347="sníž. přenesená",J347,0)</f>
        <v>0</v>
      </c>
      <c r="BI347" s="217">
        <f>IF(N347="nulová",J347,0)</f>
        <v>0</v>
      </c>
      <c r="BJ347" s="18" t="s">
        <v>138</v>
      </c>
      <c r="BK347" s="217">
        <f>ROUND(I347*H347,2)</f>
        <v>0</v>
      </c>
      <c r="BL347" s="18" t="s">
        <v>255</v>
      </c>
      <c r="BM347" s="216" t="s">
        <v>608</v>
      </c>
    </row>
    <row r="348" s="2" customFormat="1">
      <c r="A348" s="39"/>
      <c r="B348" s="40"/>
      <c r="C348" s="41"/>
      <c r="D348" s="218" t="s">
        <v>140</v>
      </c>
      <c r="E348" s="41"/>
      <c r="F348" s="219" t="s">
        <v>609</v>
      </c>
      <c r="G348" s="41"/>
      <c r="H348" s="41"/>
      <c r="I348" s="220"/>
      <c r="J348" s="41"/>
      <c r="K348" s="41"/>
      <c r="L348" s="45"/>
      <c r="M348" s="221"/>
      <c r="N348" s="222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140</v>
      </c>
      <c r="AU348" s="18" t="s">
        <v>138</v>
      </c>
    </row>
    <row r="349" s="2" customFormat="1">
      <c r="A349" s="39"/>
      <c r="B349" s="40"/>
      <c r="C349" s="41"/>
      <c r="D349" s="223" t="s">
        <v>142</v>
      </c>
      <c r="E349" s="41"/>
      <c r="F349" s="224" t="s">
        <v>610</v>
      </c>
      <c r="G349" s="41"/>
      <c r="H349" s="41"/>
      <c r="I349" s="220"/>
      <c r="J349" s="41"/>
      <c r="K349" s="41"/>
      <c r="L349" s="45"/>
      <c r="M349" s="221"/>
      <c r="N349" s="222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142</v>
      </c>
      <c r="AU349" s="18" t="s">
        <v>138</v>
      </c>
    </row>
    <row r="350" s="2" customFormat="1" ht="16.5" customHeight="1">
      <c r="A350" s="39"/>
      <c r="B350" s="40"/>
      <c r="C350" s="236" t="s">
        <v>611</v>
      </c>
      <c r="D350" s="236" t="s">
        <v>178</v>
      </c>
      <c r="E350" s="237" t="s">
        <v>612</v>
      </c>
      <c r="F350" s="238" t="s">
        <v>613</v>
      </c>
      <c r="G350" s="239" t="s">
        <v>135</v>
      </c>
      <c r="H350" s="240">
        <v>200</v>
      </c>
      <c r="I350" s="241"/>
      <c r="J350" s="242">
        <f>ROUND(I350*H350,2)</f>
        <v>0</v>
      </c>
      <c r="K350" s="238" t="s">
        <v>136</v>
      </c>
      <c r="L350" s="243"/>
      <c r="M350" s="244" t="s">
        <v>19</v>
      </c>
      <c r="N350" s="245" t="s">
        <v>46</v>
      </c>
      <c r="O350" s="85"/>
      <c r="P350" s="214">
        <f>O350*H350</f>
        <v>0</v>
      </c>
      <c r="Q350" s="214">
        <v>0</v>
      </c>
      <c r="R350" s="214">
        <f>Q350*H350</f>
        <v>0</v>
      </c>
      <c r="S350" s="214">
        <v>0</v>
      </c>
      <c r="T350" s="215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6" t="s">
        <v>325</v>
      </c>
      <c r="AT350" s="216" t="s">
        <v>178</v>
      </c>
      <c r="AU350" s="216" t="s">
        <v>138</v>
      </c>
      <c r="AY350" s="18" t="s">
        <v>129</v>
      </c>
      <c r="BE350" s="217">
        <f>IF(N350="základní",J350,0)</f>
        <v>0</v>
      </c>
      <c r="BF350" s="217">
        <f>IF(N350="snížená",J350,0)</f>
        <v>0</v>
      </c>
      <c r="BG350" s="217">
        <f>IF(N350="zákl. přenesená",J350,0)</f>
        <v>0</v>
      </c>
      <c r="BH350" s="217">
        <f>IF(N350="sníž. přenesená",J350,0)</f>
        <v>0</v>
      </c>
      <c r="BI350" s="217">
        <f>IF(N350="nulová",J350,0)</f>
        <v>0</v>
      </c>
      <c r="BJ350" s="18" t="s">
        <v>138</v>
      </c>
      <c r="BK350" s="217">
        <f>ROUND(I350*H350,2)</f>
        <v>0</v>
      </c>
      <c r="BL350" s="18" t="s">
        <v>255</v>
      </c>
      <c r="BM350" s="216" t="s">
        <v>614</v>
      </c>
    </row>
    <row r="351" s="2" customFormat="1">
      <c r="A351" s="39"/>
      <c r="B351" s="40"/>
      <c r="C351" s="41"/>
      <c r="D351" s="218" t="s">
        <v>140</v>
      </c>
      <c r="E351" s="41"/>
      <c r="F351" s="219" t="s">
        <v>613</v>
      </c>
      <c r="G351" s="41"/>
      <c r="H351" s="41"/>
      <c r="I351" s="220"/>
      <c r="J351" s="41"/>
      <c r="K351" s="41"/>
      <c r="L351" s="45"/>
      <c r="M351" s="221"/>
      <c r="N351" s="222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140</v>
      </c>
      <c r="AU351" s="18" t="s">
        <v>138</v>
      </c>
    </row>
    <row r="352" s="2" customFormat="1" ht="16.5" customHeight="1">
      <c r="A352" s="39"/>
      <c r="B352" s="40"/>
      <c r="C352" s="205" t="s">
        <v>615</v>
      </c>
      <c r="D352" s="205" t="s">
        <v>132</v>
      </c>
      <c r="E352" s="206" t="s">
        <v>616</v>
      </c>
      <c r="F352" s="207" t="s">
        <v>617</v>
      </c>
      <c r="G352" s="208" t="s">
        <v>135</v>
      </c>
      <c r="H352" s="209">
        <v>50</v>
      </c>
      <c r="I352" s="210"/>
      <c r="J352" s="211">
        <f>ROUND(I352*H352,2)</f>
        <v>0</v>
      </c>
      <c r="K352" s="207" t="s">
        <v>136</v>
      </c>
      <c r="L352" s="45"/>
      <c r="M352" s="212" t="s">
        <v>19</v>
      </c>
      <c r="N352" s="213" t="s">
        <v>46</v>
      </c>
      <c r="O352" s="85"/>
      <c r="P352" s="214">
        <f>O352*H352</f>
        <v>0</v>
      </c>
      <c r="Q352" s="214">
        <v>0</v>
      </c>
      <c r="R352" s="214">
        <f>Q352*H352</f>
        <v>0</v>
      </c>
      <c r="S352" s="214">
        <v>0</v>
      </c>
      <c r="T352" s="215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16" t="s">
        <v>255</v>
      </c>
      <c r="AT352" s="216" t="s">
        <v>132</v>
      </c>
      <c r="AU352" s="216" t="s">
        <v>138</v>
      </c>
      <c r="AY352" s="18" t="s">
        <v>129</v>
      </c>
      <c r="BE352" s="217">
        <f>IF(N352="základní",J352,0)</f>
        <v>0</v>
      </c>
      <c r="BF352" s="217">
        <f>IF(N352="snížená",J352,0)</f>
        <v>0</v>
      </c>
      <c r="BG352" s="217">
        <f>IF(N352="zákl. přenesená",J352,0)</f>
        <v>0</v>
      </c>
      <c r="BH352" s="217">
        <f>IF(N352="sníž. přenesená",J352,0)</f>
        <v>0</v>
      </c>
      <c r="BI352" s="217">
        <f>IF(N352="nulová",J352,0)</f>
        <v>0</v>
      </c>
      <c r="BJ352" s="18" t="s">
        <v>138</v>
      </c>
      <c r="BK352" s="217">
        <f>ROUND(I352*H352,2)</f>
        <v>0</v>
      </c>
      <c r="BL352" s="18" t="s">
        <v>255</v>
      </c>
      <c r="BM352" s="216" t="s">
        <v>618</v>
      </c>
    </row>
    <row r="353" s="2" customFormat="1">
      <c r="A353" s="39"/>
      <c r="B353" s="40"/>
      <c r="C353" s="41"/>
      <c r="D353" s="218" t="s">
        <v>140</v>
      </c>
      <c r="E353" s="41"/>
      <c r="F353" s="219" t="s">
        <v>619</v>
      </c>
      <c r="G353" s="41"/>
      <c r="H353" s="41"/>
      <c r="I353" s="220"/>
      <c r="J353" s="41"/>
      <c r="K353" s="41"/>
      <c r="L353" s="45"/>
      <c r="M353" s="221"/>
      <c r="N353" s="222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140</v>
      </c>
      <c r="AU353" s="18" t="s">
        <v>138</v>
      </c>
    </row>
    <row r="354" s="2" customFormat="1">
      <c r="A354" s="39"/>
      <c r="B354" s="40"/>
      <c r="C354" s="41"/>
      <c r="D354" s="223" t="s">
        <v>142</v>
      </c>
      <c r="E354" s="41"/>
      <c r="F354" s="224" t="s">
        <v>620</v>
      </c>
      <c r="G354" s="41"/>
      <c r="H354" s="41"/>
      <c r="I354" s="220"/>
      <c r="J354" s="41"/>
      <c r="K354" s="41"/>
      <c r="L354" s="45"/>
      <c r="M354" s="221"/>
      <c r="N354" s="222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142</v>
      </c>
      <c r="AU354" s="18" t="s">
        <v>138</v>
      </c>
    </row>
    <row r="355" s="2" customFormat="1" ht="16.5" customHeight="1">
      <c r="A355" s="39"/>
      <c r="B355" s="40"/>
      <c r="C355" s="205" t="s">
        <v>621</v>
      </c>
      <c r="D355" s="205" t="s">
        <v>132</v>
      </c>
      <c r="E355" s="206" t="s">
        <v>622</v>
      </c>
      <c r="F355" s="207" t="s">
        <v>623</v>
      </c>
      <c r="G355" s="208" t="s">
        <v>135</v>
      </c>
      <c r="H355" s="209">
        <v>50</v>
      </c>
      <c r="I355" s="210"/>
      <c r="J355" s="211">
        <f>ROUND(I355*H355,2)</f>
        <v>0</v>
      </c>
      <c r="K355" s="207" t="s">
        <v>136</v>
      </c>
      <c r="L355" s="45"/>
      <c r="M355" s="212" t="s">
        <v>19</v>
      </c>
      <c r="N355" s="213" t="s">
        <v>46</v>
      </c>
      <c r="O355" s="85"/>
      <c r="P355" s="214">
        <f>O355*H355</f>
        <v>0</v>
      </c>
      <c r="Q355" s="214">
        <v>0</v>
      </c>
      <c r="R355" s="214">
        <f>Q355*H355</f>
        <v>0</v>
      </c>
      <c r="S355" s="214">
        <v>0</v>
      </c>
      <c r="T355" s="215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6" t="s">
        <v>255</v>
      </c>
      <c r="AT355" s="216" t="s">
        <v>132</v>
      </c>
      <c r="AU355" s="216" t="s">
        <v>138</v>
      </c>
      <c r="AY355" s="18" t="s">
        <v>129</v>
      </c>
      <c r="BE355" s="217">
        <f>IF(N355="základní",J355,0)</f>
        <v>0</v>
      </c>
      <c r="BF355" s="217">
        <f>IF(N355="snížená",J355,0)</f>
        <v>0</v>
      </c>
      <c r="BG355" s="217">
        <f>IF(N355="zákl. přenesená",J355,0)</f>
        <v>0</v>
      </c>
      <c r="BH355" s="217">
        <f>IF(N355="sníž. přenesená",J355,0)</f>
        <v>0</v>
      </c>
      <c r="BI355" s="217">
        <f>IF(N355="nulová",J355,0)</f>
        <v>0</v>
      </c>
      <c r="BJ355" s="18" t="s">
        <v>138</v>
      </c>
      <c r="BK355" s="217">
        <f>ROUND(I355*H355,2)</f>
        <v>0</v>
      </c>
      <c r="BL355" s="18" t="s">
        <v>255</v>
      </c>
      <c r="BM355" s="216" t="s">
        <v>624</v>
      </c>
    </row>
    <row r="356" s="2" customFormat="1">
      <c r="A356" s="39"/>
      <c r="B356" s="40"/>
      <c r="C356" s="41"/>
      <c r="D356" s="218" t="s">
        <v>140</v>
      </c>
      <c r="E356" s="41"/>
      <c r="F356" s="219" t="s">
        <v>625</v>
      </c>
      <c r="G356" s="41"/>
      <c r="H356" s="41"/>
      <c r="I356" s="220"/>
      <c r="J356" s="41"/>
      <c r="K356" s="41"/>
      <c r="L356" s="45"/>
      <c r="M356" s="221"/>
      <c r="N356" s="222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140</v>
      </c>
      <c r="AU356" s="18" t="s">
        <v>138</v>
      </c>
    </row>
    <row r="357" s="2" customFormat="1">
      <c r="A357" s="39"/>
      <c r="B357" s="40"/>
      <c r="C357" s="41"/>
      <c r="D357" s="223" t="s">
        <v>142</v>
      </c>
      <c r="E357" s="41"/>
      <c r="F357" s="224" t="s">
        <v>626</v>
      </c>
      <c r="G357" s="41"/>
      <c r="H357" s="41"/>
      <c r="I357" s="220"/>
      <c r="J357" s="41"/>
      <c r="K357" s="41"/>
      <c r="L357" s="45"/>
      <c r="M357" s="221"/>
      <c r="N357" s="222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142</v>
      </c>
      <c r="AU357" s="18" t="s">
        <v>138</v>
      </c>
    </row>
    <row r="358" s="2" customFormat="1" ht="16.5" customHeight="1">
      <c r="A358" s="39"/>
      <c r="B358" s="40"/>
      <c r="C358" s="205" t="s">
        <v>627</v>
      </c>
      <c r="D358" s="205" t="s">
        <v>132</v>
      </c>
      <c r="E358" s="206" t="s">
        <v>628</v>
      </c>
      <c r="F358" s="207" t="s">
        <v>629</v>
      </c>
      <c r="G358" s="208" t="s">
        <v>135</v>
      </c>
      <c r="H358" s="209">
        <v>243.69999999999999</v>
      </c>
      <c r="I358" s="210"/>
      <c r="J358" s="211">
        <f>ROUND(I358*H358,2)</f>
        <v>0</v>
      </c>
      <c r="K358" s="207" t="s">
        <v>136</v>
      </c>
      <c r="L358" s="45"/>
      <c r="M358" s="212" t="s">
        <v>19</v>
      </c>
      <c r="N358" s="213" t="s">
        <v>46</v>
      </c>
      <c r="O358" s="85"/>
      <c r="P358" s="214">
        <f>O358*H358</f>
        <v>0</v>
      </c>
      <c r="Q358" s="214">
        <v>0.00020799999999999999</v>
      </c>
      <c r="R358" s="214">
        <f>Q358*H358</f>
        <v>0.050689599999999994</v>
      </c>
      <c r="S358" s="214">
        <v>0</v>
      </c>
      <c r="T358" s="215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16" t="s">
        <v>255</v>
      </c>
      <c r="AT358" s="216" t="s">
        <v>132</v>
      </c>
      <c r="AU358" s="216" t="s">
        <v>138</v>
      </c>
      <c r="AY358" s="18" t="s">
        <v>129</v>
      </c>
      <c r="BE358" s="217">
        <f>IF(N358="základní",J358,0)</f>
        <v>0</v>
      </c>
      <c r="BF358" s="217">
        <f>IF(N358="snížená",J358,0)</f>
        <v>0</v>
      </c>
      <c r="BG358" s="217">
        <f>IF(N358="zákl. přenesená",J358,0)</f>
        <v>0</v>
      </c>
      <c r="BH358" s="217">
        <f>IF(N358="sníž. přenesená",J358,0)</f>
        <v>0</v>
      </c>
      <c r="BI358" s="217">
        <f>IF(N358="nulová",J358,0)</f>
        <v>0</v>
      </c>
      <c r="BJ358" s="18" t="s">
        <v>138</v>
      </c>
      <c r="BK358" s="217">
        <f>ROUND(I358*H358,2)</f>
        <v>0</v>
      </c>
      <c r="BL358" s="18" t="s">
        <v>255</v>
      </c>
      <c r="BM358" s="216" t="s">
        <v>630</v>
      </c>
    </row>
    <row r="359" s="2" customFormat="1">
      <c r="A359" s="39"/>
      <c r="B359" s="40"/>
      <c r="C359" s="41"/>
      <c r="D359" s="218" t="s">
        <v>140</v>
      </c>
      <c r="E359" s="41"/>
      <c r="F359" s="219" t="s">
        <v>631</v>
      </c>
      <c r="G359" s="41"/>
      <c r="H359" s="41"/>
      <c r="I359" s="220"/>
      <c r="J359" s="41"/>
      <c r="K359" s="41"/>
      <c r="L359" s="45"/>
      <c r="M359" s="221"/>
      <c r="N359" s="222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140</v>
      </c>
      <c r="AU359" s="18" t="s">
        <v>138</v>
      </c>
    </row>
    <row r="360" s="2" customFormat="1">
      <c r="A360" s="39"/>
      <c r="B360" s="40"/>
      <c r="C360" s="41"/>
      <c r="D360" s="223" t="s">
        <v>142</v>
      </c>
      <c r="E360" s="41"/>
      <c r="F360" s="224" t="s">
        <v>632</v>
      </c>
      <c r="G360" s="41"/>
      <c r="H360" s="41"/>
      <c r="I360" s="220"/>
      <c r="J360" s="41"/>
      <c r="K360" s="41"/>
      <c r="L360" s="45"/>
      <c r="M360" s="221"/>
      <c r="N360" s="222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142</v>
      </c>
      <c r="AU360" s="18" t="s">
        <v>138</v>
      </c>
    </row>
    <row r="361" s="2" customFormat="1" ht="16.5" customHeight="1">
      <c r="A361" s="39"/>
      <c r="B361" s="40"/>
      <c r="C361" s="205" t="s">
        <v>633</v>
      </c>
      <c r="D361" s="205" t="s">
        <v>132</v>
      </c>
      <c r="E361" s="206" t="s">
        <v>634</v>
      </c>
      <c r="F361" s="207" t="s">
        <v>635</v>
      </c>
      <c r="G361" s="208" t="s">
        <v>135</v>
      </c>
      <c r="H361" s="209">
        <v>243.69999999999999</v>
      </c>
      <c r="I361" s="210"/>
      <c r="J361" s="211">
        <f>ROUND(I361*H361,2)</f>
        <v>0</v>
      </c>
      <c r="K361" s="207" t="s">
        <v>136</v>
      </c>
      <c r="L361" s="45"/>
      <c r="M361" s="212" t="s">
        <v>19</v>
      </c>
      <c r="N361" s="213" t="s">
        <v>46</v>
      </c>
      <c r="O361" s="85"/>
      <c r="P361" s="214">
        <f>O361*H361</f>
        <v>0</v>
      </c>
      <c r="Q361" s="214">
        <v>0.00028600000000000001</v>
      </c>
      <c r="R361" s="214">
        <f>Q361*H361</f>
        <v>0.069698200000000002</v>
      </c>
      <c r="S361" s="214">
        <v>0</v>
      </c>
      <c r="T361" s="215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6" t="s">
        <v>255</v>
      </c>
      <c r="AT361" s="216" t="s">
        <v>132</v>
      </c>
      <c r="AU361" s="216" t="s">
        <v>138</v>
      </c>
      <c r="AY361" s="18" t="s">
        <v>129</v>
      </c>
      <c r="BE361" s="217">
        <f>IF(N361="základní",J361,0)</f>
        <v>0</v>
      </c>
      <c r="BF361" s="217">
        <f>IF(N361="snížená",J361,0)</f>
        <v>0</v>
      </c>
      <c r="BG361" s="217">
        <f>IF(N361="zákl. přenesená",J361,0)</f>
        <v>0</v>
      </c>
      <c r="BH361" s="217">
        <f>IF(N361="sníž. přenesená",J361,0)</f>
        <v>0</v>
      </c>
      <c r="BI361" s="217">
        <f>IF(N361="nulová",J361,0)</f>
        <v>0</v>
      </c>
      <c r="BJ361" s="18" t="s">
        <v>138</v>
      </c>
      <c r="BK361" s="217">
        <f>ROUND(I361*H361,2)</f>
        <v>0</v>
      </c>
      <c r="BL361" s="18" t="s">
        <v>255</v>
      </c>
      <c r="BM361" s="216" t="s">
        <v>636</v>
      </c>
    </row>
    <row r="362" s="2" customFormat="1">
      <c r="A362" s="39"/>
      <c r="B362" s="40"/>
      <c r="C362" s="41"/>
      <c r="D362" s="218" t="s">
        <v>140</v>
      </c>
      <c r="E362" s="41"/>
      <c r="F362" s="219" t="s">
        <v>637</v>
      </c>
      <c r="G362" s="41"/>
      <c r="H362" s="41"/>
      <c r="I362" s="220"/>
      <c r="J362" s="41"/>
      <c r="K362" s="41"/>
      <c r="L362" s="45"/>
      <c r="M362" s="221"/>
      <c r="N362" s="222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140</v>
      </c>
      <c r="AU362" s="18" t="s">
        <v>138</v>
      </c>
    </row>
    <row r="363" s="2" customFormat="1">
      <c r="A363" s="39"/>
      <c r="B363" s="40"/>
      <c r="C363" s="41"/>
      <c r="D363" s="223" t="s">
        <v>142</v>
      </c>
      <c r="E363" s="41"/>
      <c r="F363" s="224" t="s">
        <v>638</v>
      </c>
      <c r="G363" s="41"/>
      <c r="H363" s="41"/>
      <c r="I363" s="220"/>
      <c r="J363" s="41"/>
      <c r="K363" s="41"/>
      <c r="L363" s="45"/>
      <c r="M363" s="221"/>
      <c r="N363" s="222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142</v>
      </c>
      <c r="AU363" s="18" t="s">
        <v>138</v>
      </c>
    </row>
    <row r="364" s="2" customFormat="1" ht="16.5" customHeight="1">
      <c r="A364" s="39"/>
      <c r="B364" s="40"/>
      <c r="C364" s="205" t="s">
        <v>639</v>
      </c>
      <c r="D364" s="205" t="s">
        <v>132</v>
      </c>
      <c r="E364" s="206" t="s">
        <v>640</v>
      </c>
      <c r="F364" s="207" t="s">
        <v>641</v>
      </c>
      <c r="G364" s="208" t="s">
        <v>135</v>
      </c>
      <c r="H364" s="209">
        <v>13.380000000000001</v>
      </c>
      <c r="I364" s="210"/>
      <c r="J364" s="211">
        <f>ROUND(I364*H364,2)</f>
        <v>0</v>
      </c>
      <c r="K364" s="207" t="s">
        <v>136</v>
      </c>
      <c r="L364" s="45"/>
      <c r="M364" s="212" t="s">
        <v>19</v>
      </c>
      <c r="N364" s="213" t="s">
        <v>46</v>
      </c>
      <c r="O364" s="85"/>
      <c r="P364" s="214">
        <f>O364*H364</f>
        <v>0</v>
      </c>
      <c r="Q364" s="214">
        <v>0</v>
      </c>
      <c r="R364" s="214">
        <f>Q364*H364</f>
        <v>0</v>
      </c>
      <c r="S364" s="214">
        <v>0</v>
      </c>
      <c r="T364" s="215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6" t="s">
        <v>255</v>
      </c>
      <c r="AT364" s="216" t="s">
        <v>132</v>
      </c>
      <c r="AU364" s="216" t="s">
        <v>138</v>
      </c>
      <c r="AY364" s="18" t="s">
        <v>129</v>
      </c>
      <c r="BE364" s="217">
        <f>IF(N364="základní",J364,0)</f>
        <v>0</v>
      </c>
      <c r="BF364" s="217">
        <f>IF(N364="snížená",J364,0)</f>
        <v>0</v>
      </c>
      <c r="BG364" s="217">
        <f>IF(N364="zákl. přenesená",J364,0)</f>
        <v>0</v>
      </c>
      <c r="BH364" s="217">
        <f>IF(N364="sníž. přenesená",J364,0)</f>
        <v>0</v>
      </c>
      <c r="BI364" s="217">
        <f>IF(N364="nulová",J364,0)</f>
        <v>0</v>
      </c>
      <c r="BJ364" s="18" t="s">
        <v>138</v>
      </c>
      <c r="BK364" s="217">
        <f>ROUND(I364*H364,2)</f>
        <v>0</v>
      </c>
      <c r="BL364" s="18" t="s">
        <v>255</v>
      </c>
      <c r="BM364" s="216" t="s">
        <v>642</v>
      </c>
    </row>
    <row r="365" s="2" customFormat="1">
      <c r="A365" s="39"/>
      <c r="B365" s="40"/>
      <c r="C365" s="41"/>
      <c r="D365" s="218" t="s">
        <v>140</v>
      </c>
      <c r="E365" s="41"/>
      <c r="F365" s="219" t="s">
        <v>643</v>
      </c>
      <c r="G365" s="41"/>
      <c r="H365" s="41"/>
      <c r="I365" s="220"/>
      <c r="J365" s="41"/>
      <c r="K365" s="41"/>
      <c r="L365" s="45"/>
      <c r="M365" s="221"/>
      <c r="N365" s="222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140</v>
      </c>
      <c r="AU365" s="18" t="s">
        <v>138</v>
      </c>
    </row>
    <row r="366" s="2" customFormat="1">
      <c r="A366" s="39"/>
      <c r="B366" s="40"/>
      <c r="C366" s="41"/>
      <c r="D366" s="223" t="s">
        <v>142</v>
      </c>
      <c r="E366" s="41"/>
      <c r="F366" s="224" t="s">
        <v>644</v>
      </c>
      <c r="G366" s="41"/>
      <c r="H366" s="41"/>
      <c r="I366" s="220"/>
      <c r="J366" s="41"/>
      <c r="K366" s="41"/>
      <c r="L366" s="45"/>
      <c r="M366" s="221"/>
      <c r="N366" s="222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142</v>
      </c>
      <c r="AU366" s="18" t="s">
        <v>138</v>
      </c>
    </row>
    <row r="367" s="13" customFormat="1">
      <c r="A367" s="13"/>
      <c r="B367" s="225"/>
      <c r="C367" s="226"/>
      <c r="D367" s="218" t="s">
        <v>144</v>
      </c>
      <c r="E367" s="227" t="s">
        <v>19</v>
      </c>
      <c r="F367" s="228" t="s">
        <v>645</v>
      </c>
      <c r="G367" s="226"/>
      <c r="H367" s="229">
        <v>13.380000000000001</v>
      </c>
      <c r="I367" s="230"/>
      <c r="J367" s="226"/>
      <c r="K367" s="226"/>
      <c r="L367" s="231"/>
      <c r="M367" s="232"/>
      <c r="N367" s="233"/>
      <c r="O367" s="233"/>
      <c r="P367" s="233"/>
      <c r="Q367" s="233"/>
      <c r="R367" s="233"/>
      <c r="S367" s="233"/>
      <c r="T367" s="23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5" t="s">
        <v>144</v>
      </c>
      <c r="AU367" s="235" t="s">
        <v>138</v>
      </c>
      <c r="AV367" s="13" t="s">
        <v>138</v>
      </c>
      <c r="AW367" s="13" t="s">
        <v>34</v>
      </c>
      <c r="AX367" s="13" t="s">
        <v>82</v>
      </c>
      <c r="AY367" s="235" t="s">
        <v>129</v>
      </c>
    </row>
    <row r="368" s="12" customFormat="1" ht="22.8" customHeight="1">
      <c r="A368" s="12"/>
      <c r="B368" s="189"/>
      <c r="C368" s="190"/>
      <c r="D368" s="191" t="s">
        <v>73</v>
      </c>
      <c r="E368" s="203" t="s">
        <v>646</v>
      </c>
      <c r="F368" s="203" t="s">
        <v>647</v>
      </c>
      <c r="G368" s="190"/>
      <c r="H368" s="190"/>
      <c r="I368" s="193"/>
      <c r="J368" s="204">
        <f>BK368</f>
        <v>0</v>
      </c>
      <c r="K368" s="190"/>
      <c r="L368" s="195"/>
      <c r="M368" s="196"/>
      <c r="N368" s="197"/>
      <c r="O368" s="197"/>
      <c r="P368" s="198">
        <f>SUM(P369:P373)</f>
        <v>0</v>
      </c>
      <c r="Q368" s="197"/>
      <c r="R368" s="198">
        <f>SUM(R369:R373)</f>
        <v>0.0104</v>
      </c>
      <c r="S368" s="197"/>
      <c r="T368" s="199">
        <f>SUM(T369:T373)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0" t="s">
        <v>138</v>
      </c>
      <c r="AT368" s="201" t="s">
        <v>73</v>
      </c>
      <c r="AU368" s="201" t="s">
        <v>82</v>
      </c>
      <c r="AY368" s="200" t="s">
        <v>129</v>
      </c>
      <c r="BK368" s="202">
        <f>SUM(BK369:BK373)</f>
        <v>0</v>
      </c>
    </row>
    <row r="369" s="2" customFormat="1" ht="16.5" customHeight="1">
      <c r="A369" s="39"/>
      <c r="B369" s="40"/>
      <c r="C369" s="205" t="s">
        <v>648</v>
      </c>
      <c r="D369" s="205" t="s">
        <v>132</v>
      </c>
      <c r="E369" s="206" t="s">
        <v>649</v>
      </c>
      <c r="F369" s="207" t="s">
        <v>650</v>
      </c>
      <c r="G369" s="208" t="s">
        <v>173</v>
      </c>
      <c r="H369" s="209">
        <v>7</v>
      </c>
      <c r="I369" s="210"/>
      <c r="J369" s="211">
        <f>ROUND(I369*H369,2)</f>
        <v>0</v>
      </c>
      <c r="K369" s="207" t="s">
        <v>136</v>
      </c>
      <c r="L369" s="45"/>
      <c r="M369" s="212" t="s">
        <v>19</v>
      </c>
      <c r="N369" s="213" t="s">
        <v>46</v>
      </c>
      <c r="O369" s="85"/>
      <c r="P369" s="214">
        <f>O369*H369</f>
        <v>0</v>
      </c>
      <c r="Q369" s="214">
        <v>0</v>
      </c>
      <c r="R369" s="214">
        <f>Q369*H369</f>
        <v>0</v>
      </c>
      <c r="S369" s="214">
        <v>0</v>
      </c>
      <c r="T369" s="215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16" t="s">
        <v>255</v>
      </c>
      <c r="AT369" s="216" t="s">
        <v>132</v>
      </c>
      <c r="AU369" s="216" t="s">
        <v>138</v>
      </c>
      <c r="AY369" s="18" t="s">
        <v>129</v>
      </c>
      <c r="BE369" s="217">
        <f>IF(N369="základní",J369,0)</f>
        <v>0</v>
      </c>
      <c r="BF369" s="217">
        <f>IF(N369="snížená",J369,0)</f>
        <v>0</v>
      </c>
      <c r="BG369" s="217">
        <f>IF(N369="zákl. přenesená",J369,0)</f>
        <v>0</v>
      </c>
      <c r="BH369" s="217">
        <f>IF(N369="sníž. přenesená",J369,0)</f>
        <v>0</v>
      </c>
      <c r="BI369" s="217">
        <f>IF(N369="nulová",J369,0)</f>
        <v>0</v>
      </c>
      <c r="BJ369" s="18" t="s">
        <v>138</v>
      </c>
      <c r="BK369" s="217">
        <f>ROUND(I369*H369,2)</f>
        <v>0</v>
      </c>
      <c r="BL369" s="18" t="s">
        <v>255</v>
      </c>
      <c r="BM369" s="216" t="s">
        <v>651</v>
      </c>
    </row>
    <row r="370" s="2" customFormat="1">
      <c r="A370" s="39"/>
      <c r="B370" s="40"/>
      <c r="C370" s="41"/>
      <c r="D370" s="218" t="s">
        <v>140</v>
      </c>
      <c r="E370" s="41"/>
      <c r="F370" s="219" t="s">
        <v>652</v>
      </c>
      <c r="G370" s="41"/>
      <c r="H370" s="41"/>
      <c r="I370" s="220"/>
      <c r="J370" s="41"/>
      <c r="K370" s="41"/>
      <c r="L370" s="45"/>
      <c r="M370" s="221"/>
      <c r="N370" s="222"/>
      <c r="O370" s="85"/>
      <c r="P370" s="85"/>
      <c r="Q370" s="85"/>
      <c r="R370" s="85"/>
      <c r="S370" s="85"/>
      <c r="T370" s="86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140</v>
      </c>
      <c r="AU370" s="18" t="s">
        <v>138</v>
      </c>
    </row>
    <row r="371" s="2" customFormat="1">
      <c r="A371" s="39"/>
      <c r="B371" s="40"/>
      <c r="C371" s="41"/>
      <c r="D371" s="223" t="s">
        <v>142</v>
      </c>
      <c r="E371" s="41"/>
      <c r="F371" s="224" t="s">
        <v>653</v>
      </c>
      <c r="G371" s="41"/>
      <c r="H371" s="41"/>
      <c r="I371" s="220"/>
      <c r="J371" s="41"/>
      <c r="K371" s="41"/>
      <c r="L371" s="45"/>
      <c r="M371" s="221"/>
      <c r="N371" s="222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142</v>
      </c>
      <c r="AU371" s="18" t="s">
        <v>138</v>
      </c>
    </row>
    <row r="372" s="2" customFormat="1" ht="16.5" customHeight="1">
      <c r="A372" s="39"/>
      <c r="B372" s="40"/>
      <c r="C372" s="236" t="s">
        <v>654</v>
      </c>
      <c r="D372" s="236" t="s">
        <v>178</v>
      </c>
      <c r="E372" s="237" t="s">
        <v>655</v>
      </c>
      <c r="F372" s="238" t="s">
        <v>656</v>
      </c>
      <c r="G372" s="239" t="s">
        <v>135</v>
      </c>
      <c r="H372" s="240">
        <v>8</v>
      </c>
      <c r="I372" s="241"/>
      <c r="J372" s="242">
        <f>ROUND(I372*H372,2)</f>
        <v>0</v>
      </c>
      <c r="K372" s="238" t="s">
        <v>136</v>
      </c>
      <c r="L372" s="243"/>
      <c r="M372" s="244" t="s">
        <v>19</v>
      </c>
      <c r="N372" s="245" t="s">
        <v>46</v>
      </c>
      <c r="O372" s="85"/>
      <c r="P372" s="214">
        <f>O372*H372</f>
        <v>0</v>
      </c>
      <c r="Q372" s="214">
        <v>0.0012999999999999999</v>
      </c>
      <c r="R372" s="214">
        <f>Q372*H372</f>
        <v>0.0104</v>
      </c>
      <c r="S372" s="214">
        <v>0</v>
      </c>
      <c r="T372" s="215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16" t="s">
        <v>325</v>
      </c>
      <c r="AT372" s="216" t="s">
        <v>178</v>
      </c>
      <c r="AU372" s="216" t="s">
        <v>138</v>
      </c>
      <c r="AY372" s="18" t="s">
        <v>129</v>
      </c>
      <c r="BE372" s="217">
        <f>IF(N372="základní",J372,0)</f>
        <v>0</v>
      </c>
      <c r="BF372" s="217">
        <f>IF(N372="snížená",J372,0)</f>
        <v>0</v>
      </c>
      <c r="BG372" s="217">
        <f>IF(N372="zákl. přenesená",J372,0)</f>
        <v>0</v>
      </c>
      <c r="BH372" s="217">
        <f>IF(N372="sníž. přenesená",J372,0)</f>
        <v>0</v>
      </c>
      <c r="BI372" s="217">
        <f>IF(N372="nulová",J372,0)</f>
        <v>0</v>
      </c>
      <c r="BJ372" s="18" t="s">
        <v>138</v>
      </c>
      <c r="BK372" s="217">
        <f>ROUND(I372*H372,2)</f>
        <v>0</v>
      </c>
      <c r="BL372" s="18" t="s">
        <v>255</v>
      </c>
      <c r="BM372" s="216" t="s">
        <v>657</v>
      </c>
    </row>
    <row r="373" s="2" customFormat="1">
      <c r="A373" s="39"/>
      <c r="B373" s="40"/>
      <c r="C373" s="41"/>
      <c r="D373" s="218" t="s">
        <v>140</v>
      </c>
      <c r="E373" s="41"/>
      <c r="F373" s="219" t="s">
        <v>656</v>
      </c>
      <c r="G373" s="41"/>
      <c r="H373" s="41"/>
      <c r="I373" s="220"/>
      <c r="J373" s="41"/>
      <c r="K373" s="41"/>
      <c r="L373" s="45"/>
      <c r="M373" s="221"/>
      <c r="N373" s="222"/>
      <c r="O373" s="85"/>
      <c r="P373" s="85"/>
      <c r="Q373" s="85"/>
      <c r="R373" s="85"/>
      <c r="S373" s="85"/>
      <c r="T373" s="86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140</v>
      </c>
      <c r="AU373" s="18" t="s">
        <v>138</v>
      </c>
    </row>
    <row r="374" s="12" customFormat="1" ht="25.92" customHeight="1">
      <c r="A374" s="12"/>
      <c r="B374" s="189"/>
      <c r="C374" s="190"/>
      <c r="D374" s="191" t="s">
        <v>73</v>
      </c>
      <c r="E374" s="192" t="s">
        <v>178</v>
      </c>
      <c r="F374" s="192" t="s">
        <v>658</v>
      </c>
      <c r="G374" s="190"/>
      <c r="H374" s="190"/>
      <c r="I374" s="193"/>
      <c r="J374" s="194">
        <f>BK374</f>
        <v>0</v>
      </c>
      <c r="K374" s="190"/>
      <c r="L374" s="195"/>
      <c r="M374" s="196"/>
      <c r="N374" s="197"/>
      <c r="O374" s="197"/>
      <c r="P374" s="198">
        <f>P375+P379</f>
        <v>0</v>
      </c>
      <c r="Q374" s="197"/>
      <c r="R374" s="198">
        <f>R375+R379</f>
        <v>0</v>
      </c>
      <c r="S374" s="197"/>
      <c r="T374" s="199">
        <f>T375+T379</f>
        <v>0.087500000000000008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0" t="s">
        <v>151</v>
      </c>
      <c r="AT374" s="201" t="s">
        <v>73</v>
      </c>
      <c r="AU374" s="201" t="s">
        <v>74</v>
      </c>
      <c r="AY374" s="200" t="s">
        <v>129</v>
      </c>
      <c r="BK374" s="202">
        <f>BK375+BK379</f>
        <v>0</v>
      </c>
    </row>
    <row r="375" s="12" customFormat="1" ht="22.8" customHeight="1">
      <c r="A375" s="12"/>
      <c r="B375" s="189"/>
      <c r="C375" s="190"/>
      <c r="D375" s="191" t="s">
        <v>73</v>
      </c>
      <c r="E375" s="203" t="s">
        <v>659</v>
      </c>
      <c r="F375" s="203" t="s">
        <v>660</v>
      </c>
      <c r="G375" s="190"/>
      <c r="H375" s="190"/>
      <c r="I375" s="193"/>
      <c r="J375" s="204">
        <f>BK375</f>
        <v>0</v>
      </c>
      <c r="K375" s="190"/>
      <c r="L375" s="195"/>
      <c r="M375" s="196"/>
      <c r="N375" s="197"/>
      <c r="O375" s="197"/>
      <c r="P375" s="198">
        <f>SUM(P376:P378)</f>
        <v>0</v>
      </c>
      <c r="Q375" s="197"/>
      <c r="R375" s="198">
        <f>SUM(R376:R378)</f>
        <v>0</v>
      </c>
      <c r="S375" s="197"/>
      <c r="T375" s="199">
        <f>SUM(T376:T378)</f>
        <v>0.087500000000000008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200" t="s">
        <v>151</v>
      </c>
      <c r="AT375" s="201" t="s">
        <v>73</v>
      </c>
      <c r="AU375" s="201" t="s">
        <v>82</v>
      </c>
      <c r="AY375" s="200" t="s">
        <v>129</v>
      </c>
      <c r="BK375" s="202">
        <f>SUM(BK376:BK378)</f>
        <v>0</v>
      </c>
    </row>
    <row r="376" s="2" customFormat="1" ht="21.75" customHeight="1">
      <c r="A376" s="39"/>
      <c r="B376" s="40"/>
      <c r="C376" s="205" t="s">
        <v>661</v>
      </c>
      <c r="D376" s="205" t="s">
        <v>132</v>
      </c>
      <c r="E376" s="206" t="s">
        <v>662</v>
      </c>
      <c r="F376" s="207" t="s">
        <v>663</v>
      </c>
      <c r="G376" s="208" t="s">
        <v>165</v>
      </c>
      <c r="H376" s="209">
        <v>25</v>
      </c>
      <c r="I376" s="210"/>
      <c r="J376" s="211">
        <f>ROUND(I376*H376,2)</f>
        <v>0</v>
      </c>
      <c r="K376" s="207" t="s">
        <v>136</v>
      </c>
      <c r="L376" s="45"/>
      <c r="M376" s="212" t="s">
        <v>19</v>
      </c>
      <c r="N376" s="213" t="s">
        <v>46</v>
      </c>
      <c r="O376" s="85"/>
      <c r="P376" s="214">
        <f>O376*H376</f>
        <v>0</v>
      </c>
      <c r="Q376" s="214">
        <v>0</v>
      </c>
      <c r="R376" s="214">
        <f>Q376*H376</f>
        <v>0</v>
      </c>
      <c r="S376" s="214">
        <v>0.0035000000000000001</v>
      </c>
      <c r="T376" s="215">
        <f>S376*H376</f>
        <v>0.087500000000000008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16" t="s">
        <v>611</v>
      </c>
      <c r="AT376" s="216" t="s">
        <v>132</v>
      </c>
      <c r="AU376" s="216" t="s">
        <v>138</v>
      </c>
      <c r="AY376" s="18" t="s">
        <v>129</v>
      </c>
      <c r="BE376" s="217">
        <f>IF(N376="základní",J376,0)</f>
        <v>0</v>
      </c>
      <c r="BF376" s="217">
        <f>IF(N376="snížená",J376,0)</f>
        <v>0</v>
      </c>
      <c r="BG376" s="217">
        <f>IF(N376="zákl. přenesená",J376,0)</f>
        <v>0</v>
      </c>
      <c r="BH376" s="217">
        <f>IF(N376="sníž. přenesená",J376,0)</f>
        <v>0</v>
      </c>
      <c r="BI376" s="217">
        <f>IF(N376="nulová",J376,0)</f>
        <v>0</v>
      </c>
      <c r="BJ376" s="18" t="s">
        <v>138</v>
      </c>
      <c r="BK376" s="217">
        <f>ROUND(I376*H376,2)</f>
        <v>0</v>
      </c>
      <c r="BL376" s="18" t="s">
        <v>611</v>
      </c>
      <c r="BM376" s="216" t="s">
        <v>664</v>
      </c>
    </row>
    <row r="377" s="2" customFormat="1">
      <c r="A377" s="39"/>
      <c r="B377" s="40"/>
      <c r="C377" s="41"/>
      <c r="D377" s="218" t="s">
        <v>140</v>
      </c>
      <c r="E377" s="41"/>
      <c r="F377" s="219" t="s">
        <v>665</v>
      </c>
      <c r="G377" s="41"/>
      <c r="H377" s="41"/>
      <c r="I377" s="220"/>
      <c r="J377" s="41"/>
      <c r="K377" s="41"/>
      <c r="L377" s="45"/>
      <c r="M377" s="221"/>
      <c r="N377" s="222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140</v>
      </c>
      <c r="AU377" s="18" t="s">
        <v>138</v>
      </c>
    </row>
    <row r="378" s="2" customFormat="1">
      <c r="A378" s="39"/>
      <c r="B378" s="40"/>
      <c r="C378" s="41"/>
      <c r="D378" s="223" t="s">
        <v>142</v>
      </c>
      <c r="E378" s="41"/>
      <c r="F378" s="224" t="s">
        <v>666</v>
      </c>
      <c r="G378" s="41"/>
      <c r="H378" s="41"/>
      <c r="I378" s="220"/>
      <c r="J378" s="41"/>
      <c r="K378" s="41"/>
      <c r="L378" s="45"/>
      <c r="M378" s="221"/>
      <c r="N378" s="222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142</v>
      </c>
      <c r="AU378" s="18" t="s">
        <v>138</v>
      </c>
    </row>
    <row r="379" s="12" customFormat="1" ht="22.8" customHeight="1">
      <c r="A379" s="12"/>
      <c r="B379" s="189"/>
      <c r="C379" s="190"/>
      <c r="D379" s="191" t="s">
        <v>73</v>
      </c>
      <c r="E379" s="203" t="s">
        <v>667</v>
      </c>
      <c r="F379" s="203" t="s">
        <v>668</v>
      </c>
      <c r="G379" s="190"/>
      <c r="H379" s="190"/>
      <c r="I379" s="193"/>
      <c r="J379" s="204">
        <f>BK379</f>
        <v>0</v>
      </c>
      <c r="K379" s="190"/>
      <c r="L379" s="195"/>
      <c r="M379" s="196"/>
      <c r="N379" s="197"/>
      <c r="O379" s="197"/>
      <c r="P379" s="198">
        <f>SUM(P380:P382)</f>
        <v>0</v>
      </c>
      <c r="Q379" s="197"/>
      <c r="R379" s="198">
        <f>SUM(R380:R382)</f>
        <v>0</v>
      </c>
      <c r="S379" s="197"/>
      <c r="T379" s="199">
        <f>SUM(T380:T382)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0" t="s">
        <v>151</v>
      </c>
      <c r="AT379" s="201" t="s">
        <v>73</v>
      </c>
      <c r="AU379" s="201" t="s">
        <v>82</v>
      </c>
      <c r="AY379" s="200" t="s">
        <v>129</v>
      </c>
      <c r="BK379" s="202">
        <f>SUM(BK380:BK382)</f>
        <v>0</v>
      </c>
    </row>
    <row r="380" s="2" customFormat="1" ht="16.5" customHeight="1">
      <c r="A380" s="39"/>
      <c r="B380" s="40"/>
      <c r="C380" s="205" t="s">
        <v>669</v>
      </c>
      <c r="D380" s="205" t="s">
        <v>132</v>
      </c>
      <c r="E380" s="206" t="s">
        <v>670</v>
      </c>
      <c r="F380" s="207" t="s">
        <v>671</v>
      </c>
      <c r="G380" s="208" t="s">
        <v>264</v>
      </c>
      <c r="H380" s="209">
        <v>1</v>
      </c>
      <c r="I380" s="210"/>
      <c r="J380" s="211">
        <f>ROUND(I380*H380,2)</f>
        <v>0</v>
      </c>
      <c r="K380" s="207" t="s">
        <v>136</v>
      </c>
      <c r="L380" s="45"/>
      <c r="M380" s="212" t="s">
        <v>19</v>
      </c>
      <c r="N380" s="213" t="s">
        <v>46</v>
      </c>
      <c r="O380" s="85"/>
      <c r="P380" s="214">
        <f>O380*H380</f>
        <v>0</v>
      </c>
      <c r="Q380" s="214">
        <v>0</v>
      </c>
      <c r="R380" s="214">
        <f>Q380*H380</f>
        <v>0</v>
      </c>
      <c r="S380" s="214">
        <v>0</v>
      </c>
      <c r="T380" s="215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6" t="s">
        <v>611</v>
      </c>
      <c r="AT380" s="216" t="s">
        <v>132</v>
      </c>
      <c r="AU380" s="216" t="s">
        <v>138</v>
      </c>
      <c r="AY380" s="18" t="s">
        <v>129</v>
      </c>
      <c r="BE380" s="217">
        <f>IF(N380="základní",J380,0)</f>
        <v>0</v>
      </c>
      <c r="BF380" s="217">
        <f>IF(N380="snížená",J380,0)</f>
        <v>0</v>
      </c>
      <c r="BG380" s="217">
        <f>IF(N380="zákl. přenesená",J380,0)</f>
        <v>0</v>
      </c>
      <c r="BH380" s="217">
        <f>IF(N380="sníž. přenesená",J380,0)</f>
        <v>0</v>
      </c>
      <c r="BI380" s="217">
        <f>IF(N380="nulová",J380,0)</f>
        <v>0</v>
      </c>
      <c r="BJ380" s="18" t="s">
        <v>138</v>
      </c>
      <c r="BK380" s="217">
        <f>ROUND(I380*H380,2)</f>
        <v>0</v>
      </c>
      <c r="BL380" s="18" t="s">
        <v>611</v>
      </c>
      <c r="BM380" s="216" t="s">
        <v>672</v>
      </c>
    </row>
    <row r="381" s="2" customFormat="1">
      <c r="A381" s="39"/>
      <c r="B381" s="40"/>
      <c r="C381" s="41"/>
      <c r="D381" s="218" t="s">
        <v>140</v>
      </c>
      <c r="E381" s="41"/>
      <c r="F381" s="219" t="s">
        <v>671</v>
      </c>
      <c r="G381" s="41"/>
      <c r="H381" s="41"/>
      <c r="I381" s="220"/>
      <c r="J381" s="41"/>
      <c r="K381" s="41"/>
      <c r="L381" s="45"/>
      <c r="M381" s="221"/>
      <c r="N381" s="222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140</v>
      </c>
      <c r="AU381" s="18" t="s">
        <v>138</v>
      </c>
    </row>
    <row r="382" s="2" customFormat="1">
      <c r="A382" s="39"/>
      <c r="B382" s="40"/>
      <c r="C382" s="41"/>
      <c r="D382" s="223" t="s">
        <v>142</v>
      </c>
      <c r="E382" s="41"/>
      <c r="F382" s="224" t="s">
        <v>673</v>
      </c>
      <c r="G382" s="41"/>
      <c r="H382" s="41"/>
      <c r="I382" s="220"/>
      <c r="J382" s="41"/>
      <c r="K382" s="41"/>
      <c r="L382" s="45"/>
      <c r="M382" s="221"/>
      <c r="N382" s="222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142</v>
      </c>
      <c r="AU382" s="18" t="s">
        <v>138</v>
      </c>
    </row>
    <row r="383" s="12" customFormat="1" ht="25.92" customHeight="1">
      <c r="A383" s="12"/>
      <c r="B383" s="189"/>
      <c r="C383" s="190"/>
      <c r="D383" s="191" t="s">
        <v>73</v>
      </c>
      <c r="E383" s="192" t="s">
        <v>674</v>
      </c>
      <c r="F383" s="192" t="s">
        <v>675</v>
      </c>
      <c r="G383" s="190"/>
      <c r="H383" s="190"/>
      <c r="I383" s="193"/>
      <c r="J383" s="194">
        <f>BK383</f>
        <v>0</v>
      </c>
      <c r="K383" s="190"/>
      <c r="L383" s="195"/>
      <c r="M383" s="196"/>
      <c r="N383" s="197"/>
      <c r="O383" s="197"/>
      <c r="P383" s="198">
        <f>SUM(P384:P387)</f>
        <v>0</v>
      </c>
      <c r="Q383" s="197"/>
      <c r="R383" s="198">
        <f>SUM(R384:R387)</f>
        <v>0</v>
      </c>
      <c r="S383" s="197"/>
      <c r="T383" s="199">
        <f>SUM(T384:T387)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00" t="s">
        <v>137</v>
      </c>
      <c r="AT383" s="201" t="s">
        <v>73</v>
      </c>
      <c r="AU383" s="201" t="s">
        <v>74</v>
      </c>
      <c r="AY383" s="200" t="s">
        <v>129</v>
      </c>
      <c r="BK383" s="202">
        <f>SUM(BK384:BK387)</f>
        <v>0</v>
      </c>
    </row>
    <row r="384" s="2" customFormat="1" ht="16.5" customHeight="1">
      <c r="A384" s="39"/>
      <c r="B384" s="40"/>
      <c r="C384" s="205" t="s">
        <v>676</v>
      </c>
      <c r="D384" s="205" t="s">
        <v>132</v>
      </c>
      <c r="E384" s="206" t="s">
        <v>677</v>
      </c>
      <c r="F384" s="207" t="s">
        <v>678</v>
      </c>
      <c r="G384" s="208" t="s">
        <v>679</v>
      </c>
      <c r="H384" s="209">
        <v>16</v>
      </c>
      <c r="I384" s="210"/>
      <c r="J384" s="211">
        <f>ROUND(I384*H384,2)</f>
        <v>0</v>
      </c>
      <c r="K384" s="207" t="s">
        <v>136</v>
      </c>
      <c r="L384" s="45"/>
      <c r="M384" s="212" t="s">
        <v>19</v>
      </c>
      <c r="N384" s="213" t="s">
        <v>46</v>
      </c>
      <c r="O384" s="85"/>
      <c r="P384" s="214">
        <f>O384*H384</f>
        <v>0</v>
      </c>
      <c r="Q384" s="214">
        <v>0</v>
      </c>
      <c r="R384" s="214">
        <f>Q384*H384</f>
        <v>0</v>
      </c>
      <c r="S384" s="214">
        <v>0</v>
      </c>
      <c r="T384" s="215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16" t="s">
        <v>680</v>
      </c>
      <c r="AT384" s="216" t="s">
        <v>132</v>
      </c>
      <c r="AU384" s="216" t="s">
        <v>82</v>
      </c>
      <c r="AY384" s="18" t="s">
        <v>129</v>
      </c>
      <c r="BE384" s="217">
        <f>IF(N384="základní",J384,0)</f>
        <v>0</v>
      </c>
      <c r="BF384" s="217">
        <f>IF(N384="snížená",J384,0)</f>
        <v>0</v>
      </c>
      <c r="BG384" s="217">
        <f>IF(N384="zákl. přenesená",J384,0)</f>
        <v>0</v>
      </c>
      <c r="BH384" s="217">
        <f>IF(N384="sníž. přenesená",J384,0)</f>
        <v>0</v>
      </c>
      <c r="BI384" s="217">
        <f>IF(N384="nulová",J384,0)</f>
        <v>0</v>
      </c>
      <c r="BJ384" s="18" t="s">
        <v>138</v>
      </c>
      <c r="BK384" s="217">
        <f>ROUND(I384*H384,2)</f>
        <v>0</v>
      </c>
      <c r="BL384" s="18" t="s">
        <v>680</v>
      </c>
      <c r="BM384" s="216" t="s">
        <v>681</v>
      </c>
    </row>
    <row r="385" s="2" customFormat="1">
      <c r="A385" s="39"/>
      <c r="B385" s="40"/>
      <c r="C385" s="41"/>
      <c r="D385" s="218" t="s">
        <v>140</v>
      </c>
      <c r="E385" s="41"/>
      <c r="F385" s="219" t="s">
        <v>682</v>
      </c>
      <c r="G385" s="41"/>
      <c r="H385" s="41"/>
      <c r="I385" s="220"/>
      <c r="J385" s="41"/>
      <c r="K385" s="41"/>
      <c r="L385" s="45"/>
      <c r="M385" s="221"/>
      <c r="N385" s="222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140</v>
      </c>
      <c r="AU385" s="18" t="s">
        <v>82</v>
      </c>
    </row>
    <row r="386" s="2" customFormat="1">
      <c r="A386" s="39"/>
      <c r="B386" s="40"/>
      <c r="C386" s="41"/>
      <c r="D386" s="223" t="s">
        <v>142</v>
      </c>
      <c r="E386" s="41"/>
      <c r="F386" s="224" t="s">
        <v>683</v>
      </c>
      <c r="G386" s="41"/>
      <c r="H386" s="41"/>
      <c r="I386" s="220"/>
      <c r="J386" s="41"/>
      <c r="K386" s="41"/>
      <c r="L386" s="45"/>
      <c r="M386" s="221"/>
      <c r="N386" s="222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142</v>
      </c>
      <c r="AU386" s="18" t="s">
        <v>82</v>
      </c>
    </row>
    <row r="387" s="2" customFormat="1">
      <c r="A387" s="39"/>
      <c r="B387" s="40"/>
      <c r="C387" s="41"/>
      <c r="D387" s="218" t="s">
        <v>371</v>
      </c>
      <c r="E387" s="41"/>
      <c r="F387" s="246" t="s">
        <v>684</v>
      </c>
      <c r="G387" s="41"/>
      <c r="H387" s="41"/>
      <c r="I387" s="220"/>
      <c r="J387" s="41"/>
      <c r="K387" s="41"/>
      <c r="L387" s="45"/>
      <c r="M387" s="247"/>
      <c r="N387" s="248"/>
      <c r="O387" s="249"/>
      <c r="P387" s="249"/>
      <c r="Q387" s="249"/>
      <c r="R387" s="249"/>
      <c r="S387" s="249"/>
      <c r="T387" s="250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371</v>
      </c>
      <c r="AU387" s="18" t="s">
        <v>82</v>
      </c>
    </row>
    <row r="388" s="2" customFormat="1" ht="6.96" customHeight="1">
      <c r="A388" s="39"/>
      <c r="B388" s="60"/>
      <c r="C388" s="61"/>
      <c r="D388" s="61"/>
      <c r="E388" s="61"/>
      <c r="F388" s="61"/>
      <c r="G388" s="61"/>
      <c r="H388" s="61"/>
      <c r="I388" s="61"/>
      <c r="J388" s="61"/>
      <c r="K388" s="61"/>
      <c r="L388" s="45"/>
      <c r="M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</row>
  </sheetData>
  <sheetProtection sheet="1" autoFilter="0" formatColumns="0" formatRows="0" objects="1" scenarios="1" spinCount="100000" saltValue="Hj/6XzsGPV58qp0QUr4J3o7rYFLzHS3C9OCcsqpP3QOXWE7rPE/9yPEvPjAL47NfR87S+B9yCdh4+Y+9cKAYKQ==" hashValue="t3gBowde9BooMZJ/IvD4qZE1gUlPmMrxJRKwQNvBWuvryyygv5/FIXyWeqE8k6fGf1sw+U41hcKZXyOZSB5vHg==" algorithmName="SHA-512" password="CC35"/>
  <autoFilter ref="C98:K387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4" r:id="rId1" display="https://podminky.urs.cz/item/CS_URS_2025_01/612131121"/>
    <hyperlink ref="F108" r:id="rId2" display="https://podminky.urs.cz/item/CS_URS_2025_01/612142001"/>
    <hyperlink ref="F111" r:id="rId3" display="https://podminky.urs.cz/item/CS_URS_2025_01/612311131"/>
    <hyperlink ref="F114" r:id="rId4" display="https://podminky.urs.cz/item/CS_URS_2025_01/612315121"/>
    <hyperlink ref="F117" r:id="rId5" display="https://podminky.urs.cz/item/CS_URS_2025_01/619995001"/>
    <hyperlink ref="F121" r:id="rId6" display="https://podminky.urs.cz/item/CS_URS_2025_01/642944121"/>
    <hyperlink ref="F129" r:id="rId7" display="https://podminky.urs.cz/item/CS_URS_2025_01/949101111"/>
    <hyperlink ref="F133" r:id="rId8" display="https://podminky.urs.cz/item/CS_URS_2025_01/965046111"/>
    <hyperlink ref="F136" r:id="rId9" display="https://podminky.urs.cz/item/CS_URS_2025_01/965046119"/>
    <hyperlink ref="F140" r:id="rId10" display="https://podminky.urs.cz/item/CS_URS_2025_01/968072455"/>
    <hyperlink ref="F143" r:id="rId11" display="https://podminky.urs.cz/item/CS_URS_2025_01/977211111"/>
    <hyperlink ref="F147" r:id="rId12" display="https://podminky.urs.cz/item/CS_URS_2025_01/997013214"/>
    <hyperlink ref="F155" r:id="rId13" display="https://podminky.urs.cz/item/CS_URS_2025_01/997013631"/>
    <hyperlink ref="F159" r:id="rId14" display="https://podminky.urs.cz/item/CS_URS_2025_01/998018003"/>
    <hyperlink ref="F164" r:id="rId15" display="https://podminky.urs.cz/item/CS_URS_2025_01/721174043"/>
    <hyperlink ref="F168" r:id="rId16" display="https://podminky.urs.cz/item/CS_URS_2025_01/725110811"/>
    <hyperlink ref="F171" r:id="rId17" display="https://podminky.urs.cz/item/CS_URS_2025_01/725112001"/>
    <hyperlink ref="F174" r:id="rId18" display="https://podminky.urs.cz/item/CS_URS_2025_01/725210821"/>
    <hyperlink ref="F177" r:id="rId19" display="https://podminky.urs.cz/item/CS_URS_2025_01/725211616"/>
    <hyperlink ref="F180" r:id="rId20" display="https://podminky.urs.cz/item/CS_URS_2025_01/725240811"/>
    <hyperlink ref="F183" r:id="rId21" display="https://podminky.urs.cz/item/CS_URS_2025_01/725240812"/>
    <hyperlink ref="F186" r:id="rId22" display="https://podminky.urs.cz/item/CS_URS_2025_01/725241142"/>
    <hyperlink ref="F189" r:id="rId23" display="https://podminky.urs.cz/item/CS_URS_2025_01/725244813"/>
    <hyperlink ref="F192" r:id="rId24" display="https://podminky.urs.cz/item/CS_URS_2025_01/725822613"/>
    <hyperlink ref="F195" r:id="rId25" display="https://podminky.urs.cz/item/CS_URS_2025_01/725849411"/>
    <hyperlink ref="F200" r:id="rId26" display="https://podminky.urs.cz/item/CS_URS_2025_01/725861102"/>
    <hyperlink ref="F203" r:id="rId27" display="https://podminky.urs.cz/item/CS_URS_2025_01/725862113"/>
    <hyperlink ref="F206" r:id="rId28" display="https://podminky.urs.cz/item/CS_URS_2025_01/725864311"/>
    <hyperlink ref="F210" r:id="rId29" display="https://podminky.urs.cz/item/CS_URS_2025_01/766660001"/>
    <hyperlink ref="F217" r:id="rId30" display="https://podminky.urs.cz/item/CS_URS_2025_01/766691914"/>
    <hyperlink ref="F220" r:id="rId31" display="https://podminky.urs.cz/item/CS_URS_2025_01/766811111"/>
    <hyperlink ref="F233" r:id="rId32" display="https://podminky.urs.cz/item/CS_URS_2025_01/766812840"/>
    <hyperlink ref="F237" r:id="rId33" display="https://podminky.urs.cz/item/CS_URS_2025_01/998766103"/>
    <hyperlink ref="F241" r:id="rId34" display="https://podminky.urs.cz/item/CS_URS_2025_01/767640111"/>
    <hyperlink ref="F247" r:id="rId35" display="https://podminky.urs.cz/item/CS_URS_2025_01/767641800"/>
    <hyperlink ref="F251" r:id="rId36" display="https://podminky.urs.cz/item/CS_URS_2025_01/775111311"/>
    <hyperlink ref="F254" r:id="rId37" display="https://podminky.urs.cz/item/CS_URS_2025_01/775121111"/>
    <hyperlink ref="F257" r:id="rId38" display="https://podminky.urs.cz/item/CS_URS_2025_01/775141113"/>
    <hyperlink ref="F260" r:id="rId39" display="https://podminky.urs.cz/item/CS_URS_2025_01/775413115"/>
    <hyperlink ref="F266" r:id="rId40" display="https://podminky.urs.cz/item/CS_URS_2025_01/775429121"/>
    <hyperlink ref="F273" r:id="rId41" display="https://podminky.urs.cz/item/CS_URS_2025_01/775541161"/>
    <hyperlink ref="F280" r:id="rId42" display="https://podminky.urs.cz/item/CS_URS_2025_01/998775102"/>
    <hyperlink ref="F284" r:id="rId43" display="https://podminky.urs.cz/item/CS_URS_2025_01/776201812"/>
    <hyperlink ref="F287" r:id="rId44" display="https://podminky.urs.cz/item/CS_URS_2025_01/776410811"/>
    <hyperlink ref="F291" r:id="rId45" display="https://podminky.urs.cz/item/CS_URS_2025_01/781121011"/>
    <hyperlink ref="F295" r:id="rId46" display="https://podminky.urs.cz/item/CS_URS_2025_01/781151031"/>
    <hyperlink ref="F298" r:id="rId47" display="https://podminky.urs.cz/item/CS_URS_2025_01/781151041"/>
    <hyperlink ref="F301" r:id="rId48" display="https://podminky.urs.cz/item/CS_URS_2025_01/781472217"/>
    <hyperlink ref="F306" r:id="rId49" display="https://podminky.urs.cz/item/CS_URS_2025_01/781472291"/>
    <hyperlink ref="F309" r:id="rId50" display="https://podminky.urs.cz/item/CS_URS_2025_01/781477114"/>
    <hyperlink ref="F312" r:id="rId51" display="https://podminky.urs.cz/item/CS_URS_2025_01/781492451"/>
    <hyperlink ref="F317" r:id="rId52" display="https://podminky.urs.cz/item/CS_URS_2025_01/781495115"/>
    <hyperlink ref="F320" r:id="rId53" display="https://podminky.urs.cz/item/CS_URS_2025_01/998781103"/>
    <hyperlink ref="F324" r:id="rId54" display="https://podminky.urs.cz/item/CS_URS_2025_01/783301303"/>
    <hyperlink ref="F328" r:id="rId55" display="https://podminky.urs.cz/item/CS_URS_2025_01/783301401"/>
    <hyperlink ref="F331" r:id="rId56" display="https://podminky.urs.cz/item/CS_URS_2025_01/783314101"/>
    <hyperlink ref="F334" r:id="rId57" display="https://podminky.urs.cz/item/CS_URS_2025_01/783315101"/>
    <hyperlink ref="F337" r:id="rId58" display="https://podminky.urs.cz/item/CS_URS_2025_01/783317101"/>
    <hyperlink ref="F341" r:id="rId59" display="https://podminky.urs.cz/item/CS_URS_2025_01/783343101"/>
    <hyperlink ref="F345" r:id="rId60" display="https://podminky.urs.cz/item/CS_URS_2025_01/784121001"/>
    <hyperlink ref="F349" r:id="rId61" display="https://podminky.urs.cz/item/CS_URS_2025_01/784171101"/>
    <hyperlink ref="F354" r:id="rId62" display="https://podminky.urs.cz/item/CS_URS_2025_01/784171111"/>
    <hyperlink ref="F357" r:id="rId63" display="https://podminky.urs.cz/item/CS_URS_2025_01/784171121"/>
    <hyperlink ref="F360" r:id="rId64" display="https://podminky.urs.cz/item/CS_URS_2025_01/784181101"/>
    <hyperlink ref="F363" r:id="rId65" display="https://podminky.urs.cz/item/CS_URS_2025_01/784221101"/>
    <hyperlink ref="F366" r:id="rId66" display="https://podminky.urs.cz/item/CS_URS_2025_01/784221131"/>
    <hyperlink ref="F371" r:id="rId67" display="https://podminky.urs.cz/item/CS_URS_2025_01/786623111"/>
    <hyperlink ref="F378" r:id="rId68" display="https://podminky.urs.cz/item/CS_URS_2025_01/468101112"/>
    <hyperlink ref="F382" r:id="rId69" display="https://podminky.urs.cz/item/CS_URS_2025_01/580506007"/>
    <hyperlink ref="F386" r:id="rId70" display="https://podminky.urs.cz/item/CS_URS_2025_01/HZS13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bytu č.8, ul. Národní Třída 23b, Havířov - Město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685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29. 4. 2025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">
        <v>36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ROUND((SUM(BE85:BE163)),  2)</f>
        <v>0</v>
      </c>
      <c r="G33" s="39"/>
      <c r="H33" s="39"/>
      <c r="I33" s="149">
        <v>0.20999999999999999</v>
      </c>
      <c r="J33" s="148">
        <f>ROUND(((SUM(BE85:BE163))*I33),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ROUND((SUM(BF85:BF163)),  2)</f>
        <v>0</v>
      </c>
      <c r="G34" s="39"/>
      <c r="H34" s="39"/>
      <c r="I34" s="149">
        <v>0.12</v>
      </c>
      <c r="J34" s="148">
        <f>ROUND(((SUM(BF85:BF163))*I34),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ROUND((SUM(BG85:BG163)),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ROUND((SUM(BH85:BH163)),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ROUND((SUM(BI85:BI163)),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bytu č.8, ul. Národní Třída 23b, Havířov - Město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Elektro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ul. Národní Třída 23b</v>
      </c>
      <c r="G52" s="41"/>
      <c r="H52" s="41"/>
      <c r="I52" s="33" t="s">
        <v>23</v>
      </c>
      <c r="J52" s="73" t="str">
        <f>IF(J12="","",J12)</f>
        <v>29. 4. 2025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SBD Havířov</v>
      </c>
      <c r="G54" s="41"/>
      <c r="H54" s="41"/>
      <c r="I54" s="33" t="s">
        <v>32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>Ing. Michal Klimša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99</v>
      </c>
      <c r="E60" s="169"/>
      <c r="F60" s="169"/>
      <c r="G60" s="169"/>
      <c r="H60" s="169"/>
      <c r="I60" s="169"/>
      <c r="J60" s="170">
        <f>J86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686</v>
      </c>
      <c r="E61" s="175"/>
      <c r="F61" s="175"/>
      <c r="G61" s="175"/>
      <c r="H61" s="175"/>
      <c r="I61" s="175"/>
      <c r="J61" s="176">
        <f>J87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110</v>
      </c>
      <c r="E62" s="169"/>
      <c r="F62" s="169"/>
      <c r="G62" s="169"/>
      <c r="H62" s="169"/>
      <c r="I62" s="169"/>
      <c r="J62" s="170">
        <f>J150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111</v>
      </c>
      <c r="E63" s="175"/>
      <c r="F63" s="175"/>
      <c r="G63" s="175"/>
      <c r="H63" s="175"/>
      <c r="I63" s="175"/>
      <c r="J63" s="176">
        <f>J151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687</v>
      </c>
      <c r="E64" s="169"/>
      <c r="F64" s="169"/>
      <c r="G64" s="169"/>
      <c r="H64" s="169"/>
      <c r="I64" s="169"/>
      <c r="J64" s="170">
        <f>J160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2"/>
      <c r="C65" s="173"/>
      <c r="D65" s="174" t="s">
        <v>688</v>
      </c>
      <c r="E65" s="175"/>
      <c r="F65" s="175"/>
      <c r="G65" s="175"/>
      <c r="H65" s="175"/>
      <c r="I65" s="175"/>
      <c r="J65" s="176">
        <f>J161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114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161" t="str">
        <f>E7</f>
        <v>Rekonstrukce bytu č.8, ul. Národní Třída 23b, Havířov - Město</v>
      </c>
      <c r="F75" s="33"/>
      <c r="G75" s="33"/>
      <c r="H75" s="33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88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>02 - Elektro</v>
      </c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F12</f>
        <v>ul. Národní Třída 23b</v>
      </c>
      <c r="G79" s="41"/>
      <c r="H79" s="41"/>
      <c r="I79" s="33" t="s">
        <v>23</v>
      </c>
      <c r="J79" s="73" t="str">
        <f>IF(J12="","",J12)</f>
        <v>29. 4. 2025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41"/>
      <c r="E81" s="41"/>
      <c r="F81" s="28" t="str">
        <f>E15</f>
        <v>SBD Havířov</v>
      </c>
      <c r="G81" s="41"/>
      <c r="H81" s="41"/>
      <c r="I81" s="33" t="s">
        <v>32</v>
      </c>
      <c r="J81" s="37" t="str">
        <f>E21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30</v>
      </c>
      <c r="D82" s="41"/>
      <c r="E82" s="41"/>
      <c r="F82" s="28" t="str">
        <f>IF(E18="","",E18)</f>
        <v>Vyplň údaj</v>
      </c>
      <c r="G82" s="41"/>
      <c r="H82" s="41"/>
      <c r="I82" s="33" t="s">
        <v>35</v>
      </c>
      <c r="J82" s="37" t="str">
        <f>E24</f>
        <v>Ing. Michal Klimša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8"/>
      <c r="B84" s="179"/>
      <c r="C84" s="180" t="s">
        <v>115</v>
      </c>
      <c r="D84" s="181" t="s">
        <v>59</v>
      </c>
      <c r="E84" s="181" t="s">
        <v>55</v>
      </c>
      <c r="F84" s="181" t="s">
        <v>56</v>
      </c>
      <c r="G84" s="181" t="s">
        <v>116</v>
      </c>
      <c r="H84" s="181" t="s">
        <v>117</v>
      </c>
      <c r="I84" s="181" t="s">
        <v>118</v>
      </c>
      <c r="J84" s="181" t="s">
        <v>92</v>
      </c>
      <c r="K84" s="182" t="s">
        <v>119</v>
      </c>
      <c r="L84" s="183"/>
      <c r="M84" s="93" t="s">
        <v>19</v>
      </c>
      <c r="N84" s="94" t="s">
        <v>44</v>
      </c>
      <c r="O84" s="94" t="s">
        <v>120</v>
      </c>
      <c r="P84" s="94" t="s">
        <v>121</v>
      </c>
      <c r="Q84" s="94" t="s">
        <v>122</v>
      </c>
      <c r="R84" s="94" t="s">
        <v>123</v>
      </c>
      <c r="S84" s="94" t="s">
        <v>124</v>
      </c>
      <c r="T84" s="95" t="s">
        <v>125</v>
      </c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</row>
    <row r="85" s="2" customFormat="1" ht="22.8" customHeight="1">
      <c r="A85" s="39"/>
      <c r="B85" s="40"/>
      <c r="C85" s="100" t="s">
        <v>126</v>
      </c>
      <c r="D85" s="41"/>
      <c r="E85" s="41"/>
      <c r="F85" s="41"/>
      <c r="G85" s="41"/>
      <c r="H85" s="41"/>
      <c r="I85" s="41"/>
      <c r="J85" s="184">
        <f>BK85</f>
        <v>0</v>
      </c>
      <c r="K85" s="41"/>
      <c r="L85" s="45"/>
      <c r="M85" s="96"/>
      <c r="N85" s="185"/>
      <c r="O85" s="97"/>
      <c r="P85" s="186">
        <f>P86+P150+P160</f>
        <v>0</v>
      </c>
      <c r="Q85" s="97"/>
      <c r="R85" s="186">
        <f>R86+R150+R160</f>
        <v>0.0023766000000000004</v>
      </c>
      <c r="S85" s="97"/>
      <c r="T85" s="187">
        <f>T86+T150+T160</f>
        <v>0.080168000000000003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73</v>
      </c>
      <c r="AU85" s="18" t="s">
        <v>93</v>
      </c>
      <c r="BK85" s="188">
        <f>BK86+BK150+BK160</f>
        <v>0</v>
      </c>
    </row>
    <row r="86" s="12" customFormat="1" ht="25.92" customHeight="1">
      <c r="A86" s="12"/>
      <c r="B86" s="189"/>
      <c r="C86" s="190"/>
      <c r="D86" s="191" t="s">
        <v>73</v>
      </c>
      <c r="E86" s="192" t="s">
        <v>248</v>
      </c>
      <c r="F86" s="192" t="s">
        <v>249</v>
      </c>
      <c r="G86" s="190"/>
      <c r="H86" s="190"/>
      <c r="I86" s="193"/>
      <c r="J86" s="194">
        <f>BK86</f>
        <v>0</v>
      </c>
      <c r="K86" s="190"/>
      <c r="L86" s="195"/>
      <c r="M86" s="196"/>
      <c r="N86" s="197"/>
      <c r="O86" s="197"/>
      <c r="P86" s="198">
        <f>P87</f>
        <v>0</v>
      </c>
      <c r="Q86" s="197"/>
      <c r="R86" s="198">
        <f>R87</f>
        <v>0.0017966000000000002</v>
      </c>
      <c r="S86" s="197"/>
      <c r="T86" s="199">
        <f>T87</f>
        <v>0.015288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138</v>
      </c>
      <c r="AT86" s="201" t="s">
        <v>73</v>
      </c>
      <c r="AU86" s="201" t="s">
        <v>74</v>
      </c>
      <c r="AY86" s="200" t="s">
        <v>129</v>
      </c>
      <c r="BK86" s="202">
        <f>BK87</f>
        <v>0</v>
      </c>
    </row>
    <row r="87" s="12" customFormat="1" ht="22.8" customHeight="1">
      <c r="A87" s="12"/>
      <c r="B87" s="189"/>
      <c r="C87" s="190"/>
      <c r="D87" s="191" t="s">
        <v>73</v>
      </c>
      <c r="E87" s="203" t="s">
        <v>689</v>
      </c>
      <c r="F87" s="203" t="s">
        <v>690</v>
      </c>
      <c r="G87" s="190"/>
      <c r="H87" s="190"/>
      <c r="I87" s="193"/>
      <c r="J87" s="204">
        <f>BK87</f>
        <v>0</v>
      </c>
      <c r="K87" s="190"/>
      <c r="L87" s="195"/>
      <c r="M87" s="196"/>
      <c r="N87" s="197"/>
      <c r="O87" s="197"/>
      <c r="P87" s="198">
        <f>SUM(P88:P149)</f>
        <v>0</v>
      </c>
      <c r="Q87" s="197"/>
      <c r="R87" s="198">
        <f>SUM(R88:R149)</f>
        <v>0.0017966000000000002</v>
      </c>
      <c r="S87" s="197"/>
      <c r="T87" s="199">
        <f>SUM(T88:T149)</f>
        <v>0.015288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138</v>
      </c>
      <c r="AT87" s="201" t="s">
        <v>73</v>
      </c>
      <c r="AU87" s="201" t="s">
        <v>82</v>
      </c>
      <c r="AY87" s="200" t="s">
        <v>129</v>
      </c>
      <c r="BK87" s="202">
        <f>SUM(BK88:BK149)</f>
        <v>0</v>
      </c>
    </row>
    <row r="88" s="2" customFormat="1" ht="16.5" customHeight="1">
      <c r="A88" s="39"/>
      <c r="B88" s="40"/>
      <c r="C88" s="205" t="s">
        <v>691</v>
      </c>
      <c r="D88" s="205" t="s">
        <v>132</v>
      </c>
      <c r="E88" s="206" t="s">
        <v>692</v>
      </c>
      <c r="F88" s="207" t="s">
        <v>693</v>
      </c>
      <c r="G88" s="208" t="s">
        <v>173</v>
      </c>
      <c r="H88" s="209">
        <v>8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46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255</v>
      </c>
      <c r="AT88" s="216" t="s">
        <v>132</v>
      </c>
      <c r="AU88" s="216" t="s">
        <v>138</v>
      </c>
      <c r="AY88" s="18" t="s">
        <v>129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138</v>
      </c>
      <c r="BK88" s="217">
        <f>ROUND(I88*H88,2)</f>
        <v>0</v>
      </c>
      <c r="BL88" s="18" t="s">
        <v>255</v>
      </c>
      <c r="BM88" s="216" t="s">
        <v>694</v>
      </c>
    </row>
    <row r="89" s="2" customFormat="1">
      <c r="A89" s="39"/>
      <c r="B89" s="40"/>
      <c r="C89" s="41"/>
      <c r="D89" s="218" t="s">
        <v>140</v>
      </c>
      <c r="E89" s="41"/>
      <c r="F89" s="219" t="s">
        <v>693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140</v>
      </c>
      <c r="AU89" s="18" t="s">
        <v>138</v>
      </c>
    </row>
    <row r="90" s="2" customFormat="1" ht="16.5" customHeight="1">
      <c r="A90" s="39"/>
      <c r="B90" s="40"/>
      <c r="C90" s="236" t="s">
        <v>695</v>
      </c>
      <c r="D90" s="236" t="s">
        <v>178</v>
      </c>
      <c r="E90" s="237" t="s">
        <v>696</v>
      </c>
      <c r="F90" s="238" t="s">
        <v>697</v>
      </c>
      <c r="G90" s="239" t="s">
        <v>173</v>
      </c>
      <c r="H90" s="240">
        <v>8</v>
      </c>
      <c r="I90" s="241"/>
      <c r="J90" s="242">
        <f>ROUND(I90*H90,2)</f>
        <v>0</v>
      </c>
      <c r="K90" s="238" t="s">
        <v>19</v>
      </c>
      <c r="L90" s="243"/>
      <c r="M90" s="244" t="s">
        <v>19</v>
      </c>
      <c r="N90" s="245" t="s">
        <v>46</v>
      </c>
      <c r="O90" s="85"/>
      <c r="P90" s="214">
        <f>O90*H90</f>
        <v>0</v>
      </c>
      <c r="Q90" s="214">
        <v>4.0000000000000003E-05</v>
      </c>
      <c r="R90" s="214">
        <f>Q90*H90</f>
        <v>0.00032000000000000003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325</v>
      </c>
      <c r="AT90" s="216" t="s">
        <v>178</v>
      </c>
      <c r="AU90" s="216" t="s">
        <v>138</v>
      </c>
      <c r="AY90" s="18" t="s">
        <v>129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138</v>
      </c>
      <c r="BK90" s="217">
        <f>ROUND(I90*H90,2)</f>
        <v>0</v>
      </c>
      <c r="BL90" s="18" t="s">
        <v>255</v>
      </c>
      <c r="BM90" s="216" t="s">
        <v>698</v>
      </c>
    </row>
    <row r="91" s="2" customFormat="1">
      <c r="A91" s="39"/>
      <c r="B91" s="40"/>
      <c r="C91" s="41"/>
      <c r="D91" s="218" t="s">
        <v>140</v>
      </c>
      <c r="E91" s="41"/>
      <c r="F91" s="219" t="s">
        <v>697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140</v>
      </c>
      <c r="AU91" s="18" t="s">
        <v>138</v>
      </c>
    </row>
    <row r="92" s="2" customFormat="1" ht="21.75" customHeight="1">
      <c r="A92" s="39"/>
      <c r="B92" s="40"/>
      <c r="C92" s="205" t="s">
        <v>7</v>
      </c>
      <c r="D92" s="205" t="s">
        <v>132</v>
      </c>
      <c r="E92" s="206" t="s">
        <v>699</v>
      </c>
      <c r="F92" s="207" t="s">
        <v>700</v>
      </c>
      <c r="G92" s="208" t="s">
        <v>165</v>
      </c>
      <c r="H92" s="209">
        <v>68.599999999999994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46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255</v>
      </c>
      <c r="AT92" s="216" t="s">
        <v>132</v>
      </c>
      <c r="AU92" s="216" t="s">
        <v>138</v>
      </c>
      <c r="AY92" s="18" t="s">
        <v>129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138</v>
      </c>
      <c r="BK92" s="217">
        <f>ROUND(I92*H92,2)</f>
        <v>0</v>
      </c>
      <c r="BL92" s="18" t="s">
        <v>255</v>
      </c>
      <c r="BM92" s="216" t="s">
        <v>701</v>
      </c>
    </row>
    <row r="93" s="2" customFormat="1">
      <c r="A93" s="39"/>
      <c r="B93" s="40"/>
      <c r="C93" s="41"/>
      <c r="D93" s="218" t="s">
        <v>140</v>
      </c>
      <c r="E93" s="41"/>
      <c r="F93" s="219" t="s">
        <v>700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140</v>
      </c>
      <c r="AU93" s="18" t="s">
        <v>138</v>
      </c>
    </row>
    <row r="94" s="13" customFormat="1">
      <c r="A94" s="13"/>
      <c r="B94" s="225"/>
      <c r="C94" s="226"/>
      <c r="D94" s="218" t="s">
        <v>144</v>
      </c>
      <c r="E94" s="227" t="s">
        <v>19</v>
      </c>
      <c r="F94" s="228" t="s">
        <v>702</v>
      </c>
      <c r="G94" s="226"/>
      <c r="H94" s="229">
        <v>12.199999999999999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144</v>
      </c>
      <c r="AU94" s="235" t="s">
        <v>138</v>
      </c>
      <c r="AV94" s="13" t="s">
        <v>138</v>
      </c>
      <c r="AW94" s="13" t="s">
        <v>34</v>
      </c>
      <c r="AX94" s="13" t="s">
        <v>74</v>
      </c>
      <c r="AY94" s="235" t="s">
        <v>129</v>
      </c>
    </row>
    <row r="95" s="13" customFormat="1">
      <c r="A95" s="13"/>
      <c r="B95" s="225"/>
      <c r="C95" s="226"/>
      <c r="D95" s="218" t="s">
        <v>144</v>
      </c>
      <c r="E95" s="227" t="s">
        <v>19</v>
      </c>
      <c r="F95" s="228" t="s">
        <v>703</v>
      </c>
      <c r="G95" s="226"/>
      <c r="H95" s="229">
        <v>56.399999999999999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144</v>
      </c>
      <c r="AU95" s="235" t="s">
        <v>138</v>
      </c>
      <c r="AV95" s="13" t="s">
        <v>138</v>
      </c>
      <c r="AW95" s="13" t="s">
        <v>34</v>
      </c>
      <c r="AX95" s="13" t="s">
        <v>74</v>
      </c>
      <c r="AY95" s="235" t="s">
        <v>129</v>
      </c>
    </row>
    <row r="96" s="14" customFormat="1">
      <c r="A96" s="14"/>
      <c r="B96" s="251"/>
      <c r="C96" s="252"/>
      <c r="D96" s="218" t="s">
        <v>144</v>
      </c>
      <c r="E96" s="253" t="s">
        <v>19</v>
      </c>
      <c r="F96" s="254" t="s">
        <v>704</v>
      </c>
      <c r="G96" s="252"/>
      <c r="H96" s="255">
        <v>68.599999999999994</v>
      </c>
      <c r="I96" s="256"/>
      <c r="J96" s="252"/>
      <c r="K96" s="252"/>
      <c r="L96" s="257"/>
      <c r="M96" s="258"/>
      <c r="N96" s="259"/>
      <c r="O96" s="259"/>
      <c r="P96" s="259"/>
      <c r="Q96" s="259"/>
      <c r="R96" s="259"/>
      <c r="S96" s="259"/>
      <c r="T96" s="26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61" t="s">
        <v>144</v>
      </c>
      <c r="AU96" s="261" t="s">
        <v>138</v>
      </c>
      <c r="AV96" s="14" t="s">
        <v>137</v>
      </c>
      <c r="AW96" s="14" t="s">
        <v>34</v>
      </c>
      <c r="AX96" s="14" t="s">
        <v>82</v>
      </c>
      <c r="AY96" s="261" t="s">
        <v>129</v>
      </c>
    </row>
    <row r="97" s="2" customFormat="1" ht="16.5" customHeight="1">
      <c r="A97" s="39"/>
      <c r="B97" s="40"/>
      <c r="C97" s="236" t="s">
        <v>389</v>
      </c>
      <c r="D97" s="236" t="s">
        <v>178</v>
      </c>
      <c r="E97" s="237" t="s">
        <v>705</v>
      </c>
      <c r="F97" s="238" t="s">
        <v>706</v>
      </c>
      <c r="G97" s="239" t="s">
        <v>165</v>
      </c>
      <c r="H97" s="240">
        <v>13.800000000000001</v>
      </c>
      <c r="I97" s="241"/>
      <c r="J97" s="242">
        <f>ROUND(I97*H97,2)</f>
        <v>0</v>
      </c>
      <c r="K97" s="238" t="s">
        <v>19</v>
      </c>
      <c r="L97" s="243"/>
      <c r="M97" s="244" t="s">
        <v>19</v>
      </c>
      <c r="N97" s="245" t="s">
        <v>46</v>
      </c>
      <c r="O97" s="85"/>
      <c r="P97" s="214">
        <f>O97*H97</f>
        <v>0</v>
      </c>
      <c r="Q97" s="214">
        <v>1.0000000000000001E-05</v>
      </c>
      <c r="R97" s="214">
        <f>Q97*H97</f>
        <v>0.00013800000000000002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325</v>
      </c>
      <c r="AT97" s="216" t="s">
        <v>178</v>
      </c>
      <c r="AU97" s="216" t="s">
        <v>138</v>
      </c>
      <c r="AY97" s="18" t="s">
        <v>129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138</v>
      </c>
      <c r="BK97" s="217">
        <f>ROUND(I97*H97,2)</f>
        <v>0</v>
      </c>
      <c r="BL97" s="18" t="s">
        <v>255</v>
      </c>
      <c r="BM97" s="216" t="s">
        <v>707</v>
      </c>
    </row>
    <row r="98" s="2" customFormat="1">
      <c r="A98" s="39"/>
      <c r="B98" s="40"/>
      <c r="C98" s="41"/>
      <c r="D98" s="218" t="s">
        <v>140</v>
      </c>
      <c r="E98" s="41"/>
      <c r="F98" s="219" t="s">
        <v>706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140</v>
      </c>
      <c r="AU98" s="18" t="s">
        <v>138</v>
      </c>
    </row>
    <row r="99" s="2" customFormat="1">
      <c r="A99" s="39"/>
      <c r="B99" s="40"/>
      <c r="C99" s="41"/>
      <c r="D99" s="218" t="s">
        <v>371</v>
      </c>
      <c r="E99" s="41"/>
      <c r="F99" s="246" t="s">
        <v>708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371</v>
      </c>
      <c r="AU99" s="18" t="s">
        <v>138</v>
      </c>
    </row>
    <row r="100" s="13" customFormat="1">
      <c r="A100" s="13"/>
      <c r="B100" s="225"/>
      <c r="C100" s="226"/>
      <c r="D100" s="218" t="s">
        <v>144</v>
      </c>
      <c r="E100" s="227" t="s">
        <v>19</v>
      </c>
      <c r="F100" s="228" t="s">
        <v>709</v>
      </c>
      <c r="G100" s="226"/>
      <c r="H100" s="229">
        <v>13.800000000000001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144</v>
      </c>
      <c r="AU100" s="235" t="s">
        <v>138</v>
      </c>
      <c r="AV100" s="13" t="s">
        <v>138</v>
      </c>
      <c r="AW100" s="13" t="s">
        <v>34</v>
      </c>
      <c r="AX100" s="13" t="s">
        <v>82</v>
      </c>
      <c r="AY100" s="235" t="s">
        <v>129</v>
      </c>
    </row>
    <row r="101" s="2" customFormat="1" ht="16.5" customHeight="1">
      <c r="A101" s="39"/>
      <c r="B101" s="40"/>
      <c r="C101" s="236" t="s">
        <v>396</v>
      </c>
      <c r="D101" s="236" t="s">
        <v>178</v>
      </c>
      <c r="E101" s="237" t="s">
        <v>710</v>
      </c>
      <c r="F101" s="238" t="s">
        <v>711</v>
      </c>
      <c r="G101" s="239" t="s">
        <v>165</v>
      </c>
      <c r="H101" s="240">
        <v>64.859999999999999</v>
      </c>
      <c r="I101" s="241"/>
      <c r="J101" s="242">
        <f>ROUND(I101*H101,2)</f>
        <v>0</v>
      </c>
      <c r="K101" s="238" t="s">
        <v>19</v>
      </c>
      <c r="L101" s="243"/>
      <c r="M101" s="244" t="s">
        <v>19</v>
      </c>
      <c r="N101" s="245" t="s">
        <v>46</v>
      </c>
      <c r="O101" s="85"/>
      <c r="P101" s="214">
        <f>O101*H101</f>
        <v>0</v>
      </c>
      <c r="Q101" s="214">
        <v>1.0000000000000001E-05</v>
      </c>
      <c r="R101" s="214">
        <f>Q101*H101</f>
        <v>0.00064860000000000004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325</v>
      </c>
      <c r="AT101" s="216" t="s">
        <v>178</v>
      </c>
      <c r="AU101" s="216" t="s">
        <v>138</v>
      </c>
      <c r="AY101" s="18" t="s">
        <v>129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138</v>
      </c>
      <c r="BK101" s="217">
        <f>ROUND(I101*H101,2)</f>
        <v>0</v>
      </c>
      <c r="BL101" s="18" t="s">
        <v>255</v>
      </c>
      <c r="BM101" s="216" t="s">
        <v>712</v>
      </c>
    </row>
    <row r="102" s="2" customFormat="1">
      <c r="A102" s="39"/>
      <c r="B102" s="40"/>
      <c r="C102" s="41"/>
      <c r="D102" s="218" t="s">
        <v>140</v>
      </c>
      <c r="E102" s="41"/>
      <c r="F102" s="219" t="s">
        <v>711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140</v>
      </c>
      <c r="AU102" s="18" t="s">
        <v>138</v>
      </c>
    </row>
    <row r="103" s="2" customFormat="1">
      <c r="A103" s="39"/>
      <c r="B103" s="40"/>
      <c r="C103" s="41"/>
      <c r="D103" s="218" t="s">
        <v>371</v>
      </c>
      <c r="E103" s="41"/>
      <c r="F103" s="246" t="s">
        <v>713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371</v>
      </c>
      <c r="AU103" s="18" t="s">
        <v>138</v>
      </c>
    </row>
    <row r="104" s="13" customFormat="1">
      <c r="A104" s="13"/>
      <c r="B104" s="225"/>
      <c r="C104" s="226"/>
      <c r="D104" s="218" t="s">
        <v>144</v>
      </c>
      <c r="E104" s="227" t="s">
        <v>19</v>
      </c>
      <c r="F104" s="228" t="s">
        <v>714</v>
      </c>
      <c r="G104" s="226"/>
      <c r="H104" s="229">
        <v>64.859999999999999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144</v>
      </c>
      <c r="AU104" s="235" t="s">
        <v>138</v>
      </c>
      <c r="AV104" s="13" t="s">
        <v>138</v>
      </c>
      <c r="AW104" s="13" t="s">
        <v>34</v>
      </c>
      <c r="AX104" s="13" t="s">
        <v>82</v>
      </c>
      <c r="AY104" s="235" t="s">
        <v>129</v>
      </c>
    </row>
    <row r="105" s="2" customFormat="1" ht="16.5" customHeight="1">
      <c r="A105" s="39"/>
      <c r="B105" s="40"/>
      <c r="C105" s="205" t="s">
        <v>715</v>
      </c>
      <c r="D105" s="205" t="s">
        <v>132</v>
      </c>
      <c r="E105" s="206" t="s">
        <v>716</v>
      </c>
      <c r="F105" s="207" t="s">
        <v>717</v>
      </c>
      <c r="G105" s="208" t="s">
        <v>173</v>
      </c>
      <c r="H105" s="209">
        <v>30</v>
      </c>
      <c r="I105" s="210"/>
      <c r="J105" s="211">
        <f>ROUND(I105*H105,2)</f>
        <v>0</v>
      </c>
      <c r="K105" s="207" t="s">
        <v>19</v>
      </c>
      <c r="L105" s="45"/>
      <c r="M105" s="212" t="s">
        <v>19</v>
      </c>
      <c r="N105" s="213" t="s">
        <v>46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255</v>
      </c>
      <c r="AT105" s="216" t="s">
        <v>132</v>
      </c>
      <c r="AU105" s="216" t="s">
        <v>138</v>
      </c>
      <c r="AY105" s="18" t="s">
        <v>129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138</v>
      </c>
      <c r="BK105" s="217">
        <f>ROUND(I105*H105,2)</f>
        <v>0</v>
      </c>
      <c r="BL105" s="18" t="s">
        <v>255</v>
      </c>
      <c r="BM105" s="216" t="s">
        <v>718</v>
      </c>
    </row>
    <row r="106" s="2" customFormat="1">
      <c r="A106" s="39"/>
      <c r="B106" s="40"/>
      <c r="C106" s="41"/>
      <c r="D106" s="218" t="s">
        <v>140</v>
      </c>
      <c r="E106" s="41"/>
      <c r="F106" s="219" t="s">
        <v>717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140</v>
      </c>
      <c r="AU106" s="18" t="s">
        <v>138</v>
      </c>
    </row>
    <row r="107" s="2" customFormat="1" ht="16.5" customHeight="1">
      <c r="A107" s="39"/>
      <c r="B107" s="40"/>
      <c r="C107" s="205" t="s">
        <v>719</v>
      </c>
      <c r="D107" s="205" t="s">
        <v>132</v>
      </c>
      <c r="E107" s="206" t="s">
        <v>720</v>
      </c>
      <c r="F107" s="207" t="s">
        <v>721</v>
      </c>
      <c r="G107" s="208" t="s">
        <v>173</v>
      </c>
      <c r="H107" s="209">
        <v>4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46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255</v>
      </c>
      <c r="AT107" s="216" t="s">
        <v>132</v>
      </c>
      <c r="AU107" s="216" t="s">
        <v>138</v>
      </c>
      <c r="AY107" s="18" t="s">
        <v>129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138</v>
      </c>
      <c r="BK107" s="217">
        <f>ROUND(I107*H107,2)</f>
        <v>0</v>
      </c>
      <c r="BL107" s="18" t="s">
        <v>255</v>
      </c>
      <c r="BM107" s="216" t="s">
        <v>722</v>
      </c>
    </row>
    <row r="108" s="2" customFormat="1">
      <c r="A108" s="39"/>
      <c r="B108" s="40"/>
      <c r="C108" s="41"/>
      <c r="D108" s="218" t="s">
        <v>140</v>
      </c>
      <c r="E108" s="41"/>
      <c r="F108" s="219" t="s">
        <v>721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140</v>
      </c>
      <c r="AU108" s="18" t="s">
        <v>138</v>
      </c>
    </row>
    <row r="109" s="2" customFormat="1" ht="16.5" customHeight="1">
      <c r="A109" s="39"/>
      <c r="B109" s="40"/>
      <c r="C109" s="205" t="s">
        <v>377</v>
      </c>
      <c r="D109" s="205" t="s">
        <v>132</v>
      </c>
      <c r="E109" s="206" t="s">
        <v>723</v>
      </c>
      <c r="F109" s="207" t="s">
        <v>724</v>
      </c>
      <c r="G109" s="208" t="s">
        <v>173</v>
      </c>
      <c r="H109" s="209">
        <v>1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46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255</v>
      </c>
      <c r="AT109" s="216" t="s">
        <v>132</v>
      </c>
      <c r="AU109" s="216" t="s">
        <v>138</v>
      </c>
      <c r="AY109" s="18" t="s">
        <v>129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138</v>
      </c>
      <c r="BK109" s="217">
        <f>ROUND(I109*H109,2)</f>
        <v>0</v>
      </c>
      <c r="BL109" s="18" t="s">
        <v>255</v>
      </c>
      <c r="BM109" s="216" t="s">
        <v>725</v>
      </c>
    </row>
    <row r="110" s="2" customFormat="1">
      <c r="A110" s="39"/>
      <c r="B110" s="40"/>
      <c r="C110" s="41"/>
      <c r="D110" s="218" t="s">
        <v>140</v>
      </c>
      <c r="E110" s="41"/>
      <c r="F110" s="219" t="s">
        <v>724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140</v>
      </c>
      <c r="AU110" s="18" t="s">
        <v>138</v>
      </c>
    </row>
    <row r="111" s="2" customFormat="1" ht="16.5" customHeight="1">
      <c r="A111" s="39"/>
      <c r="B111" s="40"/>
      <c r="C111" s="236" t="s">
        <v>381</v>
      </c>
      <c r="D111" s="236" t="s">
        <v>178</v>
      </c>
      <c r="E111" s="237" t="s">
        <v>726</v>
      </c>
      <c r="F111" s="238" t="s">
        <v>727</v>
      </c>
      <c r="G111" s="239" t="s">
        <v>173</v>
      </c>
      <c r="H111" s="240">
        <v>1</v>
      </c>
      <c r="I111" s="241"/>
      <c r="J111" s="242">
        <f>ROUND(I111*H111,2)</f>
        <v>0</v>
      </c>
      <c r="K111" s="238" t="s">
        <v>19</v>
      </c>
      <c r="L111" s="243"/>
      <c r="M111" s="244" t="s">
        <v>19</v>
      </c>
      <c r="N111" s="245" t="s">
        <v>46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325</v>
      </c>
      <c r="AT111" s="216" t="s">
        <v>178</v>
      </c>
      <c r="AU111" s="216" t="s">
        <v>138</v>
      </c>
      <c r="AY111" s="18" t="s">
        <v>129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138</v>
      </c>
      <c r="BK111" s="217">
        <f>ROUND(I111*H111,2)</f>
        <v>0</v>
      </c>
      <c r="BL111" s="18" t="s">
        <v>255</v>
      </c>
      <c r="BM111" s="216" t="s">
        <v>728</v>
      </c>
    </row>
    <row r="112" s="2" customFormat="1">
      <c r="A112" s="39"/>
      <c r="B112" s="40"/>
      <c r="C112" s="41"/>
      <c r="D112" s="218" t="s">
        <v>140</v>
      </c>
      <c r="E112" s="41"/>
      <c r="F112" s="219" t="s">
        <v>727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140</v>
      </c>
      <c r="AU112" s="18" t="s">
        <v>138</v>
      </c>
    </row>
    <row r="113" s="2" customFormat="1">
      <c r="A113" s="39"/>
      <c r="B113" s="40"/>
      <c r="C113" s="41"/>
      <c r="D113" s="218" t="s">
        <v>371</v>
      </c>
      <c r="E113" s="41"/>
      <c r="F113" s="246" t="s">
        <v>729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371</v>
      </c>
      <c r="AU113" s="18" t="s">
        <v>138</v>
      </c>
    </row>
    <row r="114" s="2" customFormat="1" ht="16.5" customHeight="1">
      <c r="A114" s="39"/>
      <c r="B114" s="40"/>
      <c r="C114" s="205" t="s">
        <v>730</v>
      </c>
      <c r="D114" s="205" t="s">
        <v>132</v>
      </c>
      <c r="E114" s="206" t="s">
        <v>731</v>
      </c>
      <c r="F114" s="207" t="s">
        <v>732</v>
      </c>
      <c r="G114" s="208" t="s">
        <v>173</v>
      </c>
      <c r="H114" s="209">
        <v>1</v>
      </c>
      <c r="I114" s="210"/>
      <c r="J114" s="211">
        <f>ROUND(I114*H114,2)</f>
        <v>0</v>
      </c>
      <c r="K114" s="207" t="s">
        <v>19</v>
      </c>
      <c r="L114" s="45"/>
      <c r="M114" s="212" t="s">
        <v>19</v>
      </c>
      <c r="N114" s="213" t="s">
        <v>46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0.014999999999999999</v>
      </c>
      <c r="T114" s="215">
        <f>S114*H114</f>
        <v>0.014999999999999999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255</v>
      </c>
      <c r="AT114" s="216" t="s">
        <v>132</v>
      </c>
      <c r="AU114" s="216" t="s">
        <v>138</v>
      </c>
      <c r="AY114" s="18" t="s">
        <v>129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138</v>
      </c>
      <c r="BK114" s="217">
        <f>ROUND(I114*H114,2)</f>
        <v>0</v>
      </c>
      <c r="BL114" s="18" t="s">
        <v>255</v>
      </c>
      <c r="BM114" s="216" t="s">
        <v>733</v>
      </c>
    </row>
    <row r="115" s="2" customFormat="1">
      <c r="A115" s="39"/>
      <c r="B115" s="40"/>
      <c r="C115" s="41"/>
      <c r="D115" s="218" t="s">
        <v>140</v>
      </c>
      <c r="E115" s="41"/>
      <c r="F115" s="219" t="s">
        <v>732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140</v>
      </c>
      <c r="AU115" s="18" t="s">
        <v>138</v>
      </c>
    </row>
    <row r="116" s="2" customFormat="1" ht="16.5" customHeight="1">
      <c r="A116" s="39"/>
      <c r="B116" s="40"/>
      <c r="C116" s="205" t="s">
        <v>151</v>
      </c>
      <c r="D116" s="205" t="s">
        <v>132</v>
      </c>
      <c r="E116" s="206" t="s">
        <v>734</v>
      </c>
      <c r="F116" s="207" t="s">
        <v>735</v>
      </c>
      <c r="G116" s="208" t="s">
        <v>173</v>
      </c>
      <c r="H116" s="209">
        <v>21</v>
      </c>
      <c r="I116" s="210"/>
      <c r="J116" s="211">
        <f>ROUND(I116*H116,2)</f>
        <v>0</v>
      </c>
      <c r="K116" s="207" t="s">
        <v>19</v>
      </c>
      <c r="L116" s="45"/>
      <c r="M116" s="212" t="s">
        <v>19</v>
      </c>
      <c r="N116" s="213" t="s">
        <v>46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255</v>
      </c>
      <c r="AT116" s="216" t="s">
        <v>132</v>
      </c>
      <c r="AU116" s="216" t="s">
        <v>138</v>
      </c>
      <c r="AY116" s="18" t="s">
        <v>129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138</v>
      </c>
      <c r="BK116" s="217">
        <f>ROUND(I116*H116,2)</f>
        <v>0</v>
      </c>
      <c r="BL116" s="18" t="s">
        <v>255</v>
      </c>
      <c r="BM116" s="216" t="s">
        <v>736</v>
      </c>
    </row>
    <row r="117" s="2" customFormat="1">
      <c r="A117" s="39"/>
      <c r="B117" s="40"/>
      <c r="C117" s="41"/>
      <c r="D117" s="218" t="s">
        <v>140</v>
      </c>
      <c r="E117" s="41"/>
      <c r="F117" s="219" t="s">
        <v>735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140</v>
      </c>
      <c r="AU117" s="18" t="s">
        <v>138</v>
      </c>
    </row>
    <row r="118" s="2" customFormat="1" ht="21.75" customHeight="1">
      <c r="A118" s="39"/>
      <c r="B118" s="40"/>
      <c r="C118" s="205" t="s">
        <v>138</v>
      </c>
      <c r="D118" s="205" t="s">
        <v>132</v>
      </c>
      <c r="E118" s="206" t="s">
        <v>737</v>
      </c>
      <c r="F118" s="207" t="s">
        <v>738</v>
      </c>
      <c r="G118" s="208" t="s">
        <v>173</v>
      </c>
      <c r="H118" s="209">
        <v>3</v>
      </c>
      <c r="I118" s="210"/>
      <c r="J118" s="211">
        <f>ROUND(I118*H118,2)</f>
        <v>0</v>
      </c>
      <c r="K118" s="207" t="s">
        <v>19</v>
      </c>
      <c r="L118" s="45"/>
      <c r="M118" s="212" t="s">
        <v>19</v>
      </c>
      <c r="N118" s="213" t="s">
        <v>46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255</v>
      </c>
      <c r="AT118" s="216" t="s">
        <v>132</v>
      </c>
      <c r="AU118" s="216" t="s">
        <v>138</v>
      </c>
      <c r="AY118" s="18" t="s">
        <v>129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138</v>
      </c>
      <c r="BK118" s="217">
        <f>ROUND(I118*H118,2)</f>
        <v>0</v>
      </c>
      <c r="BL118" s="18" t="s">
        <v>255</v>
      </c>
      <c r="BM118" s="216" t="s">
        <v>739</v>
      </c>
    </row>
    <row r="119" s="2" customFormat="1">
      <c r="A119" s="39"/>
      <c r="B119" s="40"/>
      <c r="C119" s="41"/>
      <c r="D119" s="218" t="s">
        <v>140</v>
      </c>
      <c r="E119" s="41"/>
      <c r="F119" s="219" t="s">
        <v>738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140</v>
      </c>
      <c r="AU119" s="18" t="s">
        <v>138</v>
      </c>
    </row>
    <row r="120" s="2" customFormat="1" ht="16.5" customHeight="1">
      <c r="A120" s="39"/>
      <c r="B120" s="40"/>
      <c r="C120" s="205" t="s">
        <v>195</v>
      </c>
      <c r="D120" s="205" t="s">
        <v>132</v>
      </c>
      <c r="E120" s="206" t="s">
        <v>740</v>
      </c>
      <c r="F120" s="207" t="s">
        <v>741</v>
      </c>
      <c r="G120" s="208" t="s">
        <v>173</v>
      </c>
      <c r="H120" s="209">
        <v>1</v>
      </c>
      <c r="I120" s="210"/>
      <c r="J120" s="211">
        <f>ROUND(I120*H120,2)</f>
        <v>0</v>
      </c>
      <c r="K120" s="207" t="s">
        <v>19</v>
      </c>
      <c r="L120" s="45"/>
      <c r="M120" s="212" t="s">
        <v>19</v>
      </c>
      <c r="N120" s="213" t="s">
        <v>46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255</v>
      </c>
      <c r="AT120" s="216" t="s">
        <v>132</v>
      </c>
      <c r="AU120" s="216" t="s">
        <v>138</v>
      </c>
      <c r="AY120" s="18" t="s">
        <v>129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138</v>
      </c>
      <c r="BK120" s="217">
        <f>ROUND(I120*H120,2)</f>
        <v>0</v>
      </c>
      <c r="BL120" s="18" t="s">
        <v>255</v>
      </c>
      <c r="BM120" s="216" t="s">
        <v>742</v>
      </c>
    </row>
    <row r="121" s="2" customFormat="1">
      <c r="A121" s="39"/>
      <c r="B121" s="40"/>
      <c r="C121" s="41"/>
      <c r="D121" s="218" t="s">
        <v>140</v>
      </c>
      <c r="E121" s="41"/>
      <c r="F121" s="219" t="s">
        <v>741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140</v>
      </c>
      <c r="AU121" s="18" t="s">
        <v>138</v>
      </c>
    </row>
    <row r="122" s="2" customFormat="1" ht="16.5" customHeight="1">
      <c r="A122" s="39"/>
      <c r="B122" s="40"/>
      <c r="C122" s="236" t="s">
        <v>181</v>
      </c>
      <c r="D122" s="236" t="s">
        <v>178</v>
      </c>
      <c r="E122" s="237" t="s">
        <v>743</v>
      </c>
      <c r="F122" s="238" t="s">
        <v>744</v>
      </c>
      <c r="G122" s="239" t="s">
        <v>173</v>
      </c>
      <c r="H122" s="240">
        <v>1</v>
      </c>
      <c r="I122" s="241"/>
      <c r="J122" s="242">
        <f>ROUND(I122*H122,2)</f>
        <v>0</v>
      </c>
      <c r="K122" s="238" t="s">
        <v>19</v>
      </c>
      <c r="L122" s="243"/>
      <c r="M122" s="244" t="s">
        <v>19</v>
      </c>
      <c r="N122" s="245" t="s">
        <v>46</v>
      </c>
      <c r="O122" s="85"/>
      <c r="P122" s="214">
        <f>O122*H122</f>
        <v>0</v>
      </c>
      <c r="Q122" s="214">
        <v>4.0000000000000003E-05</v>
      </c>
      <c r="R122" s="214">
        <f>Q122*H122</f>
        <v>4.0000000000000003E-05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325</v>
      </c>
      <c r="AT122" s="216" t="s">
        <v>178</v>
      </c>
      <c r="AU122" s="216" t="s">
        <v>138</v>
      </c>
      <c r="AY122" s="18" t="s">
        <v>129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138</v>
      </c>
      <c r="BK122" s="217">
        <f>ROUND(I122*H122,2)</f>
        <v>0</v>
      </c>
      <c r="BL122" s="18" t="s">
        <v>255</v>
      </c>
      <c r="BM122" s="216" t="s">
        <v>745</v>
      </c>
    </row>
    <row r="123" s="2" customFormat="1">
      <c r="A123" s="39"/>
      <c r="B123" s="40"/>
      <c r="C123" s="41"/>
      <c r="D123" s="218" t="s">
        <v>140</v>
      </c>
      <c r="E123" s="41"/>
      <c r="F123" s="219" t="s">
        <v>744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140</v>
      </c>
      <c r="AU123" s="18" t="s">
        <v>138</v>
      </c>
    </row>
    <row r="124" s="2" customFormat="1" ht="16.5" customHeight="1">
      <c r="A124" s="39"/>
      <c r="B124" s="40"/>
      <c r="C124" s="236" t="s">
        <v>187</v>
      </c>
      <c r="D124" s="236" t="s">
        <v>178</v>
      </c>
      <c r="E124" s="237" t="s">
        <v>746</v>
      </c>
      <c r="F124" s="238" t="s">
        <v>747</v>
      </c>
      <c r="G124" s="239" t="s">
        <v>173</v>
      </c>
      <c r="H124" s="240">
        <v>1</v>
      </c>
      <c r="I124" s="241"/>
      <c r="J124" s="242">
        <f>ROUND(I124*H124,2)</f>
        <v>0</v>
      </c>
      <c r="K124" s="238" t="s">
        <v>19</v>
      </c>
      <c r="L124" s="243"/>
      <c r="M124" s="244" t="s">
        <v>19</v>
      </c>
      <c r="N124" s="245" t="s">
        <v>46</v>
      </c>
      <c r="O124" s="85"/>
      <c r="P124" s="214">
        <f>O124*H124</f>
        <v>0</v>
      </c>
      <c r="Q124" s="214">
        <v>3.0000000000000001E-05</v>
      </c>
      <c r="R124" s="214">
        <f>Q124*H124</f>
        <v>3.0000000000000001E-05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325</v>
      </c>
      <c r="AT124" s="216" t="s">
        <v>178</v>
      </c>
      <c r="AU124" s="216" t="s">
        <v>138</v>
      </c>
      <c r="AY124" s="18" t="s">
        <v>129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138</v>
      </c>
      <c r="BK124" s="217">
        <f>ROUND(I124*H124,2)</f>
        <v>0</v>
      </c>
      <c r="BL124" s="18" t="s">
        <v>255</v>
      </c>
      <c r="BM124" s="216" t="s">
        <v>748</v>
      </c>
    </row>
    <row r="125" s="2" customFormat="1">
      <c r="A125" s="39"/>
      <c r="B125" s="40"/>
      <c r="C125" s="41"/>
      <c r="D125" s="218" t="s">
        <v>140</v>
      </c>
      <c r="E125" s="41"/>
      <c r="F125" s="219" t="s">
        <v>747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140</v>
      </c>
      <c r="AU125" s="18" t="s">
        <v>138</v>
      </c>
    </row>
    <row r="126" s="2" customFormat="1" ht="16.5" customHeight="1">
      <c r="A126" s="39"/>
      <c r="B126" s="40"/>
      <c r="C126" s="236" t="s">
        <v>226</v>
      </c>
      <c r="D126" s="236" t="s">
        <v>178</v>
      </c>
      <c r="E126" s="237" t="s">
        <v>749</v>
      </c>
      <c r="F126" s="238" t="s">
        <v>750</v>
      </c>
      <c r="G126" s="239" t="s">
        <v>173</v>
      </c>
      <c r="H126" s="240">
        <v>1</v>
      </c>
      <c r="I126" s="241"/>
      <c r="J126" s="242">
        <f>ROUND(I126*H126,2)</f>
        <v>0</v>
      </c>
      <c r="K126" s="238" t="s">
        <v>19</v>
      </c>
      <c r="L126" s="243"/>
      <c r="M126" s="244" t="s">
        <v>19</v>
      </c>
      <c r="N126" s="245" t="s">
        <v>46</v>
      </c>
      <c r="O126" s="85"/>
      <c r="P126" s="214">
        <f>O126*H126</f>
        <v>0</v>
      </c>
      <c r="Q126" s="214">
        <v>1.0000000000000001E-05</v>
      </c>
      <c r="R126" s="214">
        <f>Q126*H126</f>
        <v>1.0000000000000001E-05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325</v>
      </c>
      <c r="AT126" s="216" t="s">
        <v>178</v>
      </c>
      <c r="AU126" s="216" t="s">
        <v>138</v>
      </c>
      <c r="AY126" s="18" t="s">
        <v>129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138</v>
      </c>
      <c r="BK126" s="217">
        <f>ROUND(I126*H126,2)</f>
        <v>0</v>
      </c>
      <c r="BL126" s="18" t="s">
        <v>255</v>
      </c>
      <c r="BM126" s="216" t="s">
        <v>751</v>
      </c>
    </row>
    <row r="127" s="2" customFormat="1">
      <c r="A127" s="39"/>
      <c r="B127" s="40"/>
      <c r="C127" s="41"/>
      <c r="D127" s="218" t="s">
        <v>140</v>
      </c>
      <c r="E127" s="41"/>
      <c r="F127" s="219" t="s">
        <v>750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140</v>
      </c>
      <c r="AU127" s="18" t="s">
        <v>138</v>
      </c>
    </row>
    <row r="128" s="2" customFormat="1" ht="16.5" customHeight="1">
      <c r="A128" s="39"/>
      <c r="B128" s="40"/>
      <c r="C128" s="205" t="s">
        <v>333</v>
      </c>
      <c r="D128" s="205" t="s">
        <v>132</v>
      </c>
      <c r="E128" s="206" t="s">
        <v>752</v>
      </c>
      <c r="F128" s="207" t="s">
        <v>753</v>
      </c>
      <c r="G128" s="208" t="s">
        <v>173</v>
      </c>
      <c r="H128" s="209">
        <v>4</v>
      </c>
      <c r="I128" s="210"/>
      <c r="J128" s="211">
        <f>ROUND(I128*H128,2)</f>
        <v>0</v>
      </c>
      <c r="K128" s="207" t="s">
        <v>19</v>
      </c>
      <c r="L128" s="45"/>
      <c r="M128" s="212" t="s">
        <v>19</v>
      </c>
      <c r="N128" s="213" t="s">
        <v>46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255</v>
      </c>
      <c r="AT128" s="216" t="s">
        <v>132</v>
      </c>
      <c r="AU128" s="216" t="s">
        <v>138</v>
      </c>
      <c r="AY128" s="18" t="s">
        <v>129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138</v>
      </c>
      <c r="BK128" s="217">
        <f>ROUND(I128*H128,2)</f>
        <v>0</v>
      </c>
      <c r="BL128" s="18" t="s">
        <v>255</v>
      </c>
      <c r="BM128" s="216" t="s">
        <v>754</v>
      </c>
    </row>
    <row r="129" s="2" customFormat="1">
      <c r="A129" s="39"/>
      <c r="B129" s="40"/>
      <c r="C129" s="41"/>
      <c r="D129" s="218" t="s">
        <v>140</v>
      </c>
      <c r="E129" s="41"/>
      <c r="F129" s="219" t="s">
        <v>753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140</v>
      </c>
      <c r="AU129" s="18" t="s">
        <v>138</v>
      </c>
    </row>
    <row r="130" s="2" customFormat="1" ht="16.5" customHeight="1">
      <c r="A130" s="39"/>
      <c r="B130" s="40"/>
      <c r="C130" s="236" t="s">
        <v>255</v>
      </c>
      <c r="D130" s="236" t="s">
        <v>178</v>
      </c>
      <c r="E130" s="237" t="s">
        <v>755</v>
      </c>
      <c r="F130" s="238" t="s">
        <v>756</v>
      </c>
      <c r="G130" s="239" t="s">
        <v>173</v>
      </c>
      <c r="H130" s="240">
        <v>2</v>
      </c>
      <c r="I130" s="241"/>
      <c r="J130" s="242">
        <f>ROUND(I130*H130,2)</f>
        <v>0</v>
      </c>
      <c r="K130" s="238" t="s">
        <v>19</v>
      </c>
      <c r="L130" s="243"/>
      <c r="M130" s="244" t="s">
        <v>19</v>
      </c>
      <c r="N130" s="245" t="s">
        <v>46</v>
      </c>
      <c r="O130" s="85"/>
      <c r="P130" s="214">
        <f>O130*H130</f>
        <v>0</v>
      </c>
      <c r="Q130" s="214">
        <v>6.0000000000000002E-05</v>
      </c>
      <c r="R130" s="214">
        <f>Q130*H130</f>
        <v>0.00012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325</v>
      </c>
      <c r="AT130" s="216" t="s">
        <v>178</v>
      </c>
      <c r="AU130" s="216" t="s">
        <v>138</v>
      </c>
      <c r="AY130" s="18" t="s">
        <v>129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138</v>
      </c>
      <c r="BK130" s="217">
        <f>ROUND(I130*H130,2)</f>
        <v>0</v>
      </c>
      <c r="BL130" s="18" t="s">
        <v>255</v>
      </c>
      <c r="BM130" s="216" t="s">
        <v>757</v>
      </c>
    </row>
    <row r="131" s="2" customFormat="1">
      <c r="A131" s="39"/>
      <c r="B131" s="40"/>
      <c r="C131" s="41"/>
      <c r="D131" s="218" t="s">
        <v>140</v>
      </c>
      <c r="E131" s="41"/>
      <c r="F131" s="219" t="s">
        <v>756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140</v>
      </c>
      <c r="AU131" s="18" t="s">
        <v>138</v>
      </c>
    </row>
    <row r="132" s="2" customFormat="1" ht="16.5" customHeight="1">
      <c r="A132" s="39"/>
      <c r="B132" s="40"/>
      <c r="C132" s="236" t="s">
        <v>366</v>
      </c>
      <c r="D132" s="236" t="s">
        <v>178</v>
      </c>
      <c r="E132" s="237" t="s">
        <v>749</v>
      </c>
      <c r="F132" s="238" t="s">
        <v>750</v>
      </c>
      <c r="G132" s="239" t="s">
        <v>173</v>
      </c>
      <c r="H132" s="240">
        <v>2</v>
      </c>
      <c r="I132" s="241"/>
      <c r="J132" s="242">
        <f>ROUND(I132*H132,2)</f>
        <v>0</v>
      </c>
      <c r="K132" s="238" t="s">
        <v>19</v>
      </c>
      <c r="L132" s="243"/>
      <c r="M132" s="244" t="s">
        <v>19</v>
      </c>
      <c r="N132" s="245" t="s">
        <v>46</v>
      </c>
      <c r="O132" s="85"/>
      <c r="P132" s="214">
        <f>O132*H132</f>
        <v>0</v>
      </c>
      <c r="Q132" s="214">
        <v>1.0000000000000001E-05</v>
      </c>
      <c r="R132" s="214">
        <f>Q132*H132</f>
        <v>2.0000000000000002E-05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325</v>
      </c>
      <c r="AT132" s="216" t="s">
        <v>178</v>
      </c>
      <c r="AU132" s="216" t="s">
        <v>138</v>
      </c>
      <c r="AY132" s="18" t="s">
        <v>129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138</v>
      </c>
      <c r="BK132" s="217">
        <f>ROUND(I132*H132,2)</f>
        <v>0</v>
      </c>
      <c r="BL132" s="18" t="s">
        <v>255</v>
      </c>
      <c r="BM132" s="216" t="s">
        <v>758</v>
      </c>
    </row>
    <row r="133" s="2" customFormat="1">
      <c r="A133" s="39"/>
      <c r="B133" s="40"/>
      <c r="C133" s="41"/>
      <c r="D133" s="218" t="s">
        <v>140</v>
      </c>
      <c r="E133" s="41"/>
      <c r="F133" s="219" t="s">
        <v>750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140</v>
      </c>
      <c r="AU133" s="18" t="s">
        <v>138</v>
      </c>
    </row>
    <row r="134" s="2" customFormat="1" ht="16.5" customHeight="1">
      <c r="A134" s="39"/>
      <c r="B134" s="40"/>
      <c r="C134" s="236" t="s">
        <v>373</v>
      </c>
      <c r="D134" s="236" t="s">
        <v>178</v>
      </c>
      <c r="E134" s="237" t="s">
        <v>759</v>
      </c>
      <c r="F134" s="238" t="s">
        <v>760</v>
      </c>
      <c r="G134" s="239" t="s">
        <v>173</v>
      </c>
      <c r="H134" s="240">
        <v>2</v>
      </c>
      <c r="I134" s="241"/>
      <c r="J134" s="242">
        <f>ROUND(I134*H134,2)</f>
        <v>0</v>
      </c>
      <c r="K134" s="238" t="s">
        <v>19</v>
      </c>
      <c r="L134" s="243"/>
      <c r="M134" s="244" t="s">
        <v>19</v>
      </c>
      <c r="N134" s="245" t="s">
        <v>46</v>
      </c>
      <c r="O134" s="85"/>
      <c r="P134" s="214">
        <f>O134*H134</f>
        <v>0</v>
      </c>
      <c r="Q134" s="214">
        <v>0.00010000000000000001</v>
      </c>
      <c r="R134" s="214">
        <f>Q134*H134</f>
        <v>0.00020000000000000001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325</v>
      </c>
      <c r="AT134" s="216" t="s">
        <v>178</v>
      </c>
      <c r="AU134" s="216" t="s">
        <v>138</v>
      </c>
      <c r="AY134" s="18" t="s">
        <v>129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138</v>
      </c>
      <c r="BK134" s="217">
        <f>ROUND(I134*H134,2)</f>
        <v>0</v>
      </c>
      <c r="BL134" s="18" t="s">
        <v>255</v>
      </c>
      <c r="BM134" s="216" t="s">
        <v>761</v>
      </c>
    </row>
    <row r="135" s="2" customFormat="1">
      <c r="A135" s="39"/>
      <c r="B135" s="40"/>
      <c r="C135" s="41"/>
      <c r="D135" s="218" t="s">
        <v>140</v>
      </c>
      <c r="E135" s="41"/>
      <c r="F135" s="219" t="s">
        <v>760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140</v>
      </c>
      <c r="AU135" s="18" t="s">
        <v>138</v>
      </c>
    </row>
    <row r="136" s="2" customFormat="1" ht="21.75" customHeight="1">
      <c r="A136" s="39"/>
      <c r="B136" s="40"/>
      <c r="C136" s="205" t="s">
        <v>230</v>
      </c>
      <c r="D136" s="205" t="s">
        <v>132</v>
      </c>
      <c r="E136" s="206" t="s">
        <v>762</v>
      </c>
      <c r="F136" s="207" t="s">
        <v>763</v>
      </c>
      <c r="G136" s="208" t="s">
        <v>173</v>
      </c>
      <c r="H136" s="209">
        <v>3</v>
      </c>
      <c r="I136" s="210"/>
      <c r="J136" s="211">
        <f>ROUND(I136*H136,2)</f>
        <v>0</v>
      </c>
      <c r="K136" s="207" t="s">
        <v>19</v>
      </c>
      <c r="L136" s="45"/>
      <c r="M136" s="212" t="s">
        <v>19</v>
      </c>
      <c r="N136" s="213" t="s">
        <v>46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255</v>
      </c>
      <c r="AT136" s="216" t="s">
        <v>132</v>
      </c>
      <c r="AU136" s="216" t="s">
        <v>138</v>
      </c>
      <c r="AY136" s="18" t="s">
        <v>129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138</v>
      </c>
      <c r="BK136" s="217">
        <f>ROUND(I136*H136,2)</f>
        <v>0</v>
      </c>
      <c r="BL136" s="18" t="s">
        <v>255</v>
      </c>
      <c r="BM136" s="216" t="s">
        <v>764</v>
      </c>
    </row>
    <row r="137" s="2" customFormat="1">
      <c r="A137" s="39"/>
      <c r="B137" s="40"/>
      <c r="C137" s="41"/>
      <c r="D137" s="218" t="s">
        <v>140</v>
      </c>
      <c r="E137" s="41"/>
      <c r="F137" s="219" t="s">
        <v>763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140</v>
      </c>
      <c r="AU137" s="18" t="s">
        <v>138</v>
      </c>
    </row>
    <row r="138" s="2" customFormat="1" ht="16.5" customHeight="1">
      <c r="A138" s="39"/>
      <c r="B138" s="40"/>
      <c r="C138" s="236" t="s">
        <v>8</v>
      </c>
      <c r="D138" s="236" t="s">
        <v>178</v>
      </c>
      <c r="E138" s="237" t="s">
        <v>755</v>
      </c>
      <c r="F138" s="238" t="s">
        <v>756</v>
      </c>
      <c r="G138" s="239" t="s">
        <v>173</v>
      </c>
      <c r="H138" s="240">
        <v>1</v>
      </c>
      <c r="I138" s="241"/>
      <c r="J138" s="242">
        <f>ROUND(I138*H138,2)</f>
        <v>0</v>
      </c>
      <c r="K138" s="238" t="s">
        <v>19</v>
      </c>
      <c r="L138" s="243"/>
      <c r="M138" s="244" t="s">
        <v>19</v>
      </c>
      <c r="N138" s="245" t="s">
        <v>46</v>
      </c>
      <c r="O138" s="85"/>
      <c r="P138" s="214">
        <f>O138*H138</f>
        <v>0</v>
      </c>
      <c r="Q138" s="214">
        <v>6.0000000000000002E-05</v>
      </c>
      <c r="R138" s="214">
        <f>Q138*H138</f>
        <v>6.0000000000000002E-05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325</v>
      </c>
      <c r="AT138" s="216" t="s">
        <v>178</v>
      </c>
      <c r="AU138" s="216" t="s">
        <v>138</v>
      </c>
      <c r="AY138" s="18" t="s">
        <v>129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138</v>
      </c>
      <c r="BK138" s="217">
        <f>ROUND(I138*H138,2)</f>
        <v>0</v>
      </c>
      <c r="BL138" s="18" t="s">
        <v>255</v>
      </c>
      <c r="BM138" s="216" t="s">
        <v>765</v>
      </c>
    </row>
    <row r="139" s="2" customFormat="1">
      <c r="A139" s="39"/>
      <c r="B139" s="40"/>
      <c r="C139" s="41"/>
      <c r="D139" s="218" t="s">
        <v>140</v>
      </c>
      <c r="E139" s="41"/>
      <c r="F139" s="219" t="s">
        <v>756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140</v>
      </c>
      <c r="AU139" s="18" t="s">
        <v>138</v>
      </c>
    </row>
    <row r="140" s="2" customFormat="1" ht="16.5" customHeight="1">
      <c r="A140" s="39"/>
      <c r="B140" s="40"/>
      <c r="C140" s="236" t="s">
        <v>242</v>
      </c>
      <c r="D140" s="236" t="s">
        <v>178</v>
      </c>
      <c r="E140" s="237" t="s">
        <v>766</v>
      </c>
      <c r="F140" s="238" t="s">
        <v>767</v>
      </c>
      <c r="G140" s="239" t="s">
        <v>173</v>
      </c>
      <c r="H140" s="240">
        <v>2</v>
      </c>
      <c r="I140" s="241"/>
      <c r="J140" s="242">
        <f>ROUND(I140*H140,2)</f>
        <v>0</v>
      </c>
      <c r="K140" s="238" t="s">
        <v>19</v>
      </c>
      <c r="L140" s="243"/>
      <c r="M140" s="244" t="s">
        <v>19</v>
      </c>
      <c r="N140" s="245" t="s">
        <v>46</v>
      </c>
      <c r="O140" s="85"/>
      <c r="P140" s="214">
        <f>O140*H140</f>
        <v>0</v>
      </c>
      <c r="Q140" s="214">
        <v>0.00010000000000000001</v>
      </c>
      <c r="R140" s="214">
        <f>Q140*H140</f>
        <v>0.00020000000000000001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325</v>
      </c>
      <c r="AT140" s="216" t="s">
        <v>178</v>
      </c>
      <c r="AU140" s="216" t="s">
        <v>138</v>
      </c>
      <c r="AY140" s="18" t="s">
        <v>129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138</v>
      </c>
      <c r="BK140" s="217">
        <f>ROUND(I140*H140,2)</f>
        <v>0</v>
      </c>
      <c r="BL140" s="18" t="s">
        <v>255</v>
      </c>
      <c r="BM140" s="216" t="s">
        <v>768</v>
      </c>
    </row>
    <row r="141" s="2" customFormat="1">
      <c r="A141" s="39"/>
      <c r="B141" s="40"/>
      <c r="C141" s="41"/>
      <c r="D141" s="218" t="s">
        <v>140</v>
      </c>
      <c r="E141" s="41"/>
      <c r="F141" s="219" t="s">
        <v>767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140</v>
      </c>
      <c r="AU141" s="18" t="s">
        <v>138</v>
      </c>
    </row>
    <row r="142" s="2" customFormat="1" ht="16.5" customHeight="1">
      <c r="A142" s="39"/>
      <c r="B142" s="40"/>
      <c r="C142" s="236" t="s">
        <v>252</v>
      </c>
      <c r="D142" s="236" t="s">
        <v>178</v>
      </c>
      <c r="E142" s="237" t="s">
        <v>749</v>
      </c>
      <c r="F142" s="238" t="s">
        <v>750</v>
      </c>
      <c r="G142" s="239" t="s">
        <v>173</v>
      </c>
      <c r="H142" s="240">
        <v>1</v>
      </c>
      <c r="I142" s="241"/>
      <c r="J142" s="242">
        <f>ROUND(I142*H142,2)</f>
        <v>0</v>
      </c>
      <c r="K142" s="238" t="s">
        <v>19</v>
      </c>
      <c r="L142" s="243"/>
      <c r="M142" s="244" t="s">
        <v>19</v>
      </c>
      <c r="N142" s="245" t="s">
        <v>46</v>
      </c>
      <c r="O142" s="85"/>
      <c r="P142" s="214">
        <f>O142*H142</f>
        <v>0</v>
      </c>
      <c r="Q142" s="214">
        <v>1.0000000000000001E-05</v>
      </c>
      <c r="R142" s="214">
        <f>Q142*H142</f>
        <v>1.0000000000000001E-05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325</v>
      </c>
      <c r="AT142" s="216" t="s">
        <v>178</v>
      </c>
      <c r="AU142" s="216" t="s">
        <v>138</v>
      </c>
      <c r="AY142" s="18" t="s">
        <v>129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138</v>
      </c>
      <c r="BK142" s="217">
        <f>ROUND(I142*H142,2)</f>
        <v>0</v>
      </c>
      <c r="BL142" s="18" t="s">
        <v>255</v>
      </c>
      <c r="BM142" s="216" t="s">
        <v>769</v>
      </c>
    </row>
    <row r="143" s="2" customFormat="1">
      <c r="A143" s="39"/>
      <c r="B143" s="40"/>
      <c r="C143" s="41"/>
      <c r="D143" s="218" t="s">
        <v>140</v>
      </c>
      <c r="E143" s="41"/>
      <c r="F143" s="219" t="s">
        <v>750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140</v>
      </c>
      <c r="AU143" s="18" t="s">
        <v>138</v>
      </c>
    </row>
    <row r="144" s="2" customFormat="1" ht="24.15" customHeight="1">
      <c r="A144" s="39"/>
      <c r="B144" s="40"/>
      <c r="C144" s="205" t="s">
        <v>82</v>
      </c>
      <c r="D144" s="205" t="s">
        <v>132</v>
      </c>
      <c r="E144" s="206" t="s">
        <v>770</v>
      </c>
      <c r="F144" s="207" t="s">
        <v>771</v>
      </c>
      <c r="G144" s="208" t="s">
        <v>173</v>
      </c>
      <c r="H144" s="209">
        <v>6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46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4.8000000000000001E-05</v>
      </c>
      <c r="T144" s="215">
        <f>S144*H144</f>
        <v>0.00028800000000000001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255</v>
      </c>
      <c r="AT144" s="216" t="s">
        <v>132</v>
      </c>
      <c r="AU144" s="216" t="s">
        <v>138</v>
      </c>
      <c r="AY144" s="18" t="s">
        <v>129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138</v>
      </c>
      <c r="BK144" s="217">
        <f>ROUND(I144*H144,2)</f>
        <v>0</v>
      </c>
      <c r="BL144" s="18" t="s">
        <v>255</v>
      </c>
      <c r="BM144" s="216" t="s">
        <v>772</v>
      </c>
    </row>
    <row r="145" s="2" customFormat="1">
      <c r="A145" s="39"/>
      <c r="B145" s="40"/>
      <c r="C145" s="41"/>
      <c r="D145" s="218" t="s">
        <v>140</v>
      </c>
      <c r="E145" s="41"/>
      <c r="F145" s="219" t="s">
        <v>771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140</v>
      </c>
      <c r="AU145" s="18" t="s">
        <v>138</v>
      </c>
    </row>
    <row r="146" s="2" customFormat="1" ht="16.5" customHeight="1">
      <c r="A146" s="39"/>
      <c r="B146" s="40"/>
      <c r="C146" s="205" t="s">
        <v>409</v>
      </c>
      <c r="D146" s="205" t="s">
        <v>132</v>
      </c>
      <c r="E146" s="206" t="s">
        <v>773</v>
      </c>
      <c r="F146" s="207" t="s">
        <v>774</v>
      </c>
      <c r="G146" s="208" t="s">
        <v>173</v>
      </c>
      <c r="H146" s="209">
        <v>1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46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255</v>
      </c>
      <c r="AT146" s="216" t="s">
        <v>132</v>
      </c>
      <c r="AU146" s="216" t="s">
        <v>138</v>
      </c>
      <c r="AY146" s="18" t="s">
        <v>129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138</v>
      </c>
      <c r="BK146" s="217">
        <f>ROUND(I146*H146,2)</f>
        <v>0</v>
      </c>
      <c r="BL146" s="18" t="s">
        <v>255</v>
      </c>
      <c r="BM146" s="216" t="s">
        <v>775</v>
      </c>
    </row>
    <row r="147" s="2" customFormat="1">
      <c r="A147" s="39"/>
      <c r="B147" s="40"/>
      <c r="C147" s="41"/>
      <c r="D147" s="218" t="s">
        <v>140</v>
      </c>
      <c r="E147" s="41"/>
      <c r="F147" s="219" t="s">
        <v>774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140</v>
      </c>
      <c r="AU147" s="18" t="s">
        <v>138</v>
      </c>
    </row>
    <row r="148" s="2" customFormat="1" ht="16.5" customHeight="1">
      <c r="A148" s="39"/>
      <c r="B148" s="40"/>
      <c r="C148" s="205" t="s">
        <v>404</v>
      </c>
      <c r="D148" s="205" t="s">
        <v>132</v>
      </c>
      <c r="E148" s="206" t="s">
        <v>776</v>
      </c>
      <c r="F148" s="207" t="s">
        <v>777</v>
      </c>
      <c r="G148" s="208" t="s">
        <v>222</v>
      </c>
      <c r="H148" s="209">
        <v>0.002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46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255</v>
      </c>
      <c r="AT148" s="216" t="s">
        <v>132</v>
      </c>
      <c r="AU148" s="216" t="s">
        <v>138</v>
      </c>
      <c r="AY148" s="18" t="s">
        <v>129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138</v>
      </c>
      <c r="BK148" s="217">
        <f>ROUND(I148*H148,2)</f>
        <v>0</v>
      </c>
      <c r="BL148" s="18" t="s">
        <v>255</v>
      </c>
      <c r="BM148" s="216" t="s">
        <v>778</v>
      </c>
    </row>
    <row r="149" s="2" customFormat="1">
      <c r="A149" s="39"/>
      <c r="B149" s="40"/>
      <c r="C149" s="41"/>
      <c r="D149" s="218" t="s">
        <v>140</v>
      </c>
      <c r="E149" s="41"/>
      <c r="F149" s="219" t="s">
        <v>777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140</v>
      </c>
      <c r="AU149" s="18" t="s">
        <v>138</v>
      </c>
    </row>
    <row r="150" s="12" customFormat="1" ht="25.92" customHeight="1">
      <c r="A150" s="12"/>
      <c r="B150" s="189"/>
      <c r="C150" s="190"/>
      <c r="D150" s="191" t="s">
        <v>73</v>
      </c>
      <c r="E150" s="192" t="s">
        <v>178</v>
      </c>
      <c r="F150" s="192" t="s">
        <v>658</v>
      </c>
      <c r="G150" s="190"/>
      <c r="H150" s="190"/>
      <c r="I150" s="193"/>
      <c r="J150" s="194">
        <f>BK150</f>
        <v>0</v>
      </c>
      <c r="K150" s="190"/>
      <c r="L150" s="195"/>
      <c r="M150" s="196"/>
      <c r="N150" s="197"/>
      <c r="O150" s="197"/>
      <c r="P150" s="198">
        <f>P151</f>
        <v>0</v>
      </c>
      <c r="Q150" s="197"/>
      <c r="R150" s="198">
        <f>R151</f>
        <v>0.00058</v>
      </c>
      <c r="S150" s="197"/>
      <c r="T150" s="199">
        <f>T151</f>
        <v>0.064880000000000007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0" t="s">
        <v>151</v>
      </c>
      <c r="AT150" s="201" t="s">
        <v>73</v>
      </c>
      <c r="AU150" s="201" t="s">
        <v>74</v>
      </c>
      <c r="AY150" s="200" t="s">
        <v>129</v>
      </c>
      <c r="BK150" s="202">
        <f>BK151</f>
        <v>0</v>
      </c>
    </row>
    <row r="151" s="12" customFormat="1" ht="22.8" customHeight="1">
      <c r="A151" s="12"/>
      <c r="B151" s="189"/>
      <c r="C151" s="190"/>
      <c r="D151" s="191" t="s">
        <v>73</v>
      </c>
      <c r="E151" s="203" t="s">
        <v>659</v>
      </c>
      <c r="F151" s="203" t="s">
        <v>660</v>
      </c>
      <c r="G151" s="190"/>
      <c r="H151" s="190"/>
      <c r="I151" s="193"/>
      <c r="J151" s="204">
        <f>BK151</f>
        <v>0</v>
      </c>
      <c r="K151" s="190"/>
      <c r="L151" s="195"/>
      <c r="M151" s="196"/>
      <c r="N151" s="197"/>
      <c r="O151" s="197"/>
      <c r="P151" s="198">
        <f>SUM(P152:P159)</f>
        <v>0</v>
      </c>
      <c r="Q151" s="197"/>
      <c r="R151" s="198">
        <f>SUM(R152:R159)</f>
        <v>0.00058</v>
      </c>
      <c r="S151" s="197"/>
      <c r="T151" s="199">
        <f>SUM(T152:T159)</f>
        <v>0.064880000000000007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0" t="s">
        <v>151</v>
      </c>
      <c r="AT151" s="201" t="s">
        <v>73</v>
      </c>
      <c r="AU151" s="201" t="s">
        <v>82</v>
      </c>
      <c r="AY151" s="200" t="s">
        <v>129</v>
      </c>
      <c r="BK151" s="202">
        <f>SUM(BK152:BK159)</f>
        <v>0</v>
      </c>
    </row>
    <row r="152" s="2" customFormat="1" ht="16.5" customHeight="1">
      <c r="A152" s="39"/>
      <c r="B152" s="40"/>
      <c r="C152" s="205" t="s">
        <v>137</v>
      </c>
      <c r="D152" s="205" t="s">
        <v>132</v>
      </c>
      <c r="E152" s="206" t="s">
        <v>779</v>
      </c>
      <c r="F152" s="207" t="s">
        <v>780</v>
      </c>
      <c r="G152" s="208" t="s">
        <v>173</v>
      </c>
      <c r="H152" s="209">
        <v>8</v>
      </c>
      <c r="I152" s="210"/>
      <c r="J152" s="211">
        <f>ROUND(I152*H152,2)</f>
        <v>0</v>
      </c>
      <c r="K152" s="207" t="s">
        <v>19</v>
      </c>
      <c r="L152" s="45"/>
      <c r="M152" s="212" t="s">
        <v>19</v>
      </c>
      <c r="N152" s="213" t="s">
        <v>46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0.00085999999999999998</v>
      </c>
      <c r="T152" s="215">
        <f>S152*H152</f>
        <v>0.0068799999999999998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611</v>
      </c>
      <c r="AT152" s="216" t="s">
        <v>132</v>
      </c>
      <c r="AU152" s="216" t="s">
        <v>138</v>
      </c>
      <c r="AY152" s="18" t="s">
        <v>129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138</v>
      </c>
      <c r="BK152" s="217">
        <f>ROUND(I152*H152,2)</f>
        <v>0</v>
      </c>
      <c r="BL152" s="18" t="s">
        <v>611</v>
      </c>
      <c r="BM152" s="216" t="s">
        <v>781</v>
      </c>
    </row>
    <row r="153" s="2" customFormat="1">
      <c r="A153" s="39"/>
      <c r="B153" s="40"/>
      <c r="C153" s="41"/>
      <c r="D153" s="218" t="s">
        <v>140</v>
      </c>
      <c r="E153" s="41"/>
      <c r="F153" s="219" t="s">
        <v>780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140</v>
      </c>
      <c r="AU153" s="18" t="s">
        <v>138</v>
      </c>
    </row>
    <row r="154" s="2" customFormat="1" ht="16.5" customHeight="1">
      <c r="A154" s="39"/>
      <c r="B154" s="40"/>
      <c r="C154" s="205" t="s">
        <v>162</v>
      </c>
      <c r="D154" s="205" t="s">
        <v>132</v>
      </c>
      <c r="E154" s="206" t="s">
        <v>782</v>
      </c>
      <c r="F154" s="207" t="s">
        <v>783</v>
      </c>
      <c r="G154" s="208" t="s">
        <v>165</v>
      </c>
      <c r="H154" s="209">
        <v>9.8000000000000007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46</v>
      </c>
      <c r="O154" s="85"/>
      <c r="P154" s="214">
        <f>O154*H154</f>
        <v>0</v>
      </c>
      <c r="Q154" s="214">
        <v>2.0000000000000002E-05</v>
      </c>
      <c r="R154" s="214">
        <f>Q154*H154</f>
        <v>0.00019600000000000002</v>
      </c>
      <c r="S154" s="214">
        <v>0.002</v>
      </c>
      <c r="T154" s="215">
        <f>S154*H154</f>
        <v>0.019600000000000003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611</v>
      </c>
      <c r="AT154" s="216" t="s">
        <v>132</v>
      </c>
      <c r="AU154" s="216" t="s">
        <v>138</v>
      </c>
      <c r="AY154" s="18" t="s">
        <v>129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138</v>
      </c>
      <c r="BK154" s="217">
        <f>ROUND(I154*H154,2)</f>
        <v>0</v>
      </c>
      <c r="BL154" s="18" t="s">
        <v>611</v>
      </c>
      <c r="BM154" s="216" t="s">
        <v>784</v>
      </c>
    </row>
    <row r="155" s="2" customFormat="1">
      <c r="A155" s="39"/>
      <c r="B155" s="40"/>
      <c r="C155" s="41"/>
      <c r="D155" s="218" t="s">
        <v>140</v>
      </c>
      <c r="E155" s="41"/>
      <c r="F155" s="219" t="s">
        <v>783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140</v>
      </c>
      <c r="AU155" s="18" t="s">
        <v>138</v>
      </c>
    </row>
    <row r="156" s="13" customFormat="1">
      <c r="A156" s="13"/>
      <c r="B156" s="225"/>
      <c r="C156" s="226"/>
      <c r="D156" s="218" t="s">
        <v>144</v>
      </c>
      <c r="E156" s="227" t="s">
        <v>19</v>
      </c>
      <c r="F156" s="228" t="s">
        <v>785</v>
      </c>
      <c r="G156" s="226"/>
      <c r="H156" s="229">
        <v>9.8000000000000007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5" t="s">
        <v>144</v>
      </c>
      <c r="AU156" s="235" t="s">
        <v>138</v>
      </c>
      <c r="AV156" s="13" t="s">
        <v>138</v>
      </c>
      <c r="AW156" s="13" t="s">
        <v>34</v>
      </c>
      <c r="AX156" s="13" t="s">
        <v>82</v>
      </c>
      <c r="AY156" s="235" t="s">
        <v>129</v>
      </c>
    </row>
    <row r="157" s="2" customFormat="1" ht="16.5" customHeight="1">
      <c r="A157" s="39"/>
      <c r="B157" s="40"/>
      <c r="C157" s="205" t="s">
        <v>130</v>
      </c>
      <c r="D157" s="205" t="s">
        <v>132</v>
      </c>
      <c r="E157" s="206" t="s">
        <v>786</v>
      </c>
      <c r="F157" s="207" t="s">
        <v>787</v>
      </c>
      <c r="G157" s="208" t="s">
        <v>165</v>
      </c>
      <c r="H157" s="209">
        <v>12.800000000000001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46</v>
      </c>
      <c r="O157" s="85"/>
      <c r="P157" s="214">
        <f>O157*H157</f>
        <v>0</v>
      </c>
      <c r="Q157" s="214">
        <v>3.0000000000000001E-05</v>
      </c>
      <c r="R157" s="214">
        <f>Q157*H157</f>
        <v>0.00038400000000000001</v>
      </c>
      <c r="S157" s="214">
        <v>0.0030000000000000001</v>
      </c>
      <c r="T157" s="215">
        <f>S157*H157</f>
        <v>0.038400000000000004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611</v>
      </c>
      <c r="AT157" s="216" t="s">
        <v>132</v>
      </c>
      <c r="AU157" s="216" t="s">
        <v>138</v>
      </c>
      <c r="AY157" s="18" t="s">
        <v>129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138</v>
      </c>
      <c r="BK157" s="217">
        <f>ROUND(I157*H157,2)</f>
        <v>0</v>
      </c>
      <c r="BL157" s="18" t="s">
        <v>611</v>
      </c>
      <c r="BM157" s="216" t="s">
        <v>788</v>
      </c>
    </row>
    <row r="158" s="2" customFormat="1">
      <c r="A158" s="39"/>
      <c r="B158" s="40"/>
      <c r="C158" s="41"/>
      <c r="D158" s="218" t="s">
        <v>140</v>
      </c>
      <c r="E158" s="41"/>
      <c r="F158" s="219" t="s">
        <v>787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140</v>
      </c>
      <c r="AU158" s="18" t="s">
        <v>138</v>
      </c>
    </row>
    <row r="159" s="13" customFormat="1">
      <c r="A159" s="13"/>
      <c r="B159" s="225"/>
      <c r="C159" s="226"/>
      <c r="D159" s="218" t="s">
        <v>144</v>
      </c>
      <c r="E159" s="227" t="s">
        <v>19</v>
      </c>
      <c r="F159" s="228" t="s">
        <v>789</v>
      </c>
      <c r="G159" s="226"/>
      <c r="H159" s="229">
        <v>12.800000000000001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144</v>
      </c>
      <c r="AU159" s="235" t="s">
        <v>138</v>
      </c>
      <c r="AV159" s="13" t="s">
        <v>138</v>
      </c>
      <c r="AW159" s="13" t="s">
        <v>34</v>
      </c>
      <c r="AX159" s="13" t="s">
        <v>82</v>
      </c>
      <c r="AY159" s="235" t="s">
        <v>129</v>
      </c>
    </row>
    <row r="160" s="12" customFormat="1" ht="25.92" customHeight="1">
      <c r="A160" s="12"/>
      <c r="B160" s="189"/>
      <c r="C160" s="190"/>
      <c r="D160" s="191" t="s">
        <v>73</v>
      </c>
      <c r="E160" s="192" t="s">
        <v>790</v>
      </c>
      <c r="F160" s="192" t="s">
        <v>791</v>
      </c>
      <c r="G160" s="190"/>
      <c r="H160" s="190"/>
      <c r="I160" s="193"/>
      <c r="J160" s="194">
        <f>BK160</f>
        <v>0</v>
      </c>
      <c r="K160" s="190"/>
      <c r="L160" s="195"/>
      <c r="M160" s="196"/>
      <c r="N160" s="197"/>
      <c r="O160" s="197"/>
      <c r="P160" s="198">
        <f>P161</f>
        <v>0</v>
      </c>
      <c r="Q160" s="197"/>
      <c r="R160" s="198">
        <f>R161</f>
        <v>0</v>
      </c>
      <c r="S160" s="197"/>
      <c r="T160" s="199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0" t="s">
        <v>162</v>
      </c>
      <c r="AT160" s="201" t="s">
        <v>73</v>
      </c>
      <c r="AU160" s="201" t="s">
        <v>74</v>
      </c>
      <c r="AY160" s="200" t="s">
        <v>129</v>
      </c>
      <c r="BK160" s="202">
        <f>BK161</f>
        <v>0</v>
      </c>
    </row>
    <row r="161" s="12" customFormat="1" ht="22.8" customHeight="1">
      <c r="A161" s="12"/>
      <c r="B161" s="189"/>
      <c r="C161" s="190"/>
      <c r="D161" s="191" t="s">
        <v>73</v>
      </c>
      <c r="E161" s="203" t="s">
        <v>792</v>
      </c>
      <c r="F161" s="203" t="s">
        <v>793</v>
      </c>
      <c r="G161" s="190"/>
      <c r="H161" s="190"/>
      <c r="I161" s="193"/>
      <c r="J161" s="204">
        <f>BK161</f>
        <v>0</v>
      </c>
      <c r="K161" s="190"/>
      <c r="L161" s="195"/>
      <c r="M161" s="196"/>
      <c r="N161" s="197"/>
      <c r="O161" s="197"/>
      <c r="P161" s="198">
        <f>SUM(P162:P163)</f>
        <v>0</v>
      </c>
      <c r="Q161" s="197"/>
      <c r="R161" s="198">
        <f>SUM(R162:R163)</f>
        <v>0</v>
      </c>
      <c r="S161" s="197"/>
      <c r="T161" s="199">
        <f>SUM(T162:T163)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0" t="s">
        <v>162</v>
      </c>
      <c r="AT161" s="201" t="s">
        <v>73</v>
      </c>
      <c r="AU161" s="201" t="s">
        <v>82</v>
      </c>
      <c r="AY161" s="200" t="s">
        <v>129</v>
      </c>
      <c r="BK161" s="202">
        <f>SUM(BK162:BK163)</f>
        <v>0</v>
      </c>
    </row>
    <row r="162" s="2" customFormat="1" ht="16.5" customHeight="1">
      <c r="A162" s="39"/>
      <c r="B162" s="40"/>
      <c r="C162" s="205" t="s">
        <v>414</v>
      </c>
      <c r="D162" s="205" t="s">
        <v>132</v>
      </c>
      <c r="E162" s="206" t="s">
        <v>794</v>
      </c>
      <c r="F162" s="207" t="s">
        <v>795</v>
      </c>
      <c r="G162" s="208" t="s">
        <v>796</v>
      </c>
      <c r="H162" s="209">
        <v>1</v>
      </c>
      <c r="I162" s="210"/>
      <c r="J162" s="211">
        <f>ROUND(I162*H162,2)</f>
        <v>0</v>
      </c>
      <c r="K162" s="207" t="s">
        <v>19</v>
      </c>
      <c r="L162" s="45"/>
      <c r="M162" s="212" t="s">
        <v>19</v>
      </c>
      <c r="N162" s="213" t="s">
        <v>46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797</v>
      </c>
      <c r="AT162" s="216" t="s">
        <v>132</v>
      </c>
      <c r="AU162" s="216" t="s">
        <v>138</v>
      </c>
      <c r="AY162" s="18" t="s">
        <v>129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138</v>
      </c>
      <c r="BK162" s="217">
        <f>ROUND(I162*H162,2)</f>
        <v>0</v>
      </c>
      <c r="BL162" s="18" t="s">
        <v>797</v>
      </c>
      <c r="BM162" s="216" t="s">
        <v>798</v>
      </c>
    </row>
    <row r="163" s="2" customFormat="1">
      <c r="A163" s="39"/>
      <c r="B163" s="40"/>
      <c r="C163" s="41"/>
      <c r="D163" s="218" t="s">
        <v>140</v>
      </c>
      <c r="E163" s="41"/>
      <c r="F163" s="219" t="s">
        <v>795</v>
      </c>
      <c r="G163" s="41"/>
      <c r="H163" s="41"/>
      <c r="I163" s="220"/>
      <c r="J163" s="41"/>
      <c r="K163" s="41"/>
      <c r="L163" s="45"/>
      <c r="M163" s="247"/>
      <c r="N163" s="248"/>
      <c r="O163" s="249"/>
      <c r="P163" s="249"/>
      <c r="Q163" s="249"/>
      <c r="R163" s="249"/>
      <c r="S163" s="249"/>
      <c r="T163" s="250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140</v>
      </c>
      <c r="AU163" s="18" t="s">
        <v>138</v>
      </c>
    </row>
    <row r="164" s="2" customFormat="1" ht="6.96" customHeight="1">
      <c r="A164" s="39"/>
      <c r="B164" s="60"/>
      <c r="C164" s="61"/>
      <c r="D164" s="61"/>
      <c r="E164" s="61"/>
      <c r="F164" s="61"/>
      <c r="G164" s="61"/>
      <c r="H164" s="61"/>
      <c r="I164" s="61"/>
      <c r="J164" s="61"/>
      <c r="K164" s="61"/>
      <c r="L164" s="45"/>
      <c r="M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</row>
  </sheetData>
  <sheetProtection sheet="1" autoFilter="0" formatColumns="0" formatRows="0" objects="1" scenarios="1" spinCount="100000" saltValue="6ovxlLiXo1AF2su8dz0Rwx05Vz35ydW/5fnM9M2q1s9+bS39GRFYOillSnwUxjzJCHlMOSRzoFGR4wa4ei83Ww==" hashValue="GbwZ93XgzV2HP49K+RZ2Vx1x24GS8SVmh1LkrTsa+IeyFYimNnYL+lY6y4hvYbcTulghyQi2BiWoI2PsIkUtNg==" algorithmName="SHA-512" password="CC35"/>
  <autoFilter ref="C84:K163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5" customFormat="1" ht="45" customHeight="1">
      <c r="B3" s="266"/>
      <c r="C3" s="267" t="s">
        <v>799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800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801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802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803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804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805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806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807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808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809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81</v>
      </c>
      <c r="F18" s="273" t="s">
        <v>810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811</v>
      </c>
      <c r="F19" s="273" t="s">
        <v>812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813</v>
      </c>
      <c r="F20" s="273" t="s">
        <v>814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815</v>
      </c>
      <c r="F21" s="273" t="s">
        <v>816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817</v>
      </c>
      <c r="F22" s="273" t="s">
        <v>818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819</v>
      </c>
      <c r="F23" s="273" t="s">
        <v>820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821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822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823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824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825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826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827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828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829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115</v>
      </c>
      <c r="F36" s="273"/>
      <c r="G36" s="273" t="s">
        <v>830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831</v>
      </c>
      <c r="F37" s="273"/>
      <c r="G37" s="273" t="s">
        <v>832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55</v>
      </c>
      <c r="F38" s="273"/>
      <c r="G38" s="273" t="s">
        <v>833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56</v>
      </c>
      <c r="F39" s="273"/>
      <c r="G39" s="273" t="s">
        <v>834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116</v>
      </c>
      <c r="F40" s="273"/>
      <c r="G40" s="273" t="s">
        <v>835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117</v>
      </c>
      <c r="F41" s="273"/>
      <c r="G41" s="273" t="s">
        <v>836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837</v>
      </c>
      <c r="F42" s="273"/>
      <c r="G42" s="273" t="s">
        <v>838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839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840</v>
      </c>
      <c r="F44" s="273"/>
      <c r="G44" s="273" t="s">
        <v>841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119</v>
      </c>
      <c r="F45" s="273"/>
      <c r="G45" s="273" t="s">
        <v>842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843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844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845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846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847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848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849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850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851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852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853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854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855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856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857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858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859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860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861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862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863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864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865</v>
      </c>
      <c r="D76" s="291"/>
      <c r="E76" s="291"/>
      <c r="F76" s="291" t="s">
        <v>866</v>
      </c>
      <c r="G76" s="292"/>
      <c r="H76" s="291" t="s">
        <v>56</v>
      </c>
      <c r="I76" s="291" t="s">
        <v>59</v>
      </c>
      <c r="J76" s="291" t="s">
        <v>867</v>
      </c>
      <c r="K76" s="290"/>
    </row>
    <row r="77" s="1" customFormat="1" ht="17.25" customHeight="1">
      <c r="B77" s="288"/>
      <c r="C77" s="293" t="s">
        <v>868</v>
      </c>
      <c r="D77" s="293"/>
      <c r="E77" s="293"/>
      <c r="F77" s="294" t="s">
        <v>869</v>
      </c>
      <c r="G77" s="295"/>
      <c r="H77" s="293"/>
      <c r="I77" s="293"/>
      <c r="J77" s="293" t="s">
        <v>870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55</v>
      </c>
      <c r="D79" s="298"/>
      <c r="E79" s="298"/>
      <c r="F79" s="299" t="s">
        <v>871</v>
      </c>
      <c r="G79" s="300"/>
      <c r="H79" s="276" t="s">
        <v>872</v>
      </c>
      <c r="I79" s="276" t="s">
        <v>873</v>
      </c>
      <c r="J79" s="276">
        <v>20</v>
      </c>
      <c r="K79" s="290"/>
    </row>
    <row r="80" s="1" customFormat="1" ht="15" customHeight="1">
      <c r="B80" s="288"/>
      <c r="C80" s="276" t="s">
        <v>80</v>
      </c>
      <c r="D80" s="276"/>
      <c r="E80" s="276"/>
      <c r="F80" s="299" t="s">
        <v>871</v>
      </c>
      <c r="G80" s="300"/>
      <c r="H80" s="276" t="s">
        <v>874</v>
      </c>
      <c r="I80" s="276" t="s">
        <v>873</v>
      </c>
      <c r="J80" s="276">
        <v>120</v>
      </c>
      <c r="K80" s="290"/>
    </row>
    <row r="81" s="1" customFormat="1" ht="15" customHeight="1">
      <c r="B81" s="301"/>
      <c r="C81" s="276" t="s">
        <v>875</v>
      </c>
      <c r="D81" s="276"/>
      <c r="E81" s="276"/>
      <c r="F81" s="299" t="s">
        <v>876</v>
      </c>
      <c r="G81" s="300"/>
      <c r="H81" s="276" t="s">
        <v>877</v>
      </c>
      <c r="I81" s="276" t="s">
        <v>873</v>
      </c>
      <c r="J81" s="276">
        <v>50</v>
      </c>
      <c r="K81" s="290"/>
    </row>
    <row r="82" s="1" customFormat="1" ht="15" customHeight="1">
      <c r="B82" s="301"/>
      <c r="C82" s="276" t="s">
        <v>878</v>
      </c>
      <c r="D82" s="276"/>
      <c r="E82" s="276"/>
      <c r="F82" s="299" t="s">
        <v>871</v>
      </c>
      <c r="G82" s="300"/>
      <c r="H82" s="276" t="s">
        <v>879</v>
      </c>
      <c r="I82" s="276" t="s">
        <v>880</v>
      </c>
      <c r="J82" s="276"/>
      <c r="K82" s="290"/>
    </row>
    <row r="83" s="1" customFormat="1" ht="15" customHeight="1">
      <c r="B83" s="301"/>
      <c r="C83" s="302" t="s">
        <v>881</v>
      </c>
      <c r="D83" s="302"/>
      <c r="E83" s="302"/>
      <c r="F83" s="303" t="s">
        <v>876</v>
      </c>
      <c r="G83" s="302"/>
      <c r="H83" s="302" t="s">
        <v>882</v>
      </c>
      <c r="I83" s="302" t="s">
        <v>873</v>
      </c>
      <c r="J83" s="302">
        <v>15</v>
      </c>
      <c r="K83" s="290"/>
    </row>
    <row r="84" s="1" customFormat="1" ht="15" customHeight="1">
      <c r="B84" s="301"/>
      <c r="C84" s="302" t="s">
        <v>883</v>
      </c>
      <c r="D84" s="302"/>
      <c r="E84" s="302"/>
      <c r="F84" s="303" t="s">
        <v>876</v>
      </c>
      <c r="G84" s="302"/>
      <c r="H84" s="302" t="s">
        <v>884</v>
      </c>
      <c r="I84" s="302" t="s">
        <v>873</v>
      </c>
      <c r="J84" s="302">
        <v>15</v>
      </c>
      <c r="K84" s="290"/>
    </row>
    <row r="85" s="1" customFormat="1" ht="15" customHeight="1">
      <c r="B85" s="301"/>
      <c r="C85" s="302" t="s">
        <v>885</v>
      </c>
      <c r="D85" s="302"/>
      <c r="E85" s="302"/>
      <c r="F85" s="303" t="s">
        <v>876</v>
      </c>
      <c r="G85" s="302"/>
      <c r="H85" s="302" t="s">
        <v>886</v>
      </c>
      <c r="I85" s="302" t="s">
        <v>873</v>
      </c>
      <c r="J85" s="302">
        <v>20</v>
      </c>
      <c r="K85" s="290"/>
    </row>
    <row r="86" s="1" customFormat="1" ht="15" customHeight="1">
      <c r="B86" s="301"/>
      <c r="C86" s="302" t="s">
        <v>887</v>
      </c>
      <c r="D86" s="302"/>
      <c r="E86" s="302"/>
      <c r="F86" s="303" t="s">
        <v>876</v>
      </c>
      <c r="G86" s="302"/>
      <c r="H86" s="302" t="s">
        <v>888</v>
      </c>
      <c r="I86" s="302" t="s">
        <v>873</v>
      </c>
      <c r="J86" s="302">
        <v>20</v>
      </c>
      <c r="K86" s="290"/>
    </row>
    <row r="87" s="1" customFormat="1" ht="15" customHeight="1">
      <c r="B87" s="301"/>
      <c r="C87" s="276" t="s">
        <v>889</v>
      </c>
      <c r="D87" s="276"/>
      <c r="E87" s="276"/>
      <c r="F87" s="299" t="s">
        <v>876</v>
      </c>
      <c r="G87" s="300"/>
      <c r="H87" s="276" t="s">
        <v>890</v>
      </c>
      <c r="I87" s="276" t="s">
        <v>873</v>
      </c>
      <c r="J87" s="276">
        <v>50</v>
      </c>
      <c r="K87" s="290"/>
    </row>
    <row r="88" s="1" customFormat="1" ht="15" customHeight="1">
      <c r="B88" s="301"/>
      <c r="C88" s="276" t="s">
        <v>891</v>
      </c>
      <c r="D88" s="276"/>
      <c r="E88" s="276"/>
      <c r="F88" s="299" t="s">
        <v>876</v>
      </c>
      <c r="G88" s="300"/>
      <c r="H88" s="276" t="s">
        <v>892</v>
      </c>
      <c r="I88" s="276" t="s">
        <v>873</v>
      </c>
      <c r="J88" s="276">
        <v>20</v>
      </c>
      <c r="K88" s="290"/>
    </row>
    <row r="89" s="1" customFormat="1" ht="15" customHeight="1">
      <c r="B89" s="301"/>
      <c r="C89" s="276" t="s">
        <v>893</v>
      </c>
      <c r="D89" s="276"/>
      <c r="E89" s="276"/>
      <c r="F89" s="299" t="s">
        <v>876</v>
      </c>
      <c r="G89" s="300"/>
      <c r="H89" s="276" t="s">
        <v>894</v>
      </c>
      <c r="I89" s="276" t="s">
        <v>873</v>
      </c>
      <c r="J89" s="276">
        <v>20</v>
      </c>
      <c r="K89" s="290"/>
    </row>
    <row r="90" s="1" customFormat="1" ht="15" customHeight="1">
      <c r="B90" s="301"/>
      <c r="C90" s="276" t="s">
        <v>895</v>
      </c>
      <c r="D90" s="276"/>
      <c r="E90" s="276"/>
      <c r="F90" s="299" t="s">
        <v>876</v>
      </c>
      <c r="G90" s="300"/>
      <c r="H90" s="276" t="s">
        <v>896</v>
      </c>
      <c r="I90" s="276" t="s">
        <v>873</v>
      </c>
      <c r="J90" s="276">
        <v>50</v>
      </c>
      <c r="K90" s="290"/>
    </row>
    <row r="91" s="1" customFormat="1" ht="15" customHeight="1">
      <c r="B91" s="301"/>
      <c r="C91" s="276" t="s">
        <v>897</v>
      </c>
      <c r="D91" s="276"/>
      <c r="E91" s="276"/>
      <c r="F91" s="299" t="s">
        <v>876</v>
      </c>
      <c r="G91" s="300"/>
      <c r="H91" s="276" t="s">
        <v>897</v>
      </c>
      <c r="I91" s="276" t="s">
        <v>873</v>
      </c>
      <c r="J91" s="276">
        <v>50</v>
      </c>
      <c r="K91" s="290"/>
    </row>
    <row r="92" s="1" customFormat="1" ht="15" customHeight="1">
      <c r="B92" s="301"/>
      <c r="C92" s="276" t="s">
        <v>898</v>
      </c>
      <c r="D92" s="276"/>
      <c r="E92" s="276"/>
      <c r="F92" s="299" t="s">
        <v>876</v>
      </c>
      <c r="G92" s="300"/>
      <c r="H92" s="276" t="s">
        <v>899</v>
      </c>
      <c r="I92" s="276" t="s">
        <v>873</v>
      </c>
      <c r="J92" s="276">
        <v>255</v>
      </c>
      <c r="K92" s="290"/>
    </row>
    <row r="93" s="1" customFormat="1" ht="15" customHeight="1">
      <c r="B93" s="301"/>
      <c r="C93" s="276" t="s">
        <v>900</v>
      </c>
      <c r="D93" s="276"/>
      <c r="E93" s="276"/>
      <c r="F93" s="299" t="s">
        <v>871</v>
      </c>
      <c r="G93" s="300"/>
      <c r="H93" s="276" t="s">
        <v>901</v>
      </c>
      <c r="I93" s="276" t="s">
        <v>902</v>
      </c>
      <c r="J93" s="276"/>
      <c r="K93" s="290"/>
    </row>
    <row r="94" s="1" customFormat="1" ht="15" customHeight="1">
      <c r="B94" s="301"/>
      <c r="C94" s="276" t="s">
        <v>903</v>
      </c>
      <c r="D94" s="276"/>
      <c r="E94" s="276"/>
      <c r="F94" s="299" t="s">
        <v>871</v>
      </c>
      <c r="G94" s="300"/>
      <c r="H94" s="276" t="s">
        <v>904</v>
      </c>
      <c r="I94" s="276" t="s">
        <v>905</v>
      </c>
      <c r="J94" s="276"/>
      <c r="K94" s="290"/>
    </row>
    <row r="95" s="1" customFormat="1" ht="15" customHeight="1">
      <c r="B95" s="301"/>
      <c r="C95" s="276" t="s">
        <v>906</v>
      </c>
      <c r="D95" s="276"/>
      <c r="E95" s="276"/>
      <c r="F95" s="299" t="s">
        <v>871</v>
      </c>
      <c r="G95" s="300"/>
      <c r="H95" s="276" t="s">
        <v>906</v>
      </c>
      <c r="I95" s="276" t="s">
        <v>905</v>
      </c>
      <c r="J95" s="276"/>
      <c r="K95" s="290"/>
    </row>
    <row r="96" s="1" customFormat="1" ht="15" customHeight="1">
      <c r="B96" s="301"/>
      <c r="C96" s="276" t="s">
        <v>40</v>
      </c>
      <c r="D96" s="276"/>
      <c r="E96" s="276"/>
      <c r="F96" s="299" t="s">
        <v>871</v>
      </c>
      <c r="G96" s="300"/>
      <c r="H96" s="276" t="s">
        <v>907</v>
      </c>
      <c r="I96" s="276" t="s">
        <v>905</v>
      </c>
      <c r="J96" s="276"/>
      <c r="K96" s="290"/>
    </row>
    <row r="97" s="1" customFormat="1" ht="15" customHeight="1">
      <c r="B97" s="301"/>
      <c r="C97" s="276" t="s">
        <v>50</v>
      </c>
      <c r="D97" s="276"/>
      <c r="E97" s="276"/>
      <c r="F97" s="299" t="s">
        <v>871</v>
      </c>
      <c r="G97" s="300"/>
      <c r="H97" s="276" t="s">
        <v>908</v>
      </c>
      <c r="I97" s="276" t="s">
        <v>905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909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865</v>
      </c>
      <c r="D103" s="291"/>
      <c r="E103" s="291"/>
      <c r="F103" s="291" t="s">
        <v>866</v>
      </c>
      <c r="G103" s="292"/>
      <c r="H103" s="291" t="s">
        <v>56</v>
      </c>
      <c r="I103" s="291" t="s">
        <v>59</v>
      </c>
      <c r="J103" s="291" t="s">
        <v>867</v>
      </c>
      <c r="K103" s="290"/>
    </row>
    <row r="104" s="1" customFormat="1" ht="17.25" customHeight="1">
      <c r="B104" s="288"/>
      <c r="C104" s="293" t="s">
        <v>868</v>
      </c>
      <c r="D104" s="293"/>
      <c r="E104" s="293"/>
      <c r="F104" s="294" t="s">
        <v>869</v>
      </c>
      <c r="G104" s="295"/>
      <c r="H104" s="293"/>
      <c r="I104" s="293"/>
      <c r="J104" s="293" t="s">
        <v>870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55</v>
      </c>
      <c r="D106" s="298"/>
      <c r="E106" s="298"/>
      <c r="F106" s="299" t="s">
        <v>871</v>
      </c>
      <c r="G106" s="276"/>
      <c r="H106" s="276" t="s">
        <v>910</v>
      </c>
      <c r="I106" s="276" t="s">
        <v>873</v>
      </c>
      <c r="J106" s="276">
        <v>20</v>
      </c>
      <c r="K106" s="290"/>
    </row>
    <row r="107" s="1" customFormat="1" ht="15" customHeight="1">
      <c r="B107" s="288"/>
      <c r="C107" s="276" t="s">
        <v>80</v>
      </c>
      <c r="D107" s="276"/>
      <c r="E107" s="276"/>
      <c r="F107" s="299" t="s">
        <v>871</v>
      </c>
      <c r="G107" s="276"/>
      <c r="H107" s="276" t="s">
        <v>910</v>
      </c>
      <c r="I107" s="276" t="s">
        <v>873</v>
      </c>
      <c r="J107" s="276">
        <v>120</v>
      </c>
      <c r="K107" s="290"/>
    </row>
    <row r="108" s="1" customFormat="1" ht="15" customHeight="1">
      <c r="B108" s="301"/>
      <c r="C108" s="276" t="s">
        <v>875</v>
      </c>
      <c r="D108" s="276"/>
      <c r="E108" s="276"/>
      <c r="F108" s="299" t="s">
        <v>876</v>
      </c>
      <c r="G108" s="276"/>
      <c r="H108" s="276" t="s">
        <v>910</v>
      </c>
      <c r="I108" s="276" t="s">
        <v>873</v>
      </c>
      <c r="J108" s="276">
        <v>50</v>
      </c>
      <c r="K108" s="290"/>
    </row>
    <row r="109" s="1" customFormat="1" ht="15" customHeight="1">
      <c r="B109" s="301"/>
      <c r="C109" s="276" t="s">
        <v>878</v>
      </c>
      <c r="D109" s="276"/>
      <c r="E109" s="276"/>
      <c r="F109" s="299" t="s">
        <v>871</v>
      </c>
      <c r="G109" s="276"/>
      <c r="H109" s="276" t="s">
        <v>910</v>
      </c>
      <c r="I109" s="276" t="s">
        <v>880</v>
      </c>
      <c r="J109" s="276"/>
      <c r="K109" s="290"/>
    </row>
    <row r="110" s="1" customFormat="1" ht="15" customHeight="1">
      <c r="B110" s="301"/>
      <c r="C110" s="276" t="s">
        <v>889</v>
      </c>
      <c r="D110" s="276"/>
      <c r="E110" s="276"/>
      <c r="F110" s="299" t="s">
        <v>876</v>
      </c>
      <c r="G110" s="276"/>
      <c r="H110" s="276" t="s">
        <v>910</v>
      </c>
      <c r="I110" s="276" t="s">
        <v>873</v>
      </c>
      <c r="J110" s="276">
        <v>50</v>
      </c>
      <c r="K110" s="290"/>
    </row>
    <row r="111" s="1" customFormat="1" ht="15" customHeight="1">
      <c r="B111" s="301"/>
      <c r="C111" s="276" t="s">
        <v>897</v>
      </c>
      <c r="D111" s="276"/>
      <c r="E111" s="276"/>
      <c r="F111" s="299" t="s">
        <v>876</v>
      </c>
      <c r="G111" s="276"/>
      <c r="H111" s="276" t="s">
        <v>910</v>
      </c>
      <c r="I111" s="276" t="s">
        <v>873</v>
      </c>
      <c r="J111" s="276">
        <v>50</v>
      </c>
      <c r="K111" s="290"/>
    </row>
    <row r="112" s="1" customFormat="1" ht="15" customHeight="1">
      <c r="B112" s="301"/>
      <c r="C112" s="276" t="s">
        <v>895</v>
      </c>
      <c r="D112" s="276"/>
      <c r="E112" s="276"/>
      <c r="F112" s="299" t="s">
        <v>876</v>
      </c>
      <c r="G112" s="276"/>
      <c r="H112" s="276" t="s">
        <v>910</v>
      </c>
      <c r="I112" s="276" t="s">
        <v>873</v>
      </c>
      <c r="J112" s="276">
        <v>50</v>
      </c>
      <c r="K112" s="290"/>
    </row>
    <row r="113" s="1" customFormat="1" ht="15" customHeight="1">
      <c r="B113" s="301"/>
      <c r="C113" s="276" t="s">
        <v>55</v>
      </c>
      <c r="D113" s="276"/>
      <c r="E113" s="276"/>
      <c r="F113" s="299" t="s">
        <v>871</v>
      </c>
      <c r="G113" s="276"/>
      <c r="H113" s="276" t="s">
        <v>911</v>
      </c>
      <c r="I113" s="276" t="s">
        <v>873</v>
      </c>
      <c r="J113" s="276">
        <v>20</v>
      </c>
      <c r="K113" s="290"/>
    </row>
    <row r="114" s="1" customFormat="1" ht="15" customHeight="1">
      <c r="B114" s="301"/>
      <c r="C114" s="276" t="s">
        <v>912</v>
      </c>
      <c r="D114" s="276"/>
      <c r="E114" s="276"/>
      <c r="F114" s="299" t="s">
        <v>871</v>
      </c>
      <c r="G114" s="276"/>
      <c r="H114" s="276" t="s">
        <v>913</v>
      </c>
      <c r="I114" s="276" t="s">
        <v>873</v>
      </c>
      <c r="J114" s="276">
        <v>120</v>
      </c>
      <c r="K114" s="290"/>
    </row>
    <row r="115" s="1" customFormat="1" ht="15" customHeight="1">
      <c r="B115" s="301"/>
      <c r="C115" s="276" t="s">
        <v>40</v>
      </c>
      <c r="D115" s="276"/>
      <c r="E115" s="276"/>
      <c r="F115" s="299" t="s">
        <v>871</v>
      </c>
      <c r="G115" s="276"/>
      <c r="H115" s="276" t="s">
        <v>914</v>
      </c>
      <c r="I115" s="276" t="s">
        <v>905</v>
      </c>
      <c r="J115" s="276"/>
      <c r="K115" s="290"/>
    </row>
    <row r="116" s="1" customFormat="1" ht="15" customHeight="1">
      <c r="B116" s="301"/>
      <c r="C116" s="276" t="s">
        <v>50</v>
      </c>
      <c r="D116" s="276"/>
      <c r="E116" s="276"/>
      <c r="F116" s="299" t="s">
        <v>871</v>
      </c>
      <c r="G116" s="276"/>
      <c r="H116" s="276" t="s">
        <v>915</v>
      </c>
      <c r="I116" s="276" t="s">
        <v>905</v>
      </c>
      <c r="J116" s="276"/>
      <c r="K116" s="290"/>
    </row>
    <row r="117" s="1" customFormat="1" ht="15" customHeight="1">
      <c r="B117" s="301"/>
      <c r="C117" s="276" t="s">
        <v>59</v>
      </c>
      <c r="D117" s="276"/>
      <c r="E117" s="276"/>
      <c r="F117" s="299" t="s">
        <v>871</v>
      </c>
      <c r="G117" s="276"/>
      <c r="H117" s="276" t="s">
        <v>916</v>
      </c>
      <c r="I117" s="276" t="s">
        <v>917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918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865</v>
      </c>
      <c r="D123" s="291"/>
      <c r="E123" s="291"/>
      <c r="F123" s="291" t="s">
        <v>866</v>
      </c>
      <c r="G123" s="292"/>
      <c r="H123" s="291" t="s">
        <v>56</v>
      </c>
      <c r="I123" s="291" t="s">
        <v>59</v>
      </c>
      <c r="J123" s="291" t="s">
        <v>867</v>
      </c>
      <c r="K123" s="320"/>
    </row>
    <row r="124" s="1" customFormat="1" ht="17.25" customHeight="1">
      <c r="B124" s="319"/>
      <c r="C124" s="293" t="s">
        <v>868</v>
      </c>
      <c r="D124" s="293"/>
      <c r="E124" s="293"/>
      <c r="F124" s="294" t="s">
        <v>869</v>
      </c>
      <c r="G124" s="295"/>
      <c r="H124" s="293"/>
      <c r="I124" s="293"/>
      <c r="J124" s="293" t="s">
        <v>870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80</v>
      </c>
      <c r="D126" s="298"/>
      <c r="E126" s="298"/>
      <c r="F126" s="299" t="s">
        <v>871</v>
      </c>
      <c r="G126" s="276"/>
      <c r="H126" s="276" t="s">
        <v>910</v>
      </c>
      <c r="I126" s="276" t="s">
        <v>873</v>
      </c>
      <c r="J126" s="276">
        <v>120</v>
      </c>
      <c r="K126" s="324"/>
    </row>
    <row r="127" s="1" customFormat="1" ht="15" customHeight="1">
      <c r="B127" s="321"/>
      <c r="C127" s="276" t="s">
        <v>919</v>
      </c>
      <c r="D127" s="276"/>
      <c r="E127" s="276"/>
      <c r="F127" s="299" t="s">
        <v>871</v>
      </c>
      <c r="G127" s="276"/>
      <c r="H127" s="276" t="s">
        <v>920</v>
      </c>
      <c r="I127" s="276" t="s">
        <v>873</v>
      </c>
      <c r="J127" s="276" t="s">
        <v>921</v>
      </c>
      <c r="K127" s="324"/>
    </row>
    <row r="128" s="1" customFormat="1" ht="15" customHeight="1">
      <c r="B128" s="321"/>
      <c r="C128" s="276" t="s">
        <v>819</v>
      </c>
      <c r="D128" s="276"/>
      <c r="E128" s="276"/>
      <c r="F128" s="299" t="s">
        <v>871</v>
      </c>
      <c r="G128" s="276"/>
      <c r="H128" s="276" t="s">
        <v>922</v>
      </c>
      <c r="I128" s="276" t="s">
        <v>873</v>
      </c>
      <c r="J128" s="276" t="s">
        <v>921</v>
      </c>
      <c r="K128" s="324"/>
    </row>
    <row r="129" s="1" customFormat="1" ht="15" customHeight="1">
      <c r="B129" s="321"/>
      <c r="C129" s="276" t="s">
        <v>881</v>
      </c>
      <c r="D129" s="276"/>
      <c r="E129" s="276"/>
      <c r="F129" s="299" t="s">
        <v>876</v>
      </c>
      <c r="G129" s="276"/>
      <c r="H129" s="276" t="s">
        <v>882</v>
      </c>
      <c r="I129" s="276" t="s">
        <v>873</v>
      </c>
      <c r="J129" s="276">
        <v>15</v>
      </c>
      <c r="K129" s="324"/>
    </row>
    <row r="130" s="1" customFormat="1" ht="15" customHeight="1">
      <c r="B130" s="321"/>
      <c r="C130" s="302" t="s">
        <v>883</v>
      </c>
      <c r="D130" s="302"/>
      <c r="E130" s="302"/>
      <c r="F130" s="303" t="s">
        <v>876</v>
      </c>
      <c r="G130" s="302"/>
      <c r="H130" s="302" t="s">
        <v>884</v>
      </c>
      <c r="I130" s="302" t="s">
        <v>873</v>
      </c>
      <c r="J130" s="302">
        <v>15</v>
      </c>
      <c r="K130" s="324"/>
    </row>
    <row r="131" s="1" customFormat="1" ht="15" customHeight="1">
      <c r="B131" s="321"/>
      <c r="C131" s="302" t="s">
        <v>885</v>
      </c>
      <c r="D131" s="302"/>
      <c r="E131" s="302"/>
      <c r="F131" s="303" t="s">
        <v>876</v>
      </c>
      <c r="G131" s="302"/>
      <c r="H131" s="302" t="s">
        <v>886</v>
      </c>
      <c r="I131" s="302" t="s">
        <v>873</v>
      </c>
      <c r="J131" s="302">
        <v>20</v>
      </c>
      <c r="K131" s="324"/>
    </row>
    <row r="132" s="1" customFormat="1" ht="15" customHeight="1">
      <c r="B132" s="321"/>
      <c r="C132" s="302" t="s">
        <v>887</v>
      </c>
      <c r="D132" s="302"/>
      <c r="E132" s="302"/>
      <c r="F132" s="303" t="s">
        <v>876</v>
      </c>
      <c r="G132" s="302"/>
      <c r="H132" s="302" t="s">
        <v>888</v>
      </c>
      <c r="I132" s="302" t="s">
        <v>873</v>
      </c>
      <c r="J132" s="302">
        <v>20</v>
      </c>
      <c r="K132" s="324"/>
    </row>
    <row r="133" s="1" customFormat="1" ht="15" customHeight="1">
      <c r="B133" s="321"/>
      <c r="C133" s="276" t="s">
        <v>875</v>
      </c>
      <c r="D133" s="276"/>
      <c r="E133" s="276"/>
      <c r="F133" s="299" t="s">
        <v>876</v>
      </c>
      <c r="G133" s="276"/>
      <c r="H133" s="276" t="s">
        <v>910</v>
      </c>
      <c r="I133" s="276" t="s">
        <v>873</v>
      </c>
      <c r="J133" s="276">
        <v>50</v>
      </c>
      <c r="K133" s="324"/>
    </row>
    <row r="134" s="1" customFormat="1" ht="15" customHeight="1">
      <c r="B134" s="321"/>
      <c r="C134" s="276" t="s">
        <v>889</v>
      </c>
      <c r="D134" s="276"/>
      <c r="E134" s="276"/>
      <c r="F134" s="299" t="s">
        <v>876</v>
      </c>
      <c r="G134" s="276"/>
      <c r="H134" s="276" t="s">
        <v>910</v>
      </c>
      <c r="I134" s="276" t="s">
        <v>873</v>
      </c>
      <c r="J134" s="276">
        <v>50</v>
      </c>
      <c r="K134" s="324"/>
    </row>
    <row r="135" s="1" customFormat="1" ht="15" customHeight="1">
      <c r="B135" s="321"/>
      <c r="C135" s="276" t="s">
        <v>895</v>
      </c>
      <c r="D135" s="276"/>
      <c r="E135" s="276"/>
      <c r="F135" s="299" t="s">
        <v>876</v>
      </c>
      <c r="G135" s="276"/>
      <c r="H135" s="276" t="s">
        <v>910</v>
      </c>
      <c r="I135" s="276" t="s">
        <v>873</v>
      </c>
      <c r="J135" s="276">
        <v>50</v>
      </c>
      <c r="K135" s="324"/>
    </row>
    <row r="136" s="1" customFormat="1" ht="15" customHeight="1">
      <c r="B136" s="321"/>
      <c r="C136" s="276" t="s">
        <v>897</v>
      </c>
      <c r="D136" s="276"/>
      <c r="E136" s="276"/>
      <c r="F136" s="299" t="s">
        <v>876</v>
      </c>
      <c r="G136" s="276"/>
      <c r="H136" s="276" t="s">
        <v>910</v>
      </c>
      <c r="I136" s="276" t="s">
        <v>873</v>
      </c>
      <c r="J136" s="276">
        <v>50</v>
      </c>
      <c r="K136" s="324"/>
    </row>
    <row r="137" s="1" customFormat="1" ht="15" customHeight="1">
      <c r="B137" s="321"/>
      <c r="C137" s="276" t="s">
        <v>898</v>
      </c>
      <c r="D137" s="276"/>
      <c r="E137" s="276"/>
      <c r="F137" s="299" t="s">
        <v>876</v>
      </c>
      <c r="G137" s="276"/>
      <c r="H137" s="276" t="s">
        <v>923</v>
      </c>
      <c r="I137" s="276" t="s">
        <v>873</v>
      </c>
      <c r="J137" s="276">
        <v>255</v>
      </c>
      <c r="K137" s="324"/>
    </row>
    <row r="138" s="1" customFormat="1" ht="15" customHeight="1">
      <c r="B138" s="321"/>
      <c r="C138" s="276" t="s">
        <v>900</v>
      </c>
      <c r="D138" s="276"/>
      <c r="E138" s="276"/>
      <c r="F138" s="299" t="s">
        <v>871</v>
      </c>
      <c r="G138" s="276"/>
      <c r="H138" s="276" t="s">
        <v>924</v>
      </c>
      <c r="I138" s="276" t="s">
        <v>902</v>
      </c>
      <c r="J138" s="276"/>
      <c r="K138" s="324"/>
    </row>
    <row r="139" s="1" customFormat="1" ht="15" customHeight="1">
      <c r="B139" s="321"/>
      <c r="C139" s="276" t="s">
        <v>903</v>
      </c>
      <c r="D139" s="276"/>
      <c r="E139" s="276"/>
      <c r="F139" s="299" t="s">
        <v>871</v>
      </c>
      <c r="G139" s="276"/>
      <c r="H139" s="276" t="s">
        <v>925</v>
      </c>
      <c r="I139" s="276" t="s">
        <v>905</v>
      </c>
      <c r="J139" s="276"/>
      <c r="K139" s="324"/>
    </row>
    <row r="140" s="1" customFormat="1" ht="15" customHeight="1">
      <c r="B140" s="321"/>
      <c r="C140" s="276" t="s">
        <v>906</v>
      </c>
      <c r="D140" s="276"/>
      <c r="E140" s="276"/>
      <c r="F140" s="299" t="s">
        <v>871</v>
      </c>
      <c r="G140" s="276"/>
      <c r="H140" s="276" t="s">
        <v>906</v>
      </c>
      <c r="I140" s="276" t="s">
        <v>905</v>
      </c>
      <c r="J140" s="276"/>
      <c r="K140" s="324"/>
    </row>
    <row r="141" s="1" customFormat="1" ht="15" customHeight="1">
      <c r="B141" s="321"/>
      <c r="C141" s="276" t="s">
        <v>40</v>
      </c>
      <c r="D141" s="276"/>
      <c r="E141" s="276"/>
      <c r="F141" s="299" t="s">
        <v>871</v>
      </c>
      <c r="G141" s="276"/>
      <c r="H141" s="276" t="s">
        <v>926</v>
      </c>
      <c r="I141" s="276" t="s">
        <v>905</v>
      </c>
      <c r="J141" s="276"/>
      <c r="K141" s="324"/>
    </row>
    <row r="142" s="1" customFormat="1" ht="15" customHeight="1">
      <c r="B142" s="321"/>
      <c r="C142" s="276" t="s">
        <v>927</v>
      </c>
      <c r="D142" s="276"/>
      <c r="E142" s="276"/>
      <c r="F142" s="299" t="s">
        <v>871</v>
      </c>
      <c r="G142" s="276"/>
      <c r="H142" s="276" t="s">
        <v>928</v>
      </c>
      <c r="I142" s="276" t="s">
        <v>905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929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865</v>
      </c>
      <c r="D148" s="291"/>
      <c r="E148" s="291"/>
      <c r="F148" s="291" t="s">
        <v>866</v>
      </c>
      <c r="G148" s="292"/>
      <c r="H148" s="291" t="s">
        <v>56</v>
      </c>
      <c r="I148" s="291" t="s">
        <v>59</v>
      </c>
      <c r="J148" s="291" t="s">
        <v>867</v>
      </c>
      <c r="K148" s="290"/>
    </row>
    <row r="149" s="1" customFormat="1" ht="17.25" customHeight="1">
      <c r="B149" s="288"/>
      <c r="C149" s="293" t="s">
        <v>868</v>
      </c>
      <c r="D149" s="293"/>
      <c r="E149" s="293"/>
      <c r="F149" s="294" t="s">
        <v>869</v>
      </c>
      <c r="G149" s="295"/>
      <c r="H149" s="293"/>
      <c r="I149" s="293"/>
      <c r="J149" s="293" t="s">
        <v>870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80</v>
      </c>
      <c r="D151" s="276"/>
      <c r="E151" s="276"/>
      <c r="F151" s="329" t="s">
        <v>871</v>
      </c>
      <c r="G151" s="276"/>
      <c r="H151" s="328" t="s">
        <v>910</v>
      </c>
      <c r="I151" s="328" t="s">
        <v>873</v>
      </c>
      <c r="J151" s="328">
        <v>120</v>
      </c>
      <c r="K151" s="324"/>
    </row>
    <row r="152" s="1" customFormat="1" ht="15" customHeight="1">
      <c r="B152" s="301"/>
      <c r="C152" s="328" t="s">
        <v>919</v>
      </c>
      <c r="D152" s="276"/>
      <c r="E152" s="276"/>
      <c r="F152" s="329" t="s">
        <v>871</v>
      </c>
      <c r="G152" s="276"/>
      <c r="H152" s="328" t="s">
        <v>930</v>
      </c>
      <c r="I152" s="328" t="s">
        <v>873</v>
      </c>
      <c r="J152" s="328" t="s">
        <v>921</v>
      </c>
      <c r="K152" s="324"/>
    </row>
    <row r="153" s="1" customFormat="1" ht="15" customHeight="1">
      <c r="B153" s="301"/>
      <c r="C153" s="328" t="s">
        <v>819</v>
      </c>
      <c r="D153" s="276"/>
      <c r="E153" s="276"/>
      <c r="F153" s="329" t="s">
        <v>871</v>
      </c>
      <c r="G153" s="276"/>
      <c r="H153" s="328" t="s">
        <v>931</v>
      </c>
      <c r="I153" s="328" t="s">
        <v>873</v>
      </c>
      <c r="J153" s="328" t="s">
        <v>921</v>
      </c>
      <c r="K153" s="324"/>
    </row>
    <row r="154" s="1" customFormat="1" ht="15" customHeight="1">
      <c r="B154" s="301"/>
      <c r="C154" s="328" t="s">
        <v>875</v>
      </c>
      <c r="D154" s="276"/>
      <c r="E154" s="276"/>
      <c r="F154" s="329" t="s">
        <v>876</v>
      </c>
      <c r="G154" s="276"/>
      <c r="H154" s="328" t="s">
        <v>910</v>
      </c>
      <c r="I154" s="328" t="s">
        <v>873</v>
      </c>
      <c r="J154" s="328">
        <v>50</v>
      </c>
      <c r="K154" s="324"/>
    </row>
    <row r="155" s="1" customFormat="1" ht="15" customHeight="1">
      <c r="B155" s="301"/>
      <c r="C155" s="328" t="s">
        <v>878</v>
      </c>
      <c r="D155" s="276"/>
      <c r="E155" s="276"/>
      <c r="F155" s="329" t="s">
        <v>871</v>
      </c>
      <c r="G155" s="276"/>
      <c r="H155" s="328" t="s">
        <v>910</v>
      </c>
      <c r="I155" s="328" t="s">
        <v>880</v>
      </c>
      <c r="J155" s="328"/>
      <c r="K155" s="324"/>
    </row>
    <row r="156" s="1" customFormat="1" ht="15" customHeight="1">
      <c r="B156" s="301"/>
      <c r="C156" s="328" t="s">
        <v>889</v>
      </c>
      <c r="D156" s="276"/>
      <c r="E156" s="276"/>
      <c r="F156" s="329" t="s">
        <v>876</v>
      </c>
      <c r="G156" s="276"/>
      <c r="H156" s="328" t="s">
        <v>910</v>
      </c>
      <c r="I156" s="328" t="s">
        <v>873</v>
      </c>
      <c r="J156" s="328">
        <v>50</v>
      </c>
      <c r="K156" s="324"/>
    </row>
    <row r="157" s="1" customFormat="1" ht="15" customHeight="1">
      <c r="B157" s="301"/>
      <c r="C157" s="328" t="s">
        <v>897</v>
      </c>
      <c r="D157" s="276"/>
      <c r="E157" s="276"/>
      <c r="F157" s="329" t="s">
        <v>876</v>
      </c>
      <c r="G157" s="276"/>
      <c r="H157" s="328" t="s">
        <v>910</v>
      </c>
      <c r="I157" s="328" t="s">
        <v>873</v>
      </c>
      <c r="J157" s="328">
        <v>50</v>
      </c>
      <c r="K157" s="324"/>
    </row>
    <row r="158" s="1" customFormat="1" ht="15" customHeight="1">
      <c r="B158" s="301"/>
      <c r="C158" s="328" t="s">
        <v>895</v>
      </c>
      <c r="D158" s="276"/>
      <c r="E158" s="276"/>
      <c r="F158" s="329" t="s">
        <v>876</v>
      </c>
      <c r="G158" s="276"/>
      <c r="H158" s="328" t="s">
        <v>910</v>
      </c>
      <c r="I158" s="328" t="s">
        <v>873</v>
      </c>
      <c r="J158" s="328">
        <v>50</v>
      </c>
      <c r="K158" s="324"/>
    </row>
    <row r="159" s="1" customFormat="1" ht="15" customHeight="1">
      <c r="B159" s="301"/>
      <c r="C159" s="328" t="s">
        <v>91</v>
      </c>
      <c r="D159" s="276"/>
      <c r="E159" s="276"/>
      <c r="F159" s="329" t="s">
        <v>871</v>
      </c>
      <c r="G159" s="276"/>
      <c r="H159" s="328" t="s">
        <v>932</v>
      </c>
      <c r="I159" s="328" t="s">
        <v>873</v>
      </c>
      <c r="J159" s="328" t="s">
        <v>933</v>
      </c>
      <c r="K159" s="324"/>
    </row>
    <row r="160" s="1" customFormat="1" ht="15" customHeight="1">
      <c r="B160" s="301"/>
      <c r="C160" s="328" t="s">
        <v>934</v>
      </c>
      <c r="D160" s="276"/>
      <c r="E160" s="276"/>
      <c r="F160" s="329" t="s">
        <v>871</v>
      </c>
      <c r="G160" s="276"/>
      <c r="H160" s="328" t="s">
        <v>935</v>
      </c>
      <c r="I160" s="328" t="s">
        <v>905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936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865</v>
      </c>
      <c r="D166" s="291"/>
      <c r="E166" s="291"/>
      <c r="F166" s="291" t="s">
        <v>866</v>
      </c>
      <c r="G166" s="333"/>
      <c r="H166" s="334" t="s">
        <v>56</v>
      </c>
      <c r="I166" s="334" t="s">
        <v>59</v>
      </c>
      <c r="J166" s="291" t="s">
        <v>867</v>
      </c>
      <c r="K166" s="268"/>
    </row>
    <row r="167" s="1" customFormat="1" ht="17.25" customHeight="1">
      <c r="B167" s="269"/>
      <c r="C167" s="293" t="s">
        <v>868</v>
      </c>
      <c r="D167" s="293"/>
      <c r="E167" s="293"/>
      <c r="F167" s="294" t="s">
        <v>869</v>
      </c>
      <c r="G167" s="335"/>
      <c r="H167" s="336"/>
      <c r="I167" s="336"/>
      <c r="J167" s="293" t="s">
        <v>870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80</v>
      </c>
      <c r="D169" s="276"/>
      <c r="E169" s="276"/>
      <c r="F169" s="299" t="s">
        <v>871</v>
      </c>
      <c r="G169" s="276"/>
      <c r="H169" s="276" t="s">
        <v>910</v>
      </c>
      <c r="I169" s="276" t="s">
        <v>873</v>
      </c>
      <c r="J169" s="276">
        <v>120</v>
      </c>
      <c r="K169" s="324"/>
    </row>
    <row r="170" s="1" customFormat="1" ht="15" customHeight="1">
      <c r="B170" s="301"/>
      <c r="C170" s="276" t="s">
        <v>919</v>
      </c>
      <c r="D170" s="276"/>
      <c r="E170" s="276"/>
      <c r="F170" s="299" t="s">
        <v>871</v>
      </c>
      <c r="G170" s="276"/>
      <c r="H170" s="276" t="s">
        <v>920</v>
      </c>
      <c r="I170" s="276" t="s">
        <v>873</v>
      </c>
      <c r="J170" s="276" t="s">
        <v>921</v>
      </c>
      <c r="K170" s="324"/>
    </row>
    <row r="171" s="1" customFormat="1" ht="15" customHeight="1">
      <c r="B171" s="301"/>
      <c r="C171" s="276" t="s">
        <v>819</v>
      </c>
      <c r="D171" s="276"/>
      <c r="E171" s="276"/>
      <c r="F171" s="299" t="s">
        <v>871</v>
      </c>
      <c r="G171" s="276"/>
      <c r="H171" s="276" t="s">
        <v>937</v>
      </c>
      <c r="I171" s="276" t="s">
        <v>873</v>
      </c>
      <c r="J171" s="276" t="s">
        <v>921</v>
      </c>
      <c r="K171" s="324"/>
    </row>
    <row r="172" s="1" customFormat="1" ht="15" customHeight="1">
      <c r="B172" s="301"/>
      <c r="C172" s="276" t="s">
        <v>875</v>
      </c>
      <c r="D172" s="276"/>
      <c r="E172" s="276"/>
      <c r="F172" s="299" t="s">
        <v>876</v>
      </c>
      <c r="G172" s="276"/>
      <c r="H172" s="276" t="s">
        <v>937</v>
      </c>
      <c r="I172" s="276" t="s">
        <v>873</v>
      </c>
      <c r="J172" s="276">
        <v>50</v>
      </c>
      <c r="K172" s="324"/>
    </row>
    <row r="173" s="1" customFormat="1" ht="15" customHeight="1">
      <c r="B173" s="301"/>
      <c r="C173" s="276" t="s">
        <v>878</v>
      </c>
      <c r="D173" s="276"/>
      <c r="E173" s="276"/>
      <c r="F173" s="299" t="s">
        <v>871</v>
      </c>
      <c r="G173" s="276"/>
      <c r="H173" s="276" t="s">
        <v>937</v>
      </c>
      <c r="I173" s="276" t="s">
        <v>880</v>
      </c>
      <c r="J173" s="276"/>
      <c r="K173" s="324"/>
    </row>
    <row r="174" s="1" customFormat="1" ht="15" customHeight="1">
      <c r="B174" s="301"/>
      <c r="C174" s="276" t="s">
        <v>889</v>
      </c>
      <c r="D174" s="276"/>
      <c r="E174" s="276"/>
      <c r="F174" s="299" t="s">
        <v>876</v>
      </c>
      <c r="G174" s="276"/>
      <c r="H174" s="276" t="s">
        <v>937</v>
      </c>
      <c r="I174" s="276" t="s">
        <v>873</v>
      </c>
      <c r="J174" s="276">
        <v>50</v>
      </c>
      <c r="K174" s="324"/>
    </row>
    <row r="175" s="1" customFormat="1" ht="15" customHeight="1">
      <c r="B175" s="301"/>
      <c r="C175" s="276" t="s">
        <v>897</v>
      </c>
      <c r="D175" s="276"/>
      <c r="E175" s="276"/>
      <c r="F175" s="299" t="s">
        <v>876</v>
      </c>
      <c r="G175" s="276"/>
      <c r="H175" s="276" t="s">
        <v>937</v>
      </c>
      <c r="I175" s="276" t="s">
        <v>873</v>
      </c>
      <c r="J175" s="276">
        <v>50</v>
      </c>
      <c r="K175" s="324"/>
    </row>
    <row r="176" s="1" customFormat="1" ht="15" customHeight="1">
      <c r="B176" s="301"/>
      <c r="C176" s="276" t="s">
        <v>895</v>
      </c>
      <c r="D176" s="276"/>
      <c r="E176" s="276"/>
      <c r="F176" s="299" t="s">
        <v>876</v>
      </c>
      <c r="G176" s="276"/>
      <c r="H176" s="276" t="s">
        <v>937</v>
      </c>
      <c r="I176" s="276" t="s">
        <v>873</v>
      </c>
      <c r="J176" s="276">
        <v>50</v>
      </c>
      <c r="K176" s="324"/>
    </row>
    <row r="177" s="1" customFormat="1" ht="15" customHeight="1">
      <c r="B177" s="301"/>
      <c r="C177" s="276" t="s">
        <v>115</v>
      </c>
      <c r="D177" s="276"/>
      <c r="E177" s="276"/>
      <c r="F177" s="299" t="s">
        <v>871</v>
      </c>
      <c r="G177" s="276"/>
      <c r="H177" s="276" t="s">
        <v>938</v>
      </c>
      <c r="I177" s="276" t="s">
        <v>939</v>
      </c>
      <c r="J177" s="276"/>
      <c r="K177" s="324"/>
    </row>
    <row r="178" s="1" customFormat="1" ht="15" customHeight="1">
      <c r="B178" s="301"/>
      <c r="C178" s="276" t="s">
        <v>59</v>
      </c>
      <c r="D178" s="276"/>
      <c r="E178" s="276"/>
      <c r="F178" s="299" t="s">
        <v>871</v>
      </c>
      <c r="G178" s="276"/>
      <c r="H178" s="276" t="s">
        <v>940</v>
      </c>
      <c r="I178" s="276" t="s">
        <v>941</v>
      </c>
      <c r="J178" s="276">
        <v>1</v>
      </c>
      <c r="K178" s="324"/>
    </row>
    <row r="179" s="1" customFormat="1" ht="15" customHeight="1">
      <c r="B179" s="301"/>
      <c r="C179" s="276" t="s">
        <v>55</v>
      </c>
      <c r="D179" s="276"/>
      <c r="E179" s="276"/>
      <c r="F179" s="299" t="s">
        <v>871</v>
      </c>
      <c r="G179" s="276"/>
      <c r="H179" s="276" t="s">
        <v>942</v>
      </c>
      <c r="I179" s="276" t="s">
        <v>873</v>
      </c>
      <c r="J179" s="276">
        <v>20</v>
      </c>
      <c r="K179" s="324"/>
    </row>
    <row r="180" s="1" customFormat="1" ht="15" customHeight="1">
      <c r="B180" s="301"/>
      <c r="C180" s="276" t="s">
        <v>56</v>
      </c>
      <c r="D180" s="276"/>
      <c r="E180" s="276"/>
      <c r="F180" s="299" t="s">
        <v>871</v>
      </c>
      <c r="G180" s="276"/>
      <c r="H180" s="276" t="s">
        <v>943</v>
      </c>
      <c r="I180" s="276" t="s">
        <v>873</v>
      </c>
      <c r="J180" s="276">
        <v>255</v>
      </c>
      <c r="K180" s="324"/>
    </row>
    <row r="181" s="1" customFormat="1" ht="15" customHeight="1">
      <c r="B181" s="301"/>
      <c r="C181" s="276" t="s">
        <v>116</v>
      </c>
      <c r="D181" s="276"/>
      <c r="E181" s="276"/>
      <c r="F181" s="299" t="s">
        <v>871</v>
      </c>
      <c r="G181" s="276"/>
      <c r="H181" s="276" t="s">
        <v>835</v>
      </c>
      <c r="I181" s="276" t="s">
        <v>873</v>
      </c>
      <c r="J181" s="276">
        <v>10</v>
      </c>
      <c r="K181" s="324"/>
    </row>
    <row r="182" s="1" customFormat="1" ht="15" customHeight="1">
      <c r="B182" s="301"/>
      <c r="C182" s="276" t="s">
        <v>117</v>
      </c>
      <c r="D182" s="276"/>
      <c r="E182" s="276"/>
      <c r="F182" s="299" t="s">
        <v>871</v>
      </c>
      <c r="G182" s="276"/>
      <c r="H182" s="276" t="s">
        <v>944</v>
      </c>
      <c r="I182" s="276" t="s">
        <v>905</v>
      </c>
      <c r="J182" s="276"/>
      <c r="K182" s="324"/>
    </row>
    <row r="183" s="1" customFormat="1" ht="15" customHeight="1">
      <c r="B183" s="301"/>
      <c r="C183" s="276" t="s">
        <v>945</v>
      </c>
      <c r="D183" s="276"/>
      <c r="E183" s="276"/>
      <c r="F183" s="299" t="s">
        <v>871</v>
      </c>
      <c r="G183" s="276"/>
      <c r="H183" s="276" t="s">
        <v>946</v>
      </c>
      <c r="I183" s="276" t="s">
        <v>905</v>
      </c>
      <c r="J183" s="276"/>
      <c r="K183" s="324"/>
    </row>
    <row r="184" s="1" customFormat="1" ht="15" customHeight="1">
      <c r="B184" s="301"/>
      <c r="C184" s="276" t="s">
        <v>934</v>
      </c>
      <c r="D184" s="276"/>
      <c r="E184" s="276"/>
      <c r="F184" s="299" t="s">
        <v>871</v>
      </c>
      <c r="G184" s="276"/>
      <c r="H184" s="276" t="s">
        <v>947</v>
      </c>
      <c r="I184" s="276" t="s">
        <v>905</v>
      </c>
      <c r="J184" s="276"/>
      <c r="K184" s="324"/>
    </row>
    <row r="185" s="1" customFormat="1" ht="15" customHeight="1">
      <c r="B185" s="301"/>
      <c r="C185" s="276" t="s">
        <v>119</v>
      </c>
      <c r="D185" s="276"/>
      <c r="E185" s="276"/>
      <c r="F185" s="299" t="s">
        <v>876</v>
      </c>
      <c r="G185" s="276"/>
      <c r="H185" s="276" t="s">
        <v>948</v>
      </c>
      <c r="I185" s="276" t="s">
        <v>873</v>
      </c>
      <c r="J185" s="276">
        <v>50</v>
      </c>
      <c r="K185" s="324"/>
    </row>
    <row r="186" s="1" customFormat="1" ht="15" customHeight="1">
      <c r="B186" s="301"/>
      <c r="C186" s="276" t="s">
        <v>949</v>
      </c>
      <c r="D186" s="276"/>
      <c r="E186" s="276"/>
      <c r="F186" s="299" t="s">
        <v>876</v>
      </c>
      <c r="G186" s="276"/>
      <c r="H186" s="276" t="s">
        <v>950</v>
      </c>
      <c r="I186" s="276" t="s">
        <v>951</v>
      </c>
      <c r="J186" s="276"/>
      <c r="K186" s="324"/>
    </row>
    <row r="187" s="1" customFormat="1" ht="15" customHeight="1">
      <c r="B187" s="301"/>
      <c r="C187" s="276" t="s">
        <v>952</v>
      </c>
      <c r="D187" s="276"/>
      <c r="E187" s="276"/>
      <c r="F187" s="299" t="s">
        <v>876</v>
      </c>
      <c r="G187" s="276"/>
      <c r="H187" s="276" t="s">
        <v>953</v>
      </c>
      <c r="I187" s="276" t="s">
        <v>951</v>
      </c>
      <c r="J187" s="276"/>
      <c r="K187" s="324"/>
    </row>
    <row r="188" s="1" customFormat="1" ht="15" customHeight="1">
      <c r="B188" s="301"/>
      <c r="C188" s="276" t="s">
        <v>954</v>
      </c>
      <c r="D188" s="276"/>
      <c r="E188" s="276"/>
      <c r="F188" s="299" t="s">
        <v>876</v>
      </c>
      <c r="G188" s="276"/>
      <c r="H188" s="276" t="s">
        <v>955</v>
      </c>
      <c r="I188" s="276" t="s">
        <v>951</v>
      </c>
      <c r="J188" s="276"/>
      <c r="K188" s="324"/>
    </row>
    <row r="189" s="1" customFormat="1" ht="15" customHeight="1">
      <c r="B189" s="301"/>
      <c r="C189" s="337" t="s">
        <v>956</v>
      </c>
      <c r="D189" s="276"/>
      <c r="E189" s="276"/>
      <c r="F189" s="299" t="s">
        <v>876</v>
      </c>
      <c r="G189" s="276"/>
      <c r="H189" s="276" t="s">
        <v>957</v>
      </c>
      <c r="I189" s="276" t="s">
        <v>958</v>
      </c>
      <c r="J189" s="338" t="s">
        <v>959</v>
      </c>
      <c r="K189" s="324"/>
    </row>
    <row r="190" s="16" customFormat="1" ht="15" customHeight="1">
      <c r="B190" s="339"/>
      <c r="C190" s="340" t="s">
        <v>960</v>
      </c>
      <c r="D190" s="341"/>
      <c r="E190" s="341"/>
      <c r="F190" s="342" t="s">
        <v>876</v>
      </c>
      <c r="G190" s="341"/>
      <c r="H190" s="341" t="s">
        <v>961</v>
      </c>
      <c r="I190" s="341" t="s">
        <v>958</v>
      </c>
      <c r="J190" s="343" t="s">
        <v>959</v>
      </c>
      <c r="K190" s="344"/>
    </row>
    <row r="191" s="1" customFormat="1" ht="15" customHeight="1">
      <c r="B191" s="301"/>
      <c r="C191" s="337" t="s">
        <v>44</v>
      </c>
      <c r="D191" s="276"/>
      <c r="E191" s="276"/>
      <c r="F191" s="299" t="s">
        <v>871</v>
      </c>
      <c r="G191" s="276"/>
      <c r="H191" s="273" t="s">
        <v>962</v>
      </c>
      <c r="I191" s="276" t="s">
        <v>963</v>
      </c>
      <c r="J191" s="276"/>
      <c r="K191" s="324"/>
    </row>
    <row r="192" s="1" customFormat="1" ht="15" customHeight="1">
      <c r="B192" s="301"/>
      <c r="C192" s="337" t="s">
        <v>964</v>
      </c>
      <c r="D192" s="276"/>
      <c r="E192" s="276"/>
      <c r="F192" s="299" t="s">
        <v>871</v>
      </c>
      <c r="G192" s="276"/>
      <c r="H192" s="276" t="s">
        <v>965</v>
      </c>
      <c r="I192" s="276" t="s">
        <v>905</v>
      </c>
      <c r="J192" s="276"/>
      <c r="K192" s="324"/>
    </row>
    <row r="193" s="1" customFormat="1" ht="15" customHeight="1">
      <c r="B193" s="301"/>
      <c r="C193" s="337" t="s">
        <v>966</v>
      </c>
      <c r="D193" s="276"/>
      <c r="E193" s="276"/>
      <c r="F193" s="299" t="s">
        <v>871</v>
      </c>
      <c r="G193" s="276"/>
      <c r="H193" s="276" t="s">
        <v>967</v>
      </c>
      <c r="I193" s="276" t="s">
        <v>905</v>
      </c>
      <c r="J193" s="276"/>
      <c r="K193" s="324"/>
    </row>
    <row r="194" s="1" customFormat="1" ht="15" customHeight="1">
      <c r="B194" s="301"/>
      <c r="C194" s="337" t="s">
        <v>968</v>
      </c>
      <c r="D194" s="276"/>
      <c r="E194" s="276"/>
      <c r="F194" s="299" t="s">
        <v>876</v>
      </c>
      <c r="G194" s="276"/>
      <c r="H194" s="276" t="s">
        <v>969</v>
      </c>
      <c r="I194" s="276" t="s">
        <v>905</v>
      </c>
      <c r="J194" s="276"/>
      <c r="K194" s="324"/>
    </row>
    <row r="195" s="1" customFormat="1" ht="15" customHeight="1">
      <c r="B195" s="330"/>
      <c r="C195" s="345"/>
      <c r="D195" s="310"/>
      <c r="E195" s="310"/>
      <c r="F195" s="310"/>
      <c r="G195" s="310"/>
      <c r="H195" s="310"/>
      <c r="I195" s="310"/>
      <c r="J195" s="310"/>
      <c r="K195" s="331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312"/>
      <c r="C197" s="322"/>
      <c r="D197" s="322"/>
      <c r="E197" s="322"/>
      <c r="F197" s="332"/>
      <c r="G197" s="322"/>
      <c r="H197" s="322"/>
      <c r="I197" s="322"/>
      <c r="J197" s="322"/>
      <c r="K197" s="312"/>
    </row>
    <row r="198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="1" customFormat="1" ht="13.5">
      <c r="B199" s="263"/>
      <c r="C199" s="264"/>
      <c r="D199" s="264"/>
      <c r="E199" s="264"/>
      <c r="F199" s="264"/>
      <c r="G199" s="264"/>
      <c r="H199" s="264"/>
      <c r="I199" s="264"/>
      <c r="J199" s="264"/>
      <c r="K199" s="265"/>
    </row>
    <row r="200" s="1" customFormat="1" ht="21">
      <c r="B200" s="266"/>
      <c r="C200" s="267" t="s">
        <v>970</v>
      </c>
      <c r="D200" s="267"/>
      <c r="E200" s="267"/>
      <c r="F200" s="267"/>
      <c r="G200" s="267"/>
      <c r="H200" s="267"/>
      <c r="I200" s="267"/>
      <c r="J200" s="267"/>
      <c r="K200" s="268"/>
    </row>
    <row r="201" s="1" customFormat="1" ht="25.5" customHeight="1">
      <c r="B201" s="266"/>
      <c r="C201" s="346" t="s">
        <v>971</v>
      </c>
      <c r="D201" s="346"/>
      <c r="E201" s="346"/>
      <c r="F201" s="346" t="s">
        <v>972</v>
      </c>
      <c r="G201" s="347"/>
      <c r="H201" s="346" t="s">
        <v>973</v>
      </c>
      <c r="I201" s="346"/>
      <c r="J201" s="346"/>
      <c r="K201" s="268"/>
    </row>
    <row r="202" s="1" customFormat="1" ht="5.25" customHeight="1">
      <c r="B202" s="301"/>
      <c r="C202" s="296"/>
      <c r="D202" s="296"/>
      <c r="E202" s="296"/>
      <c r="F202" s="296"/>
      <c r="G202" s="322"/>
      <c r="H202" s="296"/>
      <c r="I202" s="296"/>
      <c r="J202" s="296"/>
      <c r="K202" s="324"/>
    </row>
    <row r="203" s="1" customFormat="1" ht="15" customHeight="1">
      <c r="B203" s="301"/>
      <c r="C203" s="276" t="s">
        <v>963</v>
      </c>
      <c r="D203" s="276"/>
      <c r="E203" s="276"/>
      <c r="F203" s="299" t="s">
        <v>45</v>
      </c>
      <c r="G203" s="276"/>
      <c r="H203" s="276" t="s">
        <v>974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46</v>
      </c>
      <c r="G204" s="276"/>
      <c r="H204" s="276" t="s">
        <v>975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49</v>
      </c>
      <c r="G205" s="276"/>
      <c r="H205" s="276" t="s">
        <v>976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47</v>
      </c>
      <c r="G206" s="276"/>
      <c r="H206" s="276" t="s">
        <v>977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 t="s">
        <v>48</v>
      </c>
      <c r="G207" s="276"/>
      <c r="H207" s="276" t="s">
        <v>978</v>
      </c>
      <c r="I207" s="276"/>
      <c r="J207" s="276"/>
      <c r="K207" s="324"/>
    </row>
    <row r="208" s="1" customFormat="1" ht="15" customHeight="1">
      <c r="B208" s="301"/>
      <c r="C208" s="276"/>
      <c r="D208" s="276"/>
      <c r="E208" s="276"/>
      <c r="F208" s="299"/>
      <c r="G208" s="276"/>
      <c r="H208" s="276"/>
      <c r="I208" s="276"/>
      <c r="J208" s="276"/>
      <c r="K208" s="324"/>
    </row>
    <row r="209" s="1" customFormat="1" ht="15" customHeight="1">
      <c r="B209" s="301"/>
      <c r="C209" s="276" t="s">
        <v>917</v>
      </c>
      <c r="D209" s="276"/>
      <c r="E209" s="276"/>
      <c r="F209" s="299" t="s">
        <v>81</v>
      </c>
      <c r="G209" s="276"/>
      <c r="H209" s="276" t="s">
        <v>979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813</v>
      </c>
      <c r="G210" s="276"/>
      <c r="H210" s="276" t="s">
        <v>814</v>
      </c>
      <c r="I210" s="276"/>
      <c r="J210" s="276"/>
      <c r="K210" s="324"/>
    </row>
    <row r="211" s="1" customFormat="1" ht="15" customHeight="1">
      <c r="B211" s="301"/>
      <c r="C211" s="276"/>
      <c r="D211" s="276"/>
      <c r="E211" s="276"/>
      <c r="F211" s="299" t="s">
        <v>811</v>
      </c>
      <c r="G211" s="276"/>
      <c r="H211" s="276" t="s">
        <v>980</v>
      </c>
      <c r="I211" s="276"/>
      <c r="J211" s="276"/>
      <c r="K211" s="324"/>
    </row>
    <row r="212" s="1" customFormat="1" ht="15" customHeight="1">
      <c r="B212" s="348"/>
      <c r="C212" s="276"/>
      <c r="D212" s="276"/>
      <c r="E212" s="276"/>
      <c r="F212" s="299" t="s">
        <v>815</v>
      </c>
      <c r="G212" s="337"/>
      <c r="H212" s="328" t="s">
        <v>816</v>
      </c>
      <c r="I212" s="328"/>
      <c r="J212" s="328"/>
      <c r="K212" s="349"/>
    </row>
    <row r="213" s="1" customFormat="1" ht="15" customHeight="1">
      <c r="B213" s="348"/>
      <c r="C213" s="276"/>
      <c r="D213" s="276"/>
      <c r="E213" s="276"/>
      <c r="F213" s="299" t="s">
        <v>817</v>
      </c>
      <c r="G213" s="337"/>
      <c r="H213" s="328" t="s">
        <v>981</v>
      </c>
      <c r="I213" s="328"/>
      <c r="J213" s="328"/>
      <c r="K213" s="349"/>
    </row>
    <row r="214" s="1" customFormat="1" ht="15" customHeight="1">
      <c r="B214" s="348"/>
      <c r="C214" s="276"/>
      <c r="D214" s="276"/>
      <c r="E214" s="276"/>
      <c r="F214" s="299"/>
      <c r="G214" s="337"/>
      <c r="H214" s="328"/>
      <c r="I214" s="328"/>
      <c r="J214" s="328"/>
      <c r="K214" s="349"/>
    </row>
    <row r="215" s="1" customFormat="1" ht="15" customHeight="1">
      <c r="B215" s="348"/>
      <c r="C215" s="276" t="s">
        <v>941</v>
      </c>
      <c r="D215" s="276"/>
      <c r="E215" s="276"/>
      <c r="F215" s="299">
        <v>1</v>
      </c>
      <c r="G215" s="337"/>
      <c r="H215" s="328" t="s">
        <v>982</v>
      </c>
      <c r="I215" s="328"/>
      <c r="J215" s="328"/>
      <c r="K215" s="349"/>
    </row>
    <row r="216" s="1" customFormat="1" ht="15" customHeight="1">
      <c r="B216" s="348"/>
      <c r="C216" s="276"/>
      <c r="D216" s="276"/>
      <c r="E216" s="276"/>
      <c r="F216" s="299">
        <v>2</v>
      </c>
      <c r="G216" s="337"/>
      <c r="H216" s="328" t="s">
        <v>983</v>
      </c>
      <c r="I216" s="328"/>
      <c r="J216" s="328"/>
      <c r="K216" s="349"/>
    </row>
    <row r="217" s="1" customFormat="1" ht="15" customHeight="1">
      <c r="B217" s="348"/>
      <c r="C217" s="276"/>
      <c r="D217" s="276"/>
      <c r="E217" s="276"/>
      <c r="F217" s="299">
        <v>3</v>
      </c>
      <c r="G217" s="337"/>
      <c r="H217" s="328" t="s">
        <v>984</v>
      </c>
      <c r="I217" s="328"/>
      <c r="J217" s="328"/>
      <c r="K217" s="349"/>
    </row>
    <row r="218" s="1" customFormat="1" ht="15" customHeight="1">
      <c r="B218" s="348"/>
      <c r="C218" s="276"/>
      <c r="D218" s="276"/>
      <c r="E218" s="276"/>
      <c r="F218" s="299">
        <v>4</v>
      </c>
      <c r="G218" s="337"/>
      <c r="H218" s="328" t="s">
        <v>985</v>
      </c>
      <c r="I218" s="328"/>
      <c r="J218" s="328"/>
      <c r="K218" s="349"/>
    </row>
    <row r="219" s="1" customFormat="1" ht="12.75" customHeight="1">
      <c r="B219" s="350"/>
      <c r="C219" s="351"/>
      <c r="D219" s="351"/>
      <c r="E219" s="351"/>
      <c r="F219" s="351"/>
      <c r="G219" s="351"/>
      <c r="H219" s="351"/>
      <c r="I219" s="351"/>
      <c r="J219" s="351"/>
      <c r="K219" s="35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Klimša</dc:creator>
  <cp:lastModifiedBy>Michal Klimša</cp:lastModifiedBy>
  <dcterms:created xsi:type="dcterms:W3CDTF">2025-05-15T13:02:25Z</dcterms:created>
  <dcterms:modified xsi:type="dcterms:W3CDTF">2025-05-15T13:02:27Z</dcterms:modified>
</cp:coreProperties>
</file>