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T:\BUDOVY\Karvinská 61\výplně zábradlí\"/>
    </mc:Choice>
  </mc:AlternateContent>
  <xr:revisionPtr revIDLastSave="0" documentId="13_ncr:1_{80172C5C-F868-42AE-91B8-E67950E8E4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BD_07_HPL - Výměna výpln..." sheetId="2" r:id="rId1"/>
  </sheets>
  <definedNames>
    <definedName name="_xlnm._FilterDatabase" localSheetId="0" hidden="1">'SBD_07_HPL - Výměna výpln...'!$C$117:$K$149</definedName>
    <definedName name="_xlnm.Print_Titles" localSheetId="0">'SBD_07_HPL - Výměna výpln...'!$117:$117</definedName>
    <definedName name="_xlnm.Print_Area" localSheetId="0">'SBD_07_HPL - Výměna výpln...'!$C$4:$J$76,'SBD_07_HPL - Výměna výpln...'!$C$82:$J$101,'SBD_07_HPL - Výměna výpln...'!$C$107:$K$149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J33" i="2"/>
  <c r="BI147" i="2"/>
  <c r="BH147" i="2"/>
  <c r="BG147" i="2"/>
  <c r="BF147" i="2"/>
  <c r="T147" i="2"/>
  <c r="T146" i="2" s="1"/>
  <c r="R147" i="2"/>
  <c r="R146" i="2" s="1"/>
  <c r="P147" i="2"/>
  <c r="P146" i="2"/>
  <c r="BI135" i="2"/>
  <c r="BH135" i="2"/>
  <c r="BG135" i="2"/>
  <c r="BF135" i="2"/>
  <c r="T135" i="2"/>
  <c r="T134" i="2"/>
  <c r="T133" i="2" s="1"/>
  <c r="R135" i="2"/>
  <c r="R134" i="2"/>
  <c r="R133" i="2"/>
  <c r="P135" i="2"/>
  <c r="P134" i="2" s="1"/>
  <c r="P133" i="2" s="1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F114" i="2"/>
  <c r="F112" i="2"/>
  <c r="E110" i="2"/>
  <c r="F89" i="2"/>
  <c r="F87" i="2"/>
  <c r="E85" i="2"/>
  <c r="BK126" i="2"/>
  <c r="J121" i="2"/>
  <c r="J131" i="2"/>
  <c r="BK147" i="2"/>
  <c r="J135" i="2"/>
  <c r="BK121" i="2"/>
  <c r="BK135" i="2"/>
  <c r="J147" i="2"/>
  <c r="BK131" i="2"/>
  <c r="J126" i="2"/>
  <c r="T144" i="2" l="1"/>
  <c r="P144" i="2"/>
  <c r="R144" i="2"/>
  <c r="BK120" i="2"/>
  <c r="BK119" i="2"/>
  <c r="J119" i="2" s="1"/>
  <c r="J95" i="2" s="1"/>
  <c r="P120" i="2"/>
  <c r="P119" i="2"/>
  <c r="T120" i="2"/>
  <c r="T119" i="2" s="1"/>
  <c r="T118" i="2" s="1"/>
  <c r="R120" i="2"/>
  <c r="R119" i="2"/>
  <c r="BK134" i="2"/>
  <c r="J134" i="2" s="1"/>
  <c r="J98" i="2" s="1"/>
  <c r="BK146" i="2"/>
  <c r="J146" i="2" s="1"/>
  <c r="BE126" i="2"/>
  <c r="BE135" i="2"/>
  <c r="BE121" i="2"/>
  <c r="BE131" i="2"/>
  <c r="BE147" i="2"/>
  <c r="F35" i="2"/>
  <c r="J32" i="2"/>
  <c r="F32" i="2"/>
  <c r="F34" i="2"/>
  <c r="F33" i="2"/>
  <c r="J100" i="2" l="1"/>
  <c r="J99" i="2" s="1"/>
  <c r="J144" i="2"/>
  <c r="P118" i="2"/>
  <c r="R118" i="2"/>
  <c r="J120" i="2"/>
  <c r="J96" i="2" s="1"/>
  <c r="BK133" i="2"/>
  <c r="J133" i="2" s="1"/>
  <c r="J97" i="2" s="1"/>
  <c r="BK144" i="2"/>
  <c r="J31" i="2"/>
  <c r="F31" i="2"/>
  <c r="J118" i="2" l="1"/>
  <c r="J28" i="2" s="1"/>
  <c r="J94" i="2"/>
  <c r="BK118" i="2"/>
  <c r="J37" i="2" l="1"/>
</calcChain>
</file>

<file path=xl/sharedStrings.xml><?xml version="1.0" encoding="utf-8"?>
<sst xmlns="http://schemas.openxmlformats.org/spreadsheetml/2006/main" count="369" uniqueCount="127">
  <si>
    <t/>
  </si>
  <si>
    <t>False</t>
  </si>
  <si>
    <t>{2ffca71f-fb6a-4e21-9bf1-582f372c7aa4}</t>
  </si>
  <si>
    <t>&gt;&gt;  skryté sloupce  &lt;&lt;</t>
  </si>
  <si>
    <t>v ---  níže se nacházejí doplnkové a pomocné údaje k sestavám  --- v</t>
  </si>
  <si>
    <t>Stavba:</t>
  </si>
  <si>
    <t>Výměna výplně balkónového zábradlí</t>
  </si>
  <si>
    <t>KSO:</t>
  </si>
  <si>
    <t>CC-CZ:</t>
  </si>
  <si>
    <t>Místo:</t>
  </si>
  <si>
    <t xml:space="preserve"> </t>
  </si>
  <si>
    <t>Datum:</t>
  </si>
  <si>
    <t>Zadavatel:</t>
  </si>
  <si>
    <t>IČ:</t>
  </si>
  <si>
    <t>00415227</t>
  </si>
  <si>
    <t>Stavební bytové družstvo Havířov</t>
  </si>
  <si>
    <t>DIČ:</t>
  </si>
  <si>
    <t>CZ00415227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</si>
  <si>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</si>
  <si>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</si>
  <si>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</si>
  <si>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</si>
  <si>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</si>
  <si>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</si>
  <si>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</si>
  <si>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</si>
  <si>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</si>
  <si>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</si>
  <si>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</si>
  <si>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</si>
  <si>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</si>
  <si>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</si>
  <si>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</si>
  <si>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</si>
  <si>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</si>
  <si>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</si>
  <si>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</si>
  <si>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</si>
  <si>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</si>
  <si>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</si>
  <si>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</si>
  <si>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</si>
  <si>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Kód</t>
  </si>
  <si>
    <t>Popis</t>
  </si>
  <si>
    <t>Typ</t>
  </si>
  <si>
    <t>D</t>
  </si>
  <si>
    <t>0</t>
  </si>
  <si>
    <t>1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</si>
  <si>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</si>
  <si>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</si>
  <si>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</si>
  <si>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</si>
  <si>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</si>
  <si>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</si>
  <si>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</si>
  <si>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</si>
  <si>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62 - Úprava povrchů vnějších</t>
  </si>
  <si>
    <t>PSV - Práce a dodávky PSV</t>
  </si>
  <si>
    <t xml:space="preserve">    783 - Dokončovací práce - nátěry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</si>
  <si>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</si>
  <si>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</si>
  <si>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</si>
  <si>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</si>
  <si>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</si>
  <si>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</si>
  <si>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</si>
  <si>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</si>
  <si>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</si>
  <si>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</si>
  <si>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</si>
  <si>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</si>
  <si>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</si>
  <si>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</si>
  <si>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</si>
  <si>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</si>
  <si>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</si>
  <si>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</si>
  <si>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62</t>
  </si>
  <si>
    <t>Úprava povrchů vnějších</t>
  </si>
  <si>
    <t>K</t>
  </si>
  <si>
    <t>HZS</t>
  </si>
  <si>
    <t>Demontáž a likvidace výplní zábradlí</t>
  </si>
  <si>
    <t>kus</t>
  </si>
  <si>
    <t>512</t>
  </si>
  <si>
    <t>-799404741</t>
  </si>
  <si>
    <t>PP</t>
  </si>
  <si>
    <t>VV</t>
  </si>
  <si>
    <t>"40*1,210*0,840"</t>
  </si>
  <si>
    <t>5*2*2*2</t>
  </si>
  <si>
    <t>Součet</t>
  </si>
  <si>
    <t>4</t>
  </si>
  <si>
    <t>HZS.</t>
  </si>
  <si>
    <t>Montáž výplní zábradlí</t>
  </si>
  <si>
    <t>548125567</t>
  </si>
  <si>
    <t>3</t>
  </si>
  <si>
    <t>M</t>
  </si>
  <si>
    <t>62432042R</t>
  </si>
  <si>
    <t>HPL CROWN exteriér, barva RAL</t>
  </si>
  <si>
    <t>8</t>
  </si>
  <si>
    <t>1765121807</t>
  </si>
  <si>
    <t>PSV</t>
  </si>
  <si>
    <t>Práce a dodávky PSV</t>
  </si>
  <si>
    <t>783</t>
  </si>
  <si>
    <t>Dokončovací práce - nátěry</t>
  </si>
  <si>
    <t>783R</t>
  </si>
  <si>
    <t>Nátěr rámů zábradlí</t>
  </si>
  <si>
    <t>16</t>
  </si>
  <si>
    <t>-807425156</t>
  </si>
  <si>
    <t xml:space="preserve">L 30/30/4 </t>
  </si>
  <si>
    <t>"40*(1,210+0,840+1,240+0,840)"</t>
  </si>
  <si>
    <t>L 20/20/3</t>
  </si>
  <si>
    <t>"40*(1,500*2)"</t>
  </si>
  <si>
    <t>Počet kusů</t>
  </si>
  <si>
    <t>VRN</t>
  </si>
  <si>
    <t>Vedlejší rozpočtové náklady</t>
  </si>
  <si>
    <t>5</t>
  </si>
  <si>
    <t>1024</t>
  </si>
  <si>
    <t>Online PSC</t>
  </si>
  <si>
    <t>P</t>
  </si>
  <si>
    <t>VRN9</t>
  </si>
  <si>
    <t>Ostatní náklady</t>
  </si>
  <si>
    <t>091504000</t>
  </si>
  <si>
    <t>Režie, doprava</t>
  </si>
  <si>
    <t>kpl</t>
  </si>
  <si>
    <t>CS ÚRS 2023 02</t>
  </si>
  <si>
    <t>2121129588</t>
  </si>
  <si>
    <t>https://podminky.urs.cz/item/CS_URS_2023_02/091504000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</si>
</sst>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4" fontId="18" fillId="0" borderId="0" xfId="0" applyNumberFormat="1" applyFont="1"/>
    <xf numFmtId="166" fontId="21" fillId="0" borderId="12" xfId="0" applyNumberFormat="1" applyFont="1" applyBorder="1"/>
    <xf numFmtId="166" fontId="21" fillId="0" borderId="13" xfId="0" applyNumberFormat="1" applyFont="1" applyBorder="1"/>
    <xf numFmtId="4" fontId="22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167" fontId="16" fillId="0" borderId="22" xfId="0" applyNumberFormat="1" applyFont="1" applyBorder="1" applyAlignment="1" applyProtection="1">
      <alignment vertical="center"/>
      <protection locked="0"/>
    </xf>
    <xf numFmtId="4" fontId="16" fillId="3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17" fillId="3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26" fillId="0" borderId="3" xfId="0" applyFont="1" applyBorder="1" applyAlignment="1">
      <alignment vertical="center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odminky.urs.cz/item/CS_URS_2023_02/091504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5"/>
  <sheetViews>
    <sheetView showGridLines="0" tabSelected="1" workbookViewId="0">
      <selection activeCell="I135" sqref="I135"/>
    </sheetView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42" t="s">
        <v>3</v>
      </c>
      <c r="M2" s="139"/>
      <c r="N2" s="139"/>
      <c r="O2" s="139"/>
      <c r="P2" s="139"/>
      <c r="Q2" s="139"/>
      <c r="R2" s="139"/>
      <c r="S2" s="139"/>
      <c r="T2" s="139"/>
      <c r="U2" s="139"/>
      <c r="V2" s="139"/>
      <c r="AT2" s="10" t="s">
        <v>2</v>
      </c>
    </row>
    <row r="3" spans="2:46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48</v>
      </c>
    </row>
    <row r="4" spans="2:46" ht="24.95" customHeight="1" x14ac:dyDescent="0.2">
      <c r="B4" s="13"/>
      <c r="D4" s="14" t="s">
        <v>49</v>
      </c>
      <c r="L4" s="13"/>
      <c r="M4" s="40" t="s">
        <v>4</v>
      </c>
      <c r="AT4" s="10" t="s">
        <v>1</v>
      </c>
    </row>
    <row r="5" spans="2:46" ht="6.95" customHeight="1" x14ac:dyDescent="0.2">
      <c r="B5" s="13"/>
      <c r="L5" s="13"/>
    </row>
    <row r="6" spans="2:46" s="1" customFormat="1" ht="12" customHeight="1" x14ac:dyDescent="0.2">
      <c r="B6" s="19"/>
      <c r="D6" s="16" t="s">
        <v>5</v>
      </c>
      <c r="L6" s="19"/>
    </row>
    <row r="7" spans="2:46" s="1" customFormat="1" ht="16.5" customHeight="1" x14ac:dyDescent="0.2">
      <c r="B7" s="19"/>
      <c r="E7" s="141" t="s">
        <v>6</v>
      </c>
      <c r="F7" s="143"/>
      <c r="G7" s="143"/>
      <c r="H7" s="143"/>
      <c r="L7" s="19"/>
    </row>
    <row r="8" spans="2:46" s="1" customFormat="1" ht="11.25" x14ac:dyDescent="0.2">
      <c r="B8" s="19"/>
      <c r="L8" s="19"/>
    </row>
    <row r="9" spans="2:46" s="1" customFormat="1" ht="12" customHeight="1" x14ac:dyDescent="0.2">
      <c r="B9" s="19"/>
      <c r="D9" s="16" t="s">
        <v>7</v>
      </c>
      <c r="F9" s="15" t="s">
        <v>0</v>
      </c>
      <c r="I9" s="16" t="s">
        <v>8</v>
      </c>
      <c r="J9" s="15" t="s">
        <v>0</v>
      </c>
      <c r="L9" s="19"/>
    </row>
    <row r="10" spans="2:46" s="1" customFormat="1" ht="12" customHeight="1" x14ac:dyDescent="0.2">
      <c r="B10" s="19"/>
      <c r="D10" s="16" t="s">
        <v>9</v>
      </c>
      <c r="F10" s="15" t="s">
        <v>10</v>
      </c>
      <c r="I10" s="16" t="s">
        <v>11</v>
      </c>
      <c r="J10" s="29"/>
      <c r="L10" s="19"/>
    </row>
    <row r="11" spans="2:46" s="1" customFormat="1" ht="10.9" customHeight="1" x14ac:dyDescent="0.2">
      <c r="B11" s="19"/>
      <c r="L11" s="19"/>
    </row>
    <row r="12" spans="2:46" s="1" customFormat="1" ht="12" customHeight="1" x14ac:dyDescent="0.2">
      <c r="B12" s="19"/>
      <c r="D12" s="16" t="s">
        <v>12</v>
      </c>
      <c r="I12" s="16" t="s">
        <v>13</v>
      </c>
      <c r="J12" s="15" t="s">
        <v>14</v>
      </c>
      <c r="L12" s="19"/>
    </row>
    <row r="13" spans="2:46" s="1" customFormat="1" ht="18" customHeight="1" x14ac:dyDescent="0.2">
      <c r="B13" s="19"/>
      <c r="E13" s="15" t="s">
        <v>15</v>
      </c>
      <c r="I13" s="16" t="s">
        <v>16</v>
      </c>
      <c r="J13" s="15" t="s">
        <v>17</v>
      </c>
      <c r="L13" s="19"/>
    </row>
    <row r="14" spans="2:46" s="1" customFormat="1" ht="6.95" customHeight="1" x14ac:dyDescent="0.2">
      <c r="B14" s="19"/>
      <c r="L14" s="19"/>
    </row>
    <row r="15" spans="2:46" s="1" customFormat="1" ht="12" customHeight="1" x14ac:dyDescent="0.2">
      <c r="B15" s="19"/>
      <c r="D15" s="16" t="s">
        <v>18</v>
      </c>
      <c r="I15" s="16" t="s">
        <v>13</v>
      </c>
      <c r="J15" s="17"/>
      <c r="L15" s="19"/>
    </row>
    <row r="16" spans="2:46" s="1" customFormat="1" ht="18" customHeight="1" x14ac:dyDescent="0.2">
      <c r="B16" s="19"/>
      <c r="E16" s="144"/>
      <c r="F16" s="138"/>
      <c r="G16" s="138"/>
      <c r="H16" s="138"/>
      <c r="I16" s="16" t="s">
        <v>16</v>
      </c>
      <c r="J16" s="17"/>
      <c r="L16" s="19"/>
    </row>
    <row r="17" spans="2:12" s="1" customFormat="1" ht="6.95" customHeight="1" x14ac:dyDescent="0.2">
      <c r="B17" s="19"/>
      <c r="L17" s="19"/>
    </row>
    <row r="18" spans="2:12" s="1" customFormat="1" ht="12" customHeight="1" x14ac:dyDescent="0.2">
      <c r="B18" s="19"/>
      <c r="D18" s="16" t="s">
        <v>19</v>
      </c>
      <c r="I18" s="16" t="s">
        <v>13</v>
      </c>
      <c r="J18" s="15"/>
      <c r="L18" s="19"/>
    </row>
    <row r="19" spans="2:12" s="1" customFormat="1" ht="18" customHeight="1" x14ac:dyDescent="0.2">
      <c r="B19" s="19"/>
      <c r="E19" s="15"/>
      <c r="I19" s="16" t="s">
        <v>16</v>
      </c>
      <c r="J19" s="15"/>
      <c r="L19" s="19"/>
    </row>
    <row r="20" spans="2:12" s="1" customFormat="1" ht="6.95" customHeight="1" x14ac:dyDescent="0.2">
      <c r="B20" s="19"/>
      <c r="L20" s="19"/>
    </row>
    <row r="21" spans="2:12" s="1" customFormat="1" ht="12" customHeight="1" x14ac:dyDescent="0.2">
      <c r="B21" s="19"/>
      <c r="D21" s="16" t="s">
        <v>21</v>
      </c>
      <c r="I21" s="16" t="s">
        <v>13</v>
      </c>
      <c r="J21" s="15"/>
      <c r="L21" s="19"/>
    </row>
    <row r="22" spans="2:12" s="1" customFormat="1" ht="18" customHeight="1" x14ac:dyDescent="0.2">
      <c r="B22" s="19"/>
      <c r="E22" s="15"/>
      <c r="I22" s="16" t="s">
        <v>16</v>
      </c>
      <c r="J22" s="15"/>
      <c r="L22" s="19"/>
    </row>
    <row r="23" spans="2:12" s="1" customFormat="1" ht="6.95" customHeight="1" x14ac:dyDescent="0.2">
      <c r="B23" s="19"/>
      <c r="L23" s="19"/>
    </row>
    <row r="24" spans="2:12" s="1" customFormat="1" ht="12" customHeight="1" x14ac:dyDescent="0.2">
      <c r="B24" s="19"/>
      <c r="D24" s="16" t="s">
        <v>22</v>
      </c>
      <c r="L24" s="19"/>
    </row>
    <row r="25" spans="2:12" s="2" customFormat="1" ht="16.5" customHeight="1" x14ac:dyDescent="0.2">
      <c r="B25" s="41"/>
      <c r="E25" s="140" t="s">
        <v>0</v>
      </c>
      <c r="F25" s="140"/>
      <c r="G25" s="140"/>
      <c r="H25" s="140"/>
      <c r="L25" s="41"/>
    </row>
    <row r="26" spans="2:12" s="1" customFormat="1" ht="6.95" customHeight="1" x14ac:dyDescent="0.2">
      <c r="B26" s="19"/>
      <c r="L26" s="19"/>
    </row>
    <row r="27" spans="2:12" s="1" customFormat="1" ht="6.95" customHeight="1" x14ac:dyDescent="0.2">
      <c r="B27" s="19"/>
      <c r="D27" s="30"/>
      <c r="E27" s="30"/>
      <c r="F27" s="30"/>
      <c r="G27" s="30"/>
      <c r="H27" s="30"/>
      <c r="I27" s="30"/>
      <c r="J27" s="30"/>
      <c r="K27" s="30"/>
      <c r="L27" s="19"/>
    </row>
    <row r="28" spans="2:12" s="1" customFormat="1" ht="25.35" customHeight="1" x14ac:dyDescent="0.2">
      <c r="B28" s="19"/>
      <c r="D28" s="42" t="s">
        <v>23</v>
      </c>
      <c r="J28" s="39">
        <f>ROUND(J118, 2)</f>
        <v>0</v>
      </c>
      <c r="L28" s="19"/>
    </row>
    <row r="29" spans="2:12" s="1" customFormat="1" ht="6.95" customHeight="1" x14ac:dyDescent="0.2">
      <c r="B29" s="19"/>
      <c r="D29" s="30"/>
      <c r="E29" s="30"/>
      <c r="F29" s="30"/>
      <c r="G29" s="30"/>
      <c r="H29" s="30"/>
      <c r="I29" s="30"/>
      <c r="J29" s="30"/>
      <c r="K29" s="30"/>
      <c r="L29" s="19"/>
    </row>
    <row r="30" spans="2:12" s="1" customFormat="1" ht="14.45" customHeight="1" x14ac:dyDescent="0.2">
      <c r="B30" s="19"/>
      <c r="F30" s="21" t="s">
        <v>25</v>
      </c>
      <c r="I30" s="21" t="s">
        <v>24</v>
      </c>
      <c r="J30" s="21" t="s">
        <v>26</v>
      </c>
      <c r="L30" s="19"/>
    </row>
    <row r="31" spans="2:12" s="1" customFormat="1" ht="14.45" customHeight="1" x14ac:dyDescent="0.2">
      <c r="B31" s="19"/>
      <c r="D31" s="31" t="s">
        <v>27</v>
      </c>
      <c r="E31" s="16" t="s">
        <v>28</v>
      </c>
      <c r="F31" s="43">
        <f>ROUND((SUM(BE118:BE149)),  2)</f>
        <v>0</v>
      </c>
      <c r="I31" s="44">
        <v>0.21</v>
      </c>
      <c r="J31" s="43">
        <f>ROUND(((SUM(BE118:BE149))*I31),  2)</f>
        <v>0</v>
      </c>
      <c r="L31" s="19"/>
    </row>
    <row r="32" spans="2:12" s="1" customFormat="1" ht="14.45" customHeight="1" x14ac:dyDescent="0.2">
      <c r="B32" s="19"/>
      <c r="E32" s="16" t="s">
        <v>29</v>
      </c>
      <c r="F32" s="43">
        <f>ROUND((SUM(BF118:BF149)),  2)</f>
        <v>0</v>
      </c>
      <c r="I32" s="44">
        <v>0.12</v>
      </c>
      <c r="J32" s="43">
        <f>ROUND(((SUM(BF118:BF149))*I32),  2)</f>
        <v>0</v>
      </c>
      <c r="L32" s="19"/>
    </row>
    <row r="33" spans="2:12" s="1" customFormat="1" ht="14.45" hidden="1" customHeight="1" x14ac:dyDescent="0.2">
      <c r="B33" s="19"/>
      <c r="E33" s="16" t="s">
        <v>30</v>
      </c>
      <c r="F33" s="43">
        <f>ROUND((SUM(BG118:BG149)),  2)</f>
        <v>0</v>
      </c>
      <c r="I33" s="44">
        <v>0.21</v>
      </c>
      <c r="J33" s="43">
        <f>0</f>
        <v>0</v>
      </c>
      <c r="L33" s="19"/>
    </row>
    <row r="34" spans="2:12" s="1" customFormat="1" ht="14.45" hidden="1" customHeight="1" x14ac:dyDescent="0.2">
      <c r="B34" s="19"/>
      <c r="E34" s="16" t="s">
        <v>31</v>
      </c>
      <c r="F34" s="43">
        <f>ROUND((SUM(BH118:BH149)),  2)</f>
        <v>0</v>
      </c>
      <c r="I34" s="44">
        <v>0.12</v>
      </c>
      <c r="J34" s="43">
        <f>0</f>
        <v>0</v>
      </c>
      <c r="L34" s="19"/>
    </row>
    <row r="35" spans="2:12" s="1" customFormat="1" ht="14.45" hidden="1" customHeight="1" x14ac:dyDescent="0.2">
      <c r="B35" s="19"/>
      <c r="E35" s="16" t="s">
        <v>32</v>
      </c>
      <c r="F35" s="43">
        <f>ROUND((SUM(BI118:BI149)),  2)</f>
        <v>0</v>
      </c>
      <c r="I35" s="44">
        <v>0</v>
      </c>
      <c r="J35" s="43">
        <f>0</f>
        <v>0</v>
      </c>
      <c r="L35" s="19"/>
    </row>
    <row r="36" spans="2:12" s="1" customFormat="1" ht="6.95" customHeight="1" x14ac:dyDescent="0.2">
      <c r="B36" s="19"/>
      <c r="L36" s="19"/>
    </row>
    <row r="37" spans="2:12" s="1" customFormat="1" ht="25.35" customHeight="1" x14ac:dyDescent="0.2">
      <c r="B37" s="19"/>
      <c r="C37" s="45"/>
      <c r="D37" s="46" t="s">
        <v>33</v>
      </c>
      <c r="E37" s="33"/>
      <c r="F37" s="33"/>
      <c r="G37" s="47" t="s">
        <v>34</v>
      </c>
      <c r="H37" s="48" t="s">
        <v>35</v>
      </c>
      <c r="I37" s="33"/>
      <c r="J37" s="49">
        <f>SUM(J28:J35)</f>
        <v>0</v>
      </c>
      <c r="K37" s="50"/>
      <c r="L37" s="19"/>
    </row>
    <row r="38" spans="2:12" s="1" customFormat="1" ht="14.45" customHeight="1" x14ac:dyDescent="0.2">
      <c r="B38" s="19"/>
      <c r="L38" s="19"/>
    </row>
    <row r="39" spans="2:12" ht="14.45" customHeight="1" x14ac:dyDescent="0.2">
      <c r="B39" s="13"/>
      <c r="L39" s="13"/>
    </row>
    <row r="40" spans="2:12" ht="14.45" customHeight="1" x14ac:dyDescent="0.2">
      <c r="B40" s="13"/>
      <c r="L40" s="13"/>
    </row>
    <row r="41" spans="2:12" ht="14.45" customHeight="1" x14ac:dyDescent="0.2">
      <c r="B41" s="13"/>
      <c r="L41" s="13"/>
    </row>
    <row r="42" spans="2:12" ht="14.45" customHeight="1" x14ac:dyDescent="0.2">
      <c r="B42" s="13"/>
      <c r="L42" s="13"/>
    </row>
    <row r="43" spans="2:12" ht="14.45" customHeight="1" x14ac:dyDescent="0.2">
      <c r="B43" s="13"/>
      <c r="L43" s="13"/>
    </row>
    <row r="44" spans="2:12" ht="14.45" customHeight="1" x14ac:dyDescent="0.2">
      <c r="B44" s="13"/>
      <c r="L44" s="13"/>
    </row>
    <row r="45" spans="2:12" ht="14.45" customHeight="1" x14ac:dyDescent="0.2">
      <c r="B45" s="13"/>
      <c r="L45" s="13"/>
    </row>
    <row r="46" spans="2:12" ht="14.45" customHeight="1" x14ac:dyDescent="0.2">
      <c r="B46" s="13"/>
      <c r="L46" s="13"/>
    </row>
    <row r="47" spans="2:12" ht="14.45" customHeight="1" x14ac:dyDescent="0.2">
      <c r="B47" s="13"/>
      <c r="L47" s="13"/>
    </row>
    <row r="48" spans="2:12" ht="14.45" customHeight="1" x14ac:dyDescent="0.2">
      <c r="B48" s="13"/>
      <c r="L48" s="13"/>
    </row>
    <row r="49" spans="2:12" ht="14.45" customHeight="1" x14ac:dyDescent="0.2">
      <c r="B49" s="13"/>
      <c r="L49" s="13"/>
    </row>
    <row r="50" spans="2:12" s="1" customFormat="1" ht="14.45" customHeight="1" x14ac:dyDescent="0.2">
      <c r="B50" s="19"/>
      <c r="D50" s="22" t="s">
        <v>36</v>
      </c>
      <c r="E50" s="23"/>
      <c r="F50" s="23"/>
      <c r="G50" s="22" t="s">
        <v>37</v>
      </c>
      <c r="H50" s="23"/>
      <c r="I50" s="23"/>
      <c r="J50" s="23"/>
      <c r="K50" s="23"/>
      <c r="L50" s="19"/>
    </row>
    <row r="51" spans="2:12" ht="11.25" x14ac:dyDescent="0.2">
      <c r="B51" s="13"/>
      <c r="L51" s="13"/>
    </row>
    <row r="52" spans="2:12" ht="11.25" x14ac:dyDescent="0.2">
      <c r="B52" s="13"/>
      <c r="L52" s="13"/>
    </row>
    <row r="53" spans="2:12" ht="11.25" x14ac:dyDescent="0.2">
      <c r="B53" s="13"/>
      <c r="L53" s="13"/>
    </row>
    <row r="54" spans="2:12" ht="11.25" x14ac:dyDescent="0.2">
      <c r="B54" s="13"/>
      <c r="L54" s="13"/>
    </row>
    <row r="55" spans="2:12" ht="11.25" x14ac:dyDescent="0.2">
      <c r="B55" s="13"/>
      <c r="L55" s="13"/>
    </row>
    <row r="56" spans="2:12" ht="11.25" x14ac:dyDescent="0.2">
      <c r="B56" s="13"/>
      <c r="L56" s="13"/>
    </row>
    <row r="57" spans="2:12" ht="11.25" x14ac:dyDescent="0.2">
      <c r="B57" s="13"/>
      <c r="L57" s="13"/>
    </row>
    <row r="58" spans="2:12" ht="11.25" x14ac:dyDescent="0.2">
      <c r="B58" s="13"/>
      <c r="L58" s="13"/>
    </row>
    <row r="59" spans="2:12" ht="11.25" x14ac:dyDescent="0.2">
      <c r="B59" s="13"/>
      <c r="L59" s="13"/>
    </row>
    <row r="60" spans="2:12" ht="11.25" x14ac:dyDescent="0.2">
      <c r="B60" s="13"/>
      <c r="L60" s="13"/>
    </row>
    <row r="61" spans="2:12" s="1" customFormat="1" ht="12.75" x14ac:dyDescent="0.2">
      <c r="B61" s="19"/>
      <c r="D61" s="24" t="s">
        <v>38</v>
      </c>
      <c r="E61" s="20"/>
      <c r="F61" s="51" t="s">
        <v>39</v>
      </c>
      <c r="G61" s="24" t="s">
        <v>38</v>
      </c>
      <c r="H61" s="20"/>
      <c r="I61" s="20"/>
      <c r="J61" s="52" t="s">
        <v>39</v>
      </c>
      <c r="K61" s="20"/>
      <c r="L61" s="19"/>
    </row>
    <row r="62" spans="2:12" ht="11.25" x14ac:dyDescent="0.2">
      <c r="B62" s="13"/>
      <c r="L62" s="13"/>
    </row>
    <row r="63" spans="2:12" ht="11.25" x14ac:dyDescent="0.2">
      <c r="B63" s="13"/>
      <c r="L63" s="13"/>
    </row>
    <row r="64" spans="2:12" ht="11.25" x14ac:dyDescent="0.2">
      <c r="B64" s="13"/>
      <c r="L64" s="13"/>
    </row>
    <row r="65" spans="2:12" s="1" customFormat="1" ht="12.75" x14ac:dyDescent="0.2">
      <c r="B65" s="19"/>
      <c r="D65" s="22" t="s">
        <v>40</v>
      </c>
      <c r="E65" s="23"/>
      <c r="F65" s="23"/>
      <c r="G65" s="22" t="s">
        <v>41</v>
      </c>
      <c r="H65" s="23"/>
      <c r="I65" s="23"/>
      <c r="J65" s="23"/>
      <c r="K65" s="23"/>
      <c r="L65" s="19"/>
    </row>
    <row r="66" spans="2:12" ht="11.25" x14ac:dyDescent="0.2">
      <c r="B66" s="13"/>
      <c r="L66" s="13"/>
    </row>
    <row r="67" spans="2:12" ht="11.25" x14ac:dyDescent="0.2">
      <c r="B67" s="13"/>
      <c r="L67" s="13"/>
    </row>
    <row r="68" spans="2:12" ht="11.25" x14ac:dyDescent="0.2">
      <c r="B68" s="13"/>
      <c r="L68" s="13"/>
    </row>
    <row r="69" spans="2:12" ht="11.25" x14ac:dyDescent="0.2">
      <c r="B69" s="13"/>
      <c r="L69" s="13"/>
    </row>
    <row r="70" spans="2:12" ht="11.25" x14ac:dyDescent="0.2">
      <c r="B70" s="13"/>
      <c r="L70" s="13"/>
    </row>
    <row r="71" spans="2:12" ht="11.25" x14ac:dyDescent="0.2">
      <c r="B71" s="13"/>
      <c r="L71" s="13"/>
    </row>
    <row r="72" spans="2:12" ht="11.25" x14ac:dyDescent="0.2">
      <c r="B72" s="13"/>
      <c r="L72" s="13"/>
    </row>
    <row r="73" spans="2:12" ht="11.25" x14ac:dyDescent="0.2">
      <c r="B73" s="13"/>
      <c r="L73" s="13"/>
    </row>
    <row r="74" spans="2:12" ht="11.25" x14ac:dyDescent="0.2">
      <c r="B74" s="13"/>
      <c r="L74" s="13"/>
    </row>
    <row r="75" spans="2:12" ht="11.25" x14ac:dyDescent="0.2">
      <c r="B75" s="13"/>
      <c r="L75" s="13"/>
    </row>
    <row r="76" spans="2:12" s="1" customFormat="1" ht="12.75" x14ac:dyDescent="0.2">
      <c r="B76" s="19"/>
      <c r="D76" s="24" t="s">
        <v>38</v>
      </c>
      <c r="E76" s="20"/>
      <c r="F76" s="51" t="s">
        <v>39</v>
      </c>
      <c r="G76" s="24" t="s">
        <v>38</v>
      </c>
      <c r="H76" s="20"/>
      <c r="I76" s="20"/>
      <c r="J76" s="52" t="s">
        <v>39</v>
      </c>
      <c r="K76" s="20"/>
      <c r="L76" s="19"/>
    </row>
    <row r="77" spans="2:12" s="1" customFormat="1" ht="14.45" customHeight="1" x14ac:dyDescent="0.2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19"/>
    </row>
    <row r="81" spans="2:47" s="1" customFormat="1" ht="6.95" customHeight="1" x14ac:dyDescent="0.2"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19"/>
    </row>
    <row r="82" spans="2:47" s="1" customFormat="1" ht="24.95" customHeight="1" x14ac:dyDescent="0.2">
      <c r="B82" s="19"/>
      <c r="C82" s="14" t="s">
        <v>50</v>
      </c>
      <c r="L82" s="19"/>
    </row>
    <row r="83" spans="2:47" s="1" customFormat="1" ht="6.95" customHeight="1" x14ac:dyDescent="0.2">
      <c r="B83" s="19"/>
      <c r="L83" s="19"/>
    </row>
    <row r="84" spans="2:47" s="1" customFormat="1" ht="12" customHeight="1" x14ac:dyDescent="0.2">
      <c r="B84" s="19"/>
      <c r="C84" s="16" t="s">
        <v>5</v>
      </c>
      <c r="L84" s="19"/>
    </row>
    <row r="85" spans="2:47" s="1" customFormat="1" ht="16.5" customHeight="1" x14ac:dyDescent="0.2">
      <c r="B85" s="19"/>
      <c r="E85" s="141" t="str">
        <f>E7</f>
        <v>Výměna výplně balkónového zábradlí</v>
      </c>
      <c r="F85" s="143"/>
      <c r="G85" s="143"/>
      <c r="H85" s="143"/>
      <c r="L85" s="19"/>
    </row>
    <row r="86" spans="2:47" s="1" customFormat="1" ht="6.95" customHeight="1" x14ac:dyDescent="0.2">
      <c r="B86" s="19"/>
      <c r="L86" s="19"/>
    </row>
    <row r="87" spans="2:47" s="1" customFormat="1" ht="12" customHeight="1" x14ac:dyDescent="0.2">
      <c r="B87" s="19"/>
      <c r="C87" s="16" t="s">
        <v>9</v>
      </c>
      <c r="F87" s="15" t="str">
        <f>F10</f>
        <v xml:space="preserve"> </v>
      </c>
      <c r="I87" s="16" t="s">
        <v>11</v>
      </c>
      <c r="J87" s="29"/>
      <c r="L87" s="19"/>
    </row>
    <row r="88" spans="2:47" s="1" customFormat="1" ht="6.95" customHeight="1" x14ac:dyDescent="0.2">
      <c r="B88" s="19"/>
      <c r="L88" s="19"/>
    </row>
    <row r="89" spans="2:47" s="1" customFormat="1" ht="15.2" customHeight="1" x14ac:dyDescent="0.2">
      <c r="B89" s="19"/>
      <c r="C89" s="16" t="s">
        <v>12</v>
      </c>
      <c r="F89" s="15" t="str">
        <f>E13</f>
        <v>Stavební bytové družstvo Havířov</v>
      </c>
      <c r="I89" s="16" t="s">
        <v>19</v>
      </c>
      <c r="J89" s="18"/>
      <c r="L89" s="19"/>
    </row>
    <row r="90" spans="2:47" s="1" customFormat="1" ht="15.2" customHeight="1" x14ac:dyDescent="0.2">
      <c r="B90" s="19"/>
      <c r="C90" s="16" t="s">
        <v>18</v>
      </c>
      <c r="F90" s="15"/>
      <c r="I90" s="16" t="s">
        <v>21</v>
      </c>
      <c r="J90" s="18"/>
      <c r="L90" s="19"/>
    </row>
    <row r="91" spans="2:47" s="1" customFormat="1" ht="10.35" customHeight="1" x14ac:dyDescent="0.2">
      <c r="B91" s="19"/>
      <c r="L91" s="19"/>
    </row>
    <row r="92" spans="2:47" s="1" customFormat="1" ht="29.25" customHeight="1" x14ac:dyDescent="0.2">
      <c r="B92" s="19"/>
      <c r="C92" s="53" t="s">
        <v>51</v>
      </c>
      <c r="D92" s="45"/>
      <c r="E92" s="45"/>
      <c r="F92" s="45"/>
      <c r="G92" s="45"/>
      <c r="H92" s="45"/>
      <c r="I92" s="45"/>
      <c r="J92" s="54" t="s">
        <v>52</v>
      </c>
      <c r="K92" s="45"/>
      <c r="L92" s="19"/>
    </row>
    <row r="93" spans="2:47" s="1" customFormat="1" ht="10.35" customHeight="1" x14ac:dyDescent="0.2">
      <c r="B93" s="19"/>
      <c r="L93" s="19"/>
    </row>
    <row r="94" spans="2:47" s="1" customFormat="1" ht="22.9" customHeight="1" x14ac:dyDescent="0.2">
      <c r="B94" s="19"/>
      <c r="C94" s="55" t="s">
        <v>53</v>
      </c>
      <c r="J94" s="39">
        <f>J95+J97+J99</f>
        <v>0</v>
      </c>
      <c r="L94" s="19"/>
      <c r="AU94" s="10" t="s">
        <v>54</v>
      </c>
    </row>
    <row r="95" spans="2:47" s="3" customFormat="1" ht="24.95" customHeight="1" x14ac:dyDescent="0.2">
      <c r="B95" s="56"/>
      <c r="D95" s="57" t="s">
        <v>55</v>
      </c>
      <c r="E95" s="58"/>
      <c r="F95" s="58"/>
      <c r="G95" s="58"/>
      <c r="H95" s="58"/>
      <c r="I95" s="58"/>
      <c r="J95" s="59">
        <f>J119</f>
        <v>0</v>
      </c>
      <c r="L95" s="56"/>
    </row>
    <row r="96" spans="2:47" s="4" customFormat="1" ht="19.899999999999999" customHeight="1" x14ac:dyDescent="0.2">
      <c r="B96" s="60"/>
      <c r="D96" s="61" t="s">
        <v>56</v>
      </c>
      <c r="E96" s="62"/>
      <c r="F96" s="62"/>
      <c r="G96" s="62"/>
      <c r="H96" s="62"/>
      <c r="I96" s="62"/>
      <c r="J96" s="63">
        <f>J120</f>
        <v>0</v>
      </c>
      <c r="L96" s="60"/>
    </row>
    <row r="97" spans="2:12" s="3" customFormat="1" ht="24.95" customHeight="1" x14ac:dyDescent="0.2">
      <c r="B97" s="56"/>
      <c r="D97" s="57" t="s">
        <v>57</v>
      </c>
      <c r="E97" s="58"/>
      <c r="F97" s="58"/>
      <c r="G97" s="58"/>
      <c r="H97" s="58"/>
      <c r="I97" s="58"/>
      <c r="J97" s="59">
        <f>J133</f>
        <v>0</v>
      </c>
      <c r="L97" s="56"/>
    </row>
    <row r="98" spans="2:12" s="4" customFormat="1" ht="19.899999999999999" customHeight="1" x14ac:dyDescent="0.2">
      <c r="B98" s="60"/>
      <c r="D98" s="61" t="s">
        <v>58</v>
      </c>
      <c r="E98" s="62"/>
      <c r="F98" s="62"/>
      <c r="G98" s="62"/>
      <c r="H98" s="62"/>
      <c r="I98" s="62"/>
      <c r="J98" s="63">
        <f>J134</f>
        <v>0</v>
      </c>
      <c r="L98" s="60"/>
    </row>
    <row r="99" spans="2:12" s="3" customFormat="1" ht="24.95" customHeight="1" x14ac:dyDescent="0.2">
      <c r="B99" s="56"/>
      <c r="D99" s="57" t="s">
        <v>59</v>
      </c>
      <c r="E99" s="58"/>
      <c r="F99" s="58"/>
      <c r="G99" s="58"/>
      <c r="H99" s="58"/>
      <c r="I99" s="58"/>
      <c r="J99" s="59">
        <f>J100</f>
        <v>0</v>
      </c>
      <c r="L99" s="56"/>
    </row>
    <row r="100" spans="2:12" s="4" customFormat="1" ht="19.899999999999999" customHeight="1" x14ac:dyDescent="0.2">
      <c r="B100" s="60"/>
      <c r="D100" s="61" t="s">
        <v>60</v>
      </c>
      <c r="E100" s="62"/>
      <c r="F100" s="62"/>
      <c r="G100" s="62"/>
      <c r="H100" s="62"/>
      <c r="I100" s="62"/>
      <c r="J100" s="63">
        <f>J146</f>
        <v>0</v>
      </c>
      <c r="L100" s="60"/>
    </row>
    <row r="101" spans="2:12" s="1" customFormat="1" ht="21.75" customHeight="1" x14ac:dyDescent="0.2">
      <c r="B101" s="19"/>
      <c r="L101" s="19"/>
    </row>
    <row r="102" spans="2:12" s="1" customFormat="1" ht="6.95" customHeight="1" x14ac:dyDescent="0.2">
      <c r="B102" s="25"/>
      <c r="C102" s="26"/>
      <c r="D102" s="26"/>
      <c r="E102" s="26"/>
      <c r="F102" s="26"/>
      <c r="G102" s="26"/>
      <c r="H102" s="26"/>
      <c r="I102" s="26"/>
      <c r="J102" s="26"/>
      <c r="K102" s="26"/>
      <c r="L102" s="19"/>
    </row>
    <row r="106" spans="2:12" s="1" customFormat="1" ht="6.95" customHeight="1" x14ac:dyDescent="0.2">
      <c r="B106" s="27"/>
      <c r="C106" s="28"/>
      <c r="D106" s="28"/>
      <c r="E106" s="28"/>
      <c r="F106" s="28"/>
      <c r="G106" s="28"/>
      <c r="H106" s="28"/>
      <c r="I106" s="28"/>
      <c r="J106" s="28"/>
      <c r="K106" s="28"/>
      <c r="L106" s="19"/>
    </row>
    <row r="107" spans="2:12" s="1" customFormat="1" ht="24.95" customHeight="1" x14ac:dyDescent="0.2">
      <c r="B107" s="19"/>
      <c r="C107" s="14" t="s">
        <v>61</v>
      </c>
      <c r="L107" s="19"/>
    </row>
    <row r="108" spans="2:12" s="1" customFormat="1" ht="6.95" customHeight="1" x14ac:dyDescent="0.2">
      <c r="B108" s="19"/>
      <c r="L108" s="19"/>
    </row>
    <row r="109" spans="2:12" s="1" customFormat="1" ht="12" customHeight="1" x14ac:dyDescent="0.2">
      <c r="B109" s="19"/>
      <c r="C109" s="16" t="s">
        <v>5</v>
      </c>
      <c r="L109" s="19"/>
    </row>
    <row r="110" spans="2:12" s="1" customFormat="1" ht="16.5" customHeight="1" x14ac:dyDescent="0.2">
      <c r="B110" s="19"/>
      <c r="E110" s="141" t="str">
        <f>E7</f>
        <v>Výměna výplně balkónového zábradlí</v>
      </c>
      <c r="F110" s="143"/>
      <c r="G110" s="143"/>
      <c r="H110" s="143"/>
      <c r="L110" s="19"/>
    </row>
    <row r="111" spans="2:12" s="1" customFormat="1" ht="6.95" customHeight="1" x14ac:dyDescent="0.2">
      <c r="B111" s="19"/>
      <c r="L111" s="19"/>
    </row>
    <row r="112" spans="2:12" s="1" customFormat="1" ht="12" customHeight="1" x14ac:dyDescent="0.2">
      <c r="B112" s="19"/>
      <c r="C112" s="16" t="s">
        <v>9</v>
      </c>
      <c r="F112" s="15" t="str">
        <f>F10</f>
        <v xml:space="preserve"> </v>
      </c>
      <c r="I112" s="16" t="s">
        <v>11</v>
      </c>
      <c r="J112" s="29"/>
      <c r="L112" s="19"/>
    </row>
    <row r="113" spans="2:65" s="1" customFormat="1" ht="6.95" customHeight="1" x14ac:dyDescent="0.2">
      <c r="B113" s="19"/>
      <c r="L113" s="19"/>
    </row>
    <row r="114" spans="2:65" s="1" customFormat="1" ht="15.2" customHeight="1" x14ac:dyDescent="0.2">
      <c r="B114" s="19"/>
      <c r="C114" s="16" t="s">
        <v>12</v>
      </c>
      <c r="F114" s="15" t="str">
        <f>E13</f>
        <v>Stavební bytové družstvo Havířov</v>
      </c>
      <c r="I114" s="16" t="s">
        <v>19</v>
      </c>
      <c r="J114" s="18"/>
      <c r="L114" s="19"/>
    </row>
    <row r="115" spans="2:65" s="1" customFormat="1" ht="15.2" customHeight="1" x14ac:dyDescent="0.2">
      <c r="B115" s="19"/>
      <c r="C115" s="16" t="s">
        <v>18</v>
      </c>
      <c r="F115" s="15"/>
      <c r="I115" s="16" t="s">
        <v>21</v>
      </c>
      <c r="J115" s="18"/>
      <c r="L115" s="19"/>
    </row>
    <row r="116" spans="2:65" s="1" customFormat="1" ht="10.35" customHeight="1" x14ac:dyDescent="0.2">
      <c r="B116" s="19"/>
      <c r="L116" s="19"/>
    </row>
    <row r="117" spans="2:65" s="5" customFormat="1" ht="29.25" customHeight="1" x14ac:dyDescent="0.2">
      <c r="B117" s="64"/>
      <c r="C117" s="65" t="s">
        <v>62</v>
      </c>
      <c r="D117" s="66" t="s">
        <v>44</v>
      </c>
      <c r="E117" s="66" t="s">
        <v>42</v>
      </c>
      <c r="F117" s="66" t="s">
        <v>43</v>
      </c>
      <c r="G117" s="66" t="s">
        <v>63</v>
      </c>
      <c r="H117" s="66" t="s">
        <v>64</v>
      </c>
      <c r="I117" s="66" t="s">
        <v>65</v>
      </c>
      <c r="J117" s="66" t="s">
        <v>52</v>
      </c>
      <c r="K117" s="67" t="s">
        <v>66</v>
      </c>
      <c r="L117" s="64"/>
      <c r="M117" s="34" t="s">
        <v>0</v>
      </c>
      <c r="N117" s="35" t="s">
        <v>27</v>
      </c>
      <c r="O117" s="35" t="s">
        <v>67</v>
      </c>
      <c r="P117" s="35" t="s">
        <v>68</v>
      </c>
      <c r="Q117" s="35" t="s">
        <v>69</v>
      </c>
      <c r="R117" s="35" t="s">
        <v>70</v>
      </c>
      <c r="S117" s="35" t="s">
        <v>71</v>
      </c>
      <c r="T117" s="36" t="s">
        <v>72</v>
      </c>
    </row>
    <row r="118" spans="2:65" s="1" customFormat="1" ht="22.9" customHeight="1" x14ac:dyDescent="0.25">
      <c r="B118" s="19"/>
      <c r="C118" s="38" t="s">
        <v>73</v>
      </c>
      <c r="J118" s="68">
        <f>J119+J133+J144</f>
        <v>0</v>
      </c>
      <c r="L118" s="19"/>
      <c r="M118" s="37"/>
      <c r="N118" s="30"/>
      <c r="O118" s="30"/>
      <c r="P118" s="69" t="e">
        <f>P119+P133+P144</f>
        <v>#REF!</v>
      </c>
      <c r="Q118" s="30"/>
      <c r="R118" s="69" t="e">
        <f>R119+R133+R144</f>
        <v>#REF!</v>
      </c>
      <c r="S118" s="30"/>
      <c r="T118" s="70" t="e">
        <f>T119+T133+T144</f>
        <v>#REF!</v>
      </c>
      <c r="AT118" s="10" t="s">
        <v>45</v>
      </c>
      <c r="AU118" s="10" t="s">
        <v>54</v>
      </c>
      <c r="BK118" s="71" t="e">
        <f>BK119+BK133+BK144</f>
        <v>#REF!</v>
      </c>
    </row>
    <row r="119" spans="2:65" s="6" customFormat="1" ht="25.9" customHeight="1" x14ac:dyDescent="0.2">
      <c r="B119" s="72"/>
      <c r="D119" s="73" t="s">
        <v>45</v>
      </c>
      <c r="E119" s="74" t="s">
        <v>74</v>
      </c>
      <c r="F119" s="74" t="s">
        <v>75</v>
      </c>
      <c r="I119" s="75"/>
      <c r="J119" s="76">
        <f>BK119</f>
        <v>0</v>
      </c>
      <c r="L119" s="72"/>
      <c r="M119" s="77"/>
      <c r="P119" s="78">
        <f>P120</f>
        <v>0</v>
      </c>
      <c r="R119" s="78">
        <f>R120</f>
        <v>4.2799999999999998E-2</v>
      </c>
      <c r="T119" s="79">
        <f>T120</f>
        <v>0</v>
      </c>
      <c r="AR119" s="73" t="s">
        <v>47</v>
      </c>
      <c r="AT119" s="80" t="s">
        <v>45</v>
      </c>
      <c r="AU119" s="80" t="s">
        <v>46</v>
      </c>
      <c r="AY119" s="73" t="s">
        <v>76</v>
      </c>
      <c r="BK119" s="81">
        <f>BK120</f>
        <v>0</v>
      </c>
    </row>
    <row r="120" spans="2:65" s="6" customFormat="1" ht="22.9" customHeight="1" x14ac:dyDescent="0.2">
      <c r="B120" s="72"/>
      <c r="D120" s="73" t="s">
        <v>45</v>
      </c>
      <c r="E120" s="82" t="s">
        <v>77</v>
      </c>
      <c r="F120" s="82" t="s">
        <v>78</v>
      </c>
      <c r="I120" s="75"/>
      <c r="J120" s="83">
        <f>BK120</f>
        <v>0</v>
      </c>
      <c r="L120" s="72"/>
      <c r="M120" s="77"/>
      <c r="P120" s="78">
        <f>SUM(P121:P132)</f>
        <v>0</v>
      </c>
      <c r="R120" s="78">
        <f>SUM(R121:R132)</f>
        <v>4.2799999999999998E-2</v>
      </c>
      <c r="T120" s="79">
        <f>SUM(T121:T132)</f>
        <v>0</v>
      </c>
      <c r="AR120" s="73" t="s">
        <v>47</v>
      </c>
      <c r="AT120" s="80" t="s">
        <v>45</v>
      </c>
      <c r="AU120" s="80" t="s">
        <v>47</v>
      </c>
      <c r="AY120" s="73" t="s">
        <v>76</v>
      </c>
      <c r="BK120" s="81">
        <f>SUM(BK121:BK132)</f>
        <v>0</v>
      </c>
    </row>
    <row r="121" spans="2:65" s="1" customFormat="1" ht="16.5" customHeight="1" x14ac:dyDescent="0.2">
      <c r="B121" s="84"/>
      <c r="C121" s="85" t="s">
        <v>47</v>
      </c>
      <c r="D121" s="85" t="s">
        <v>79</v>
      </c>
      <c r="E121" s="86" t="s">
        <v>80</v>
      </c>
      <c r="F121" s="87" t="s">
        <v>81</v>
      </c>
      <c r="G121" s="88" t="s">
        <v>82</v>
      </c>
      <c r="H121" s="89">
        <v>40</v>
      </c>
      <c r="I121" s="90"/>
      <c r="J121" s="91">
        <f>ROUND(I121*H121,2)</f>
        <v>0</v>
      </c>
      <c r="K121" s="87" t="s">
        <v>0</v>
      </c>
      <c r="L121" s="19"/>
      <c r="M121" s="92" t="s">
        <v>0</v>
      </c>
      <c r="N121" s="93" t="s">
        <v>28</v>
      </c>
      <c r="P121" s="94">
        <f>O121*H121</f>
        <v>0</v>
      </c>
      <c r="Q121" s="94">
        <v>0</v>
      </c>
      <c r="R121" s="94">
        <f>Q121*H121</f>
        <v>0</v>
      </c>
      <c r="S121" s="94">
        <v>0</v>
      </c>
      <c r="T121" s="95">
        <f>S121*H121</f>
        <v>0</v>
      </c>
      <c r="AR121" s="96" t="s">
        <v>83</v>
      </c>
      <c r="AT121" s="96" t="s">
        <v>79</v>
      </c>
      <c r="AU121" s="96" t="s">
        <v>48</v>
      </c>
      <c r="AY121" s="10" t="s">
        <v>76</v>
      </c>
      <c r="BE121" s="97">
        <f>IF(N121="základní",J121,0)</f>
        <v>0</v>
      </c>
      <c r="BF121" s="97">
        <f>IF(N121="snížená",J121,0)</f>
        <v>0</v>
      </c>
      <c r="BG121" s="97">
        <f>IF(N121="zákl. přenesená",J121,0)</f>
        <v>0</v>
      </c>
      <c r="BH121" s="97">
        <f>IF(N121="sníž. přenesená",J121,0)</f>
        <v>0</v>
      </c>
      <c r="BI121" s="97">
        <f>IF(N121="nulová",J121,0)</f>
        <v>0</v>
      </c>
      <c r="BJ121" s="10" t="s">
        <v>47</v>
      </c>
      <c r="BK121" s="97">
        <f>ROUND(I121*H121,2)</f>
        <v>0</v>
      </c>
      <c r="BL121" s="10" t="s">
        <v>83</v>
      </c>
      <c r="BM121" s="96" t="s">
        <v>84</v>
      </c>
    </row>
    <row r="122" spans="2:65" s="1" customFormat="1" ht="11.25" x14ac:dyDescent="0.2">
      <c r="B122" s="19"/>
      <c r="D122" s="98" t="s">
        <v>85</v>
      </c>
      <c r="F122" s="99" t="s">
        <v>81</v>
      </c>
      <c r="I122" s="100"/>
      <c r="L122" s="19"/>
      <c r="M122" s="101"/>
      <c r="T122" s="32"/>
      <c r="AT122" s="10" t="s">
        <v>85</v>
      </c>
      <c r="AU122" s="10" t="s">
        <v>48</v>
      </c>
    </row>
    <row r="123" spans="2:65" s="7" customFormat="1" ht="11.25" x14ac:dyDescent="0.2">
      <c r="B123" s="102"/>
      <c r="D123" s="98" t="s">
        <v>86</v>
      </c>
      <c r="E123" s="103" t="s">
        <v>0</v>
      </c>
      <c r="F123" s="104" t="s">
        <v>87</v>
      </c>
      <c r="H123" s="103" t="s">
        <v>0</v>
      </c>
      <c r="I123" s="105"/>
      <c r="L123" s="102"/>
      <c r="M123" s="106"/>
      <c r="T123" s="107"/>
      <c r="AT123" s="103" t="s">
        <v>86</v>
      </c>
      <c r="AU123" s="103" t="s">
        <v>48</v>
      </c>
      <c r="AV123" s="7" t="s">
        <v>47</v>
      </c>
      <c r="AW123" s="7" t="s">
        <v>20</v>
      </c>
      <c r="AX123" s="7" t="s">
        <v>46</v>
      </c>
      <c r="AY123" s="103" t="s">
        <v>76</v>
      </c>
    </row>
    <row r="124" spans="2:65" s="8" customFormat="1" ht="11.25" x14ac:dyDescent="0.2">
      <c r="B124" s="108"/>
      <c r="D124" s="98" t="s">
        <v>86</v>
      </c>
      <c r="E124" s="109" t="s">
        <v>0</v>
      </c>
      <c r="F124" s="110" t="s">
        <v>88</v>
      </c>
      <c r="H124" s="111">
        <v>40</v>
      </c>
      <c r="I124" s="112"/>
      <c r="L124" s="108"/>
      <c r="M124" s="113"/>
      <c r="T124" s="114"/>
      <c r="AT124" s="109" t="s">
        <v>86</v>
      </c>
      <c r="AU124" s="109" t="s">
        <v>48</v>
      </c>
      <c r="AV124" s="8" t="s">
        <v>48</v>
      </c>
      <c r="AW124" s="8" t="s">
        <v>20</v>
      </c>
      <c r="AX124" s="8" t="s">
        <v>46</v>
      </c>
      <c r="AY124" s="109" t="s">
        <v>76</v>
      </c>
    </row>
    <row r="125" spans="2:65" s="9" customFormat="1" ht="11.25" x14ac:dyDescent="0.2">
      <c r="B125" s="115"/>
      <c r="D125" s="98" t="s">
        <v>86</v>
      </c>
      <c r="E125" s="116" t="s">
        <v>0</v>
      </c>
      <c r="F125" s="117" t="s">
        <v>89</v>
      </c>
      <c r="H125" s="118">
        <v>40</v>
      </c>
      <c r="I125" s="119"/>
      <c r="L125" s="115"/>
      <c r="M125" s="120"/>
      <c r="T125" s="121"/>
      <c r="AT125" s="116" t="s">
        <v>86</v>
      </c>
      <c r="AU125" s="116" t="s">
        <v>48</v>
      </c>
      <c r="AV125" s="9" t="s">
        <v>90</v>
      </c>
      <c r="AW125" s="9" t="s">
        <v>20</v>
      </c>
      <c r="AX125" s="9" t="s">
        <v>47</v>
      </c>
      <c r="AY125" s="116" t="s">
        <v>76</v>
      </c>
    </row>
    <row r="126" spans="2:65" s="1" customFormat="1" ht="16.5" customHeight="1" x14ac:dyDescent="0.2">
      <c r="B126" s="84"/>
      <c r="C126" s="85" t="s">
        <v>48</v>
      </c>
      <c r="D126" s="85" t="s">
        <v>79</v>
      </c>
      <c r="E126" s="86" t="s">
        <v>91</v>
      </c>
      <c r="F126" s="87" t="s">
        <v>92</v>
      </c>
      <c r="G126" s="88" t="s">
        <v>82</v>
      </c>
      <c r="H126" s="89">
        <v>40</v>
      </c>
      <c r="I126" s="90"/>
      <c r="J126" s="91">
        <f>ROUND(I126*H126,2)</f>
        <v>0</v>
      </c>
      <c r="K126" s="87" t="s">
        <v>0</v>
      </c>
      <c r="L126" s="19"/>
      <c r="M126" s="92" t="s">
        <v>0</v>
      </c>
      <c r="N126" s="93" t="s">
        <v>28</v>
      </c>
      <c r="P126" s="94">
        <f>O126*H126</f>
        <v>0</v>
      </c>
      <c r="Q126" s="94">
        <v>0</v>
      </c>
      <c r="R126" s="94">
        <f>Q126*H126</f>
        <v>0</v>
      </c>
      <c r="S126" s="94">
        <v>0</v>
      </c>
      <c r="T126" s="95">
        <f>S126*H126</f>
        <v>0</v>
      </c>
      <c r="AR126" s="96" t="s">
        <v>83</v>
      </c>
      <c r="AT126" s="96" t="s">
        <v>79</v>
      </c>
      <c r="AU126" s="96" t="s">
        <v>48</v>
      </c>
      <c r="AY126" s="10" t="s">
        <v>76</v>
      </c>
      <c r="BE126" s="97">
        <f>IF(N126="základní",J126,0)</f>
        <v>0</v>
      </c>
      <c r="BF126" s="97">
        <f>IF(N126="snížená",J126,0)</f>
        <v>0</v>
      </c>
      <c r="BG126" s="97">
        <f>IF(N126="zákl. přenesená",J126,0)</f>
        <v>0</v>
      </c>
      <c r="BH126" s="97">
        <f>IF(N126="sníž. přenesená",J126,0)</f>
        <v>0</v>
      </c>
      <c r="BI126" s="97">
        <f>IF(N126="nulová",J126,0)</f>
        <v>0</v>
      </c>
      <c r="BJ126" s="10" t="s">
        <v>47</v>
      </c>
      <c r="BK126" s="97">
        <f>ROUND(I126*H126,2)</f>
        <v>0</v>
      </c>
      <c r="BL126" s="10" t="s">
        <v>83</v>
      </c>
      <c r="BM126" s="96" t="s">
        <v>93</v>
      </c>
    </row>
    <row r="127" spans="2:65" s="1" customFormat="1" ht="11.25" x14ac:dyDescent="0.2">
      <c r="B127" s="19"/>
      <c r="D127" s="98" t="s">
        <v>85</v>
      </c>
      <c r="F127" s="99" t="s">
        <v>92</v>
      </c>
      <c r="I127" s="100"/>
      <c r="L127" s="19"/>
      <c r="M127" s="101"/>
      <c r="T127" s="32"/>
      <c r="AT127" s="10" t="s">
        <v>85</v>
      </c>
      <c r="AU127" s="10" t="s">
        <v>48</v>
      </c>
    </row>
    <row r="128" spans="2:65" s="7" customFormat="1" ht="11.25" x14ac:dyDescent="0.2">
      <c r="B128" s="102"/>
      <c r="D128" s="98" t="s">
        <v>86</v>
      </c>
      <c r="E128" s="103" t="s">
        <v>0</v>
      </c>
      <c r="F128" s="104" t="s">
        <v>87</v>
      </c>
      <c r="H128" s="103" t="s">
        <v>0</v>
      </c>
      <c r="I128" s="105"/>
      <c r="L128" s="102"/>
      <c r="M128" s="106"/>
      <c r="T128" s="107"/>
      <c r="AT128" s="103" t="s">
        <v>86</v>
      </c>
      <c r="AU128" s="103" t="s">
        <v>48</v>
      </c>
      <c r="AV128" s="7" t="s">
        <v>47</v>
      </c>
      <c r="AW128" s="7" t="s">
        <v>20</v>
      </c>
      <c r="AX128" s="7" t="s">
        <v>46</v>
      </c>
      <c r="AY128" s="103" t="s">
        <v>76</v>
      </c>
    </row>
    <row r="129" spans="2:65" s="8" customFormat="1" ht="11.25" x14ac:dyDescent="0.2">
      <c r="B129" s="108"/>
      <c r="D129" s="98" t="s">
        <v>86</v>
      </c>
      <c r="E129" s="109" t="s">
        <v>0</v>
      </c>
      <c r="F129" s="110" t="s">
        <v>88</v>
      </c>
      <c r="H129" s="111">
        <v>40</v>
      </c>
      <c r="I129" s="112"/>
      <c r="L129" s="108"/>
      <c r="M129" s="113"/>
      <c r="T129" s="114"/>
      <c r="AT129" s="109" t="s">
        <v>86</v>
      </c>
      <c r="AU129" s="109" t="s">
        <v>48</v>
      </c>
      <c r="AV129" s="8" t="s">
        <v>48</v>
      </c>
      <c r="AW129" s="8" t="s">
        <v>20</v>
      </c>
      <c r="AX129" s="8" t="s">
        <v>46</v>
      </c>
      <c r="AY129" s="109" t="s">
        <v>76</v>
      </c>
    </row>
    <row r="130" spans="2:65" s="9" customFormat="1" ht="11.25" x14ac:dyDescent="0.2">
      <c r="B130" s="115"/>
      <c r="D130" s="98" t="s">
        <v>86</v>
      </c>
      <c r="E130" s="116" t="s">
        <v>0</v>
      </c>
      <c r="F130" s="117" t="s">
        <v>89</v>
      </c>
      <c r="H130" s="118">
        <v>40</v>
      </c>
      <c r="I130" s="119"/>
      <c r="L130" s="115"/>
      <c r="M130" s="120"/>
      <c r="T130" s="121"/>
      <c r="AT130" s="116" t="s">
        <v>86</v>
      </c>
      <c r="AU130" s="116" t="s">
        <v>48</v>
      </c>
      <c r="AV130" s="9" t="s">
        <v>90</v>
      </c>
      <c r="AW130" s="9" t="s">
        <v>20</v>
      </c>
      <c r="AX130" s="9" t="s">
        <v>47</v>
      </c>
      <c r="AY130" s="116" t="s">
        <v>76</v>
      </c>
    </row>
    <row r="131" spans="2:65" s="1" customFormat="1" ht="16.5" customHeight="1" x14ac:dyDescent="0.2">
      <c r="B131" s="84"/>
      <c r="C131" s="122" t="s">
        <v>94</v>
      </c>
      <c r="D131" s="122" t="s">
        <v>95</v>
      </c>
      <c r="E131" s="123" t="s">
        <v>96</v>
      </c>
      <c r="F131" s="124" t="s">
        <v>97</v>
      </c>
      <c r="G131" s="125" t="s">
        <v>82</v>
      </c>
      <c r="H131" s="126">
        <v>40</v>
      </c>
      <c r="I131" s="127"/>
      <c r="J131" s="128">
        <f>ROUND(I131*H131,2)</f>
        <v>0</v>
      </c>
      <c r="K131" s="124" t="s">
        <v>0</v>
      </c>
      <c r="L131" s="129"/>
      <c r="M131" s="130" t="s">
        <v>0</v>
      </c>
      <c r="N131" s="131" t="s">
        <v>28</v>
      </c>
      <c r="P131" s="94">
        <f>O131*H131</f>
        <v>0</v>
      </c>
      <c r="Q131" s="94">
        <v>1.07E-3</v>
      </c>
      <c r="R131" s="94">
        <f>Q131*H131</f>
        <v>4.2799999999999998E-2</v>
      </c>
      <c r="S131" s="94">
        <v>0</v>
      </c>
      <c r="T131" s="95">
        <f>S131*H131</f>
        <v>0</v>
      </c>
      <c r="AR131" s="96" t="s">
        <v>98</v>
      </c>
      <c r="AT131" s="96" t="s">
        <v>95</v>
      </c>
      <c r="AU131" s="96" t="s">
        <v>48</v>
      </c>
      <c r="AY131" s="10" t="s">
        <v>76</v>
      </c>
      <c r="BE131" s="97">
        <f>IF(N131="základní",J131,0)</f>
        <v>0</v>
      </c>
      <c r="BF131" s="97">
        <f>IF(N131="snížená",J131,0)</f>
        <v>0</v>
      </c>
      <c r="BG131" s="97">
        <f>IF(N131="zákl. přenesená",J131,0)</f>
        <v>0</v>
      </c>
      <c r="BH131" s="97">
        <f>IF(N131="sníž. přenesená",J131,0)</f>
        <v>0</v>
      </c>
      <c r="BI131" s="97">
        <f>IF(N131="nulová",J131,0)</f>
        <v>0</v>
      </c>
      <c r="BJ131" s="10" t="s">
        <v>47</v>
      </c>
      <c r="BK131" s="97">
        <f>ROUND(I131*H131,2)</f>
        <v>0</v>
      </c>
      <c r="BL131" s="10" t="s">
        <v>90</v>
      </c>
      <c r="BM131" s="96" t="s">
        <v>99</v>
      </c>
    </row>
    <row r="132" spans="2:65" s="1" customFormat="1" ht="11.25" x14ac:dyDescent="0.2">
      <c r="B132" s="19"/>
      <c r="D132" s="98" t="s">
        <v>85</v>
      </c>
      <c r="F132" s="99" t="s">
        <v>97</v>
      </c>
      <c r="I132" s="100"/>
      <c r="L132" s="19"/>
      <c r="M132" s="101"/>
      <c r="T132" s="32"/>
      <c r="AT132" s="10" t="s">
        <v>85</v>
      </c>
      <c r="AU132" s="10" t="s">
        <v>48</v>
      </c>
    </row>
    <row r="133" spans="2:65" s="6" customFormat="1" ht="25.9" customHeight="1" x14ac:dyDescent="0.2">
      <c r="B133" s="72"/>
      <c r="D133" s="73" t="s">
        <v>45</v>
      </c>
      <c r="E133" s="74" t="s">
        <v>100</v>
      </c>
      <c r="F133" s="74" t="s">
        <v>101</v>
      </c>
      <c r="I133" s="75"/>
      <c r="J133" s="76">
        <f>BK133</f>
        <v>0</v>
      </c>
      <c r="L133" s="72"/>
      <c r="M133" s="77"/>
      <c r="P133" s="78">
        <f>P134</f>
        <v>0</v>
      </c>
      <c r="R133" s="78">
        <f>R134</f>
        <v>2.7999999999999995E-3</v>
      </c>
      <c r="T133" s="79">
        <f>T134</f>
        <v>0</v>
      </c>
      <c r="AR133" s="73" t="s">
        <v>48</v>
      </c>
      <c r="AT133" s="80" t="s">
        <v>45</v>
      </c>
      <c r="AU133" s="80" t="s">
        <v>46</v>
      </c>
      <c r="AY133" s="73" t="s">
        <v>76</v>
      </c>
      <c r="BK133" s="81">
        <f>BK134</f>
        <v>0</v>
      </c>
    </row>
    <row r="134" spans="2:65" s="6" customFormat="1" ht="22.9" customHeight="1" x14ac:dyDescent="0.2">
      <c r="B134" s="72"/>
      <c r="D134" s="73" t="s">
        <v>45</v>
      </c>
      <c r="E134" s="82" t="s">
        <v>102</v>
      </c>
      <c r="F134" s="82" t="s">
        <v>103</v>
      </c>
      <c r="I134" s="75"/>
      <c r="J134" s="83">
        <f>BK134</f>
        <v>0</v>
      </c>
      <c r="L134" s="72"/>
      <c r="M134" s="77"/>
      <c r="P134" s="78">
        <f>SUM(P135:P143)</f>
        <v>0</v>
      </c>
      <c r="R134" s="78">
        <f>SUM(R135:R143)</f>
        <v>2.7999999999999995E-3</v>
      </c>
      <c r="T134" s="79">
        <f>SUM(T135:T143)</f>
        <v>0</v>
      </c>
      <c r="AR134" s="73" t="s">
        <v>48</v>
      </c>
      <c r="AT134" s="80" t="s">
        <v>45</v>
      </c>
      <c r="AU134" s="80" t="s">
        <v>47</v>
      </c>
      <c r="AY134" s="73" t="s">
        <v>76</v>
      </c>
      <c r="BK134" s="81">
        <f>SUM(BK135:BK143)</f>
        <v>0</v>
      </c>
    </row>
    <row r="135" spans="2:65" s="1" customFormat="1" ht="16.5" customHeight="1" x14ac:dyDescent="0.2">
      <c r="B135" s="84"/>
      <c r="C135" s="85" t="s">
        <v>90</v>
      </c>
      <c r="D135" s="85" t="s">
        <v>79</v>
      </c>
      <c r="E135" s="86" t="s">
        <v>104</v>
      </c>
      <c r="F135" s="87" t="s">
        <v>105</v>
      </c>
      <c r="G135" s="88" t="s">
        <v>82</v>
      </c>
      <c r="H135" s="89">
        <v>40</v>
      </c>
      <c r="I135" s="90"/>
      <c r="J135" s="91">
        <f>ROUND(I135*H135,2)</f>
        <v>0</v>
      </c>
      <c r="K135" s="87" t="s">
        <v>0</v>
      </c>
      <c r="L135" s="19"/>
      <c r="M135" s="92" t="s">
        <v>0</v>
      </c>
      <c r="N135" s="93" t="s">
        <v>28</v>
      </c>
      <c r="P135" s="94">
        <f>O135*H135</f>
        <v>0</v>
      </c>
      <c r="Q135" s="94">
        <v>6.9999999999999994E-5</v>
      </c>
      <c r="R135" s="94">
        <f>Q135*H135</f>
        <v>2.7999999999999995E-3</v>
      </c>
      <c r="S135" s="94">
        <v>0</v>
      </c>
      <c r="T135" s="95">
        <f>S135*H135</f>
        <v>0</v>
      </c>
      <c r="AR135" s="96" t="s">
        <v>106</v>
      </c>
      <c r="AT135" s="96" t="s">
        <v>79</v>
      </c>
      <c r="AU135" s="96" t="s">
        <v>48</v>
      </c>
      <c r="AY135" s="10" t="s">
        <v>76</v>
      </c>
      <c r="BE135" s="97">
        <f>IF(N135="základní",J135,0)</f>
        <v>0</v>
      </c>
      <c r="BF135" s="97">
        <f>IF(N135="snížená",J135,0)</f>
        <v>0</v>
      </c>
      <c r="BG135" s="97">
        <f>IF(N135="zákl. přenesená",J135,0)</f>
        <v>0</v>
      </c>
      <c r="BH135" s="97">
        <f>IF(N135="sníž. přenesená",J135,0)</f>
        <v>0</v>
      </c>
      <c r="BI135" s="97">
        <f>IF(N135="nulová",J135,0)</f>
        <v>0</v>
      </c>
      <c r="BJ135" s="10" t="s">
        <v>47</v>
      </c>
      <c r="BK135" s="97">
        <f>ROUND(I135*H135,2)</f>
        <v>0</v>
      </c>
      <c r="BL135" s="10" t="s">
        <v>106</v>
      </c>
      <c r="BM135" s="96" t="s">
        <v>107</v>
      </c>
    </row>
    <row r="136" spans="2:65" s="1" customFormat="1" ht="11.25" x14ac:dyDescent="0.2">
      <c r="B136" s="19"/>
      <c r="D136" s="98" t="s">
        <v>85</v>
      </c>
      <c r="F136" s="99" t="s">
        <v>105</v>
      </c>
      <c r="I136" s="100"/>
      <c r="L136" s="19"/>
      <c r="M136" s="101"/>
      <c r="T136" s="32"/>
      <c r="AT136" s="10" t="s">
        <v>85</v>
      </c>
      <c r="AU136" s="10" t="s">
        <v>48</v>
      </c>
    </row>
    <row r="137" spans="2:65" s="7" customFormat="1" ht="11.25" x14ac:dyDescent="0.2">
      <c r="B137" s="102"/>
      <c r="D137" s="98" t="s">
        <v>86</v>
      </c>
      <c r="E137" s="103" t="s">
        <v>0</v>
      </c>
      <c r="F137" s="104" t="s">
        <v>108</v>
      </c>
      <c r="H137" s="103" t="s">
        <v>0</v>
      </c>
      <c r="I137" s="105"/>
      <c r="L137" s="102"/>
      <c r="M137" s="106"/>
      <c r="T137" s="107"/>
      <c r="AT137" s="103" t="s">
        <v>86</v>
      </c>
      <c r="AU137" s="103" t="s">
        <v>48</v>
      </c>
      <c r="AV137" s="7" t="s">
        <v>47</v>
      </c>
      <c r="AW137" s="7" t="s">
        <v>20</v>
      </c>
      <c r="AX137" s="7" t="s">
        <v>46</v>
      </c>
      <c r="AY137" s="103" t="s">
        <v>76</v>
      </c>
    </row>
    <row r="138" spans="2:65" s="7" customFormat="1" ht="11.25" x14ac:dyDescent="0.2">
      <c r="B138" s="102"/>
      <c r="D138" s="98" t="s">
        <v>86</v>
      </c>
      <c r="E138" s="103" t="s">
        <v>0</v>
      </c>
      <c r="F138" s="104" t="s">
        <v>109</v>
      </c>
      <c r="H138" s="103" t="s">
        <v>0</v>
      </c>
      <c r="I138" s="105"/>
      <c r="L138" s="102"/>
      <c r="M138" s="106"/>
      <c r="T138" s="107"/>
      <c r="AT138" s="103" t="s">
        <v>86</v>
      </c>
      <c r="AU138" s="103" t="s">
        <v>48</v>
      </c>
      <c r="AV138" s="7" t="s">
        <v>47</v>
      </c>
      <c r="AW138" s="7" t="s">
        <v>20</v>
      </c>
      <c r="AX138" s="7" t="s">
        <v>46</v>
      </c>
      <c r="AY138" s="103" t="s">
        <v>76</v>
      </c>
    </row>
    <row r="139" spans="2:65" s="7" customFormat="1" ht="11.25" x14ac:dyDescent="0.2">
      <c r="B139" s="102"/>
      <c r="D139" s="98" t="s">
        <v>86</v>
      </c>
      <c r="E139" s="103" t="s">
        <v>0</v>
      </c>
      <c r="F139" s="104" t="s">
        <v>110</v>
      </c>
      <c r="H139" s="103" t="s">
        <v>0</v>
      </c>
      <c r="I139" s="105"/>
      <c r="L139" s="102"/>
      <c r="M139" s="106"/>
      <c r="T139" s="107"/>
      <c r="AT139" s="103" t="s">
        <v>86</v>
      </c>
      <c r="AU139" s="103" t="s">
        <v>48</v>
      </c>
      <c r="AV139" s="7" t="s">
        <v>47</v>
      </c>
      <c r="AW139" s="7" t="s">
        <v>20</v>
      </c>
      <c r="AX139" s="7" t="s">
        <v>46</v>
      </c>
      <c r="AY139" s="103" t="s">
        <v>76</v>
      </c>
    </row>
    <row r="140" spans="2:65" s="7" customFormat="1" ht="11.25" x14ac:dyDescent="0.2">
      <c r="B140" s="102"/>
      <c r="D140" s="98" t="s">
        <v>86</v>
      </c>
      <c r="E140" s="103" t="s">
        <v>0</v>
      </c>
      <c r="F140" s="104" t="s">
        <v>111</v>
      </c>
      <c r="H140" s="103" t="s">
        <v>0</v>
      </c>
      <c r="I140" s="105"/>
      <c r="L140" s="102"/>
      <c r="M140" s="106"/>
      <c r="T140" s="107"/>
      <c r="AT140" s="103" t="s">
        <v>86</v>
      </c>
      <c r="AU140" s="103" t="s">
        <v>48</v>
      </c>
      <c r="AV140" s="7" t="s">
        <v>47</v>
      </c>
      <c r="AW140" s="7" t="s">
        <v>20</v>
      </c>
      <c r="AX140" s="7" t="s">
        <v>46</v>
      </c>
      <c r="AY140" s="103" t="s">
        <v>76</v>
      </c>
    </row>
    <row r="141" spans="2:65" s="7" customFormat="1" ht="11.25" x14ac:dyDescent="0.2">
      <c r="B141" s="102"/>
      <c r="D141" s="98" t="s">
        <v>86</v>
      </c>
      <c r="E141" s="103" t="s">
        <v>0</v>
      </c>
      <c r="F141" s="104" t="s">
        <v>112</v>
      </c>
      <c r="H141" s="103" t="s">
        <v>0</v>
      </c>
      <c r="I141" s="105"/>
      <c r="L141" s="102"/>
      <c r="M141" s="106"/>
      <c r="T141" s="107"/>
      <c r="AT141" s="103" t="s">
        <v>86</v>
      </c>
      <c r="AU141" s="103" t="s">
        <v>48</v>
      </c>
      <c r="AV141" s="7" t="s">
        <v>47</v>
      </c>
      <c r="AW141" s="7" t="s">
        <v>20</v>
      </c>
      <c r="AX141" s="7" t="s">
        <v>46</v>
      </c>
      <c r="AY141" s="103" t="s">
        <v>76</v>
      </c>
    </row>
    <row r="142" spans="2:65" s="8" customFormat="1" ht="11.25" x14ac:dyDescent="0.2">
      <c r="B142" s="108"/>
      <c r="D142" s="98" t="s">
        <v>86</v>
      </c>
      <c r="E142" s="109" t="s">
        <v>0</v>
      </c>
      <c r="F142" s="110" t="s">
        <v>88</v>
      </c>
      <c r="H142" s="111">
        <v>40</v>
      </c>
      <c r="I142" s="112"/>
      <c r="L142" s="108"/>
      <c r="M142" s="113"/>
      <c r="T142" s="114"/>
      <c r="AT142" s="109" t="s">
        <v>86</v>
      </c>
      <c r="AU142" s="109" t="s">
        <v>48</v>
      </c>
      <c r="AV142" s="8" t="s">
        <v>48</v>
      </c>
      <c r="AW142" s="8" t="s">
        <v>20</v>
      </c>
      <c r="AX142" s="8" t="s">
        <v>46</v>
      </c>
      <c r="AY142" s="109" t="s">
        <v>76</v>
      </c>
    </row>
    <row r="143" spans="2:65" s="9" customFormat="1" ht="11.25" x14ac:dyDescent="0.2">
      <c r="B143" s="115"/>
      <c r="D143" s="98" t="s">
        <v>86</v>
      </c>
      <c r="E143" s="116" t="s">
        <v>0</v>
      </c>
      <c r="F143" s="117" t="s">
        <v>89</v>
      </c>
      <c r="H143" s="118">
        <v>40</v>
      </c>
      <c r="I143" s="119"/>
      <c r="L143" s="115"/>
      <c r="M143" s="120"/>
      <c r="T143" s="121"/>
      <c r="AT143" s="116" t="s">
        <v>86</v>
      </c>
      <c r="AU143" s="116" t="s">
        <v>48</v>
      </c>
      <c r="AV143" s="9" t="s">
        <v>90</v>
      </c>
      <c r="AW143" s="9" t="s">
        <v>20</v>
      </c>
      <c r="AX143" s="9" t="s">
        <v>47</v>
      </c>
      <c r="AY143" s="116" t="s">
        <v>76</v>
      </c>
    </row>
    <row r="144" spans="2:65" s="6" customFormat="1" ht="25.9" customHeight="1" x14ac:dyDescent="0.2">
      <c r="B144" s="72"/>
      <c r="D144" s="73" t="s">
        <v>45</v>
      </c>
      <c r="E144" s="74" t="s">
        <v>113</v>
      </c>
      <c r="F144" s="74" t="s">
        <v>114</v>
      </c>
      <c r="I144" s="75"/>
      <c r="J144" s="76">
        <f>J146</f>
        <v>0</v>
      </c>
      <c r="L144" s="72"/>
      <c r="M144" s="77"/>
      <c r="P144" s="78" t="e">
        <f>#REF!+P146</f>
        <v>#REF!</v>
      </c>
      <c r="R144" s="78" t="e">
        <f>#REF!+R146</f>
        <v>#REF!</v>
      </c>
      <c r="T144" s="79" t="e">
        <f>#REF!+T146</f>
        <v>#REF!</v>
      </c>
      <c r="AR144" s="73" t="s">
        <v>115</v>
      </c>
      <c r="AT144" s="80" t="s">
        <v>45</v>
      </c>
      <c r="AU144" s="80" t="s">
        <v>46</v>
      </c>
      <c r="AY144" s="73" t="s">
        <v>76</v>
      </c>
      <c r="BK144" s="81" t="e">
        <f>#REF!+BK146</f>
        <v>#REF!</v>
      </c>
    </row>
    <row r="145" spans="2:65" s="1" customFormat="1" ht="11.25" x14ac:dyDescent="0.2">
      <c r="B145" s="19"/>
      <c r="D145" s="98"/>
      <c r="F145" s="134"/>
      <c r="I145" s="100"/>
      <c r="L145" s="19"/>
      <c r="M145" s="101"/>
      <c r="T145" s="32"/>
      <c r="AT145" s="10" t="s">
        <v>118</v>
      </c>
      <c r="AU145" s="10" t="s">
        <v>48</v>
      </c>
    </row>
    <row r="146" spans="2:65" s="6" customFormat="1" ht="22.9" customHeight="1" x14ac:dyDescent="0.2">
      <c r="B146" s="72"/>
      <c r="D146" s="73" t="s">
        <v>45</v>
      </c>
      <c r="E146" s="82" t="s">
        <v>119</v>
      </c>
      <c r="F146" s="82" t="s">
        <v>120</v>
      </c>
      <c r="I146" s="75"/>
      <c r="J146" s="83">
        <f>BK146</f>
        <v>0</v>
      </c>
      <c r="L146" s="72"/>
      <c r="M146" s="77"/>
      <c r="P146" s="78">
        <f>SUM(P147:P149)</f>
        <v>0</v>
      </c>
      <c r="R146" s="78">
        <f>SUM(R147:R149)</f>
        <v>0</v>
      </c>
      <c r="T146" s="79">
        <f>SUM(T147:T149)</f>
        <v>0</v>
      </c>
      <c r="AR146" s="73" t="s">
        <v>115</v>
      </c>
      <c r="AT146" s="80" t="s">
        <v>45</v>
      </c>
      <c r="AU146" s="80" t="s">
        <v>47</v>
      </c>
      <c r="AY146" s="73" t="s">
        <v>76</v>
      </c>
      <c r="BK146" s="81">
        <f>SUM(BK147:BK149)</f>
        <v>0</v>
      </c>
    </row>
    <row r="147" spans="2:65" s="1" customFormat="1" ht="16.5" customHeight="1" x14ac:dyDescent="0.2">
      <c r="B147" s="84"/>
      <c r="C147" s="85">
        <v>5</v>
      </c>
      <c r="D147" s="85" t="s">
        <v>79</v>
      </c>
      <c r="E147" s="86" t="s">
        <v>121</v>
      </c>
      <c r="F147" s="87" t="s">
        <v>122</v>
      </c>
      <c r="G147" s="88" t="s">
        <v>123</v>
      </c>
      <c r="H147" s="89">
        <v>1</v>
      </c>
      <c r="I147" s="90"/>
      <c r="J147" s="91">
        <f>ROUND(I147*H147,2)</f>
        <v>0</v>
      </c>
      <c r="K147" s="87" t="s">
        <v>124</v>
      </c>
      <c r="L147" s="19"/>
      <c r="M147" s="92" t="s">
        <v>0</v>
      </c>
      <c r="N147" s="93" t="s">
        <v>28</v>
      </c>
      <c r="P147" s="94">
        <f>O147*H147</f>
        <v>0</v>
      </c>
      <c r="Q147" s="94">
        <v>0</v>
      </c>
      <c r="R147" s="94">
        <f>Q147*H147</f>
        <v>0</v>
      </c>
      <c r="S147" s="94">
        <v>0</v>
      </c>
      <c r="T147" s="95">
        <f>S147*H147</f>
        <v>0</v>
      </c>
      <c r="AR147" s="96" t="s">
        <v>116</v>
      </c>
      <c r="AT147" s="96" t="s">
        <v>79</v>
      </c>
      <c r="AU147" s="96" t="s">
        <v>48</v>
      </c>
      <c r="AY147" s="10" t="s">
        <v>76</v>
      </c>
      <c r="BE147" s="97">
        <f>IF(N147="základní",J147,0)</f>
        <v>0</v>
      </c>
      <c r="BF147" s="97">
        <f>IF(N147="snížená",J147,0)</f>
        <v>0</v>
      </c>
      <c r="BG147" s="97">
        <f>IF(N147="zákl. přenesená",J147,0)</f>
        <v>0</v>
      </c>
      <c r="BH147" s="97">
        <f>IF(N147="sníž. přenesená",J147,0)</f>
        <v>0</v>
      </c>
      <c r="BI147" s="97">
        <f>IF(N147="nulová",J147,0)</f>
        <v>0</v>
      </c>
      <c r="BJ147" s="10" t="s">
        <v>47</v>
      </c>
      <c r="BK147" s="97">
        <f>ROUND(I147*H147,2)</f>
        <v>0</v>
      </c>
      <c r="BL147" s="10" t="s">
        <v>116</v>
      </c>
      <c r="BM147" s="96" t="s">
        <v>125</v>
      </c>
    </row>
    <row r="148" spans="2:65" s="1" customFormat="1" ht="11.25" x14ac:dyDescent="0.2">
      <c r="B148" s="19"/>
      <c r="D148" s="98" t="s">
        <v>85</v>
      </c>
      <c r="F148" s="99" t="s">
        <v>122</v>
      </c>
      <c r="I148" s="100"/>
      <c r="L148" s="19"/>
      <c r="M148" s="101"/>
      <c r="T148" s="32"/>
      <c r="AT148" s="10" t="s">
        <v>85</v>
      </c>
      <c r="AU148" s="10" t="s">
        <v>48</v>
      </c>
    </row>
    <row r="149" spans="2:65" s="1" customFormat="1" ht="11.25" x14ac:dyDescent="0.2">
      <c r="B149" s="19"/>
      <c r="D149" s="132" t="s">
        <v>117</v>
      </c>
      <c r="F149" s="133" t="s">
        <v>126</v>
      </c>
      <c r="I149" s="100"/>
      <c r="L149" s="19"/>
      <c r="M149" s="135"/>
      <c r="N149" s="136"/>
      <c r="O149" s="136"/>
      <c r="P149" s="136"/>
      <c r="Q149" s="136"/>
      <c r="R149" s="136"/>
      <c r="S149" s="136"/>
      <c r="T149" s="137"/>
      <c r="AT149" s="10" t="s">
        <v>117</v>
      </c>
      <c r="AU149" s="10" t="s">
        <v>48</v>
      </c>
    </row>
    <row r="150" spans="2:65" s="1" customFormat="1" ht="6.95" customHeight="1" x14ac:dyDescent="0.2">
      <c r="B150" s="25"/>
      <c r="C150" s="26"/>
      <c r="D150" s="26"/>
      <c r="E150" s="26"/>
      <c r="F150" s="26"/>
      <c r="G150" s="26"/>
      <c r="H150" s="26"/>
      <c r="I150" s="26"/>
      <c r="J150" s="26"/>
      <c r="K150" s="26"/>
      <c r="L150" s="19"/>
    </row>
    <row r="151" spans="2:65" ht="11.25" x14ac:dyDescent="0.2"/>
    <row r="152" spans="2:65" ht="11.25" x14ac:dyDescent="0.2"/>
    <row r="153" spans="2:65" ht="11.25" x14ac:dyDescent="0.2"/>
    <row r="154" spans="2:65" ht="11.25" x14ac:dyDescent="0.2"/>
    <row r="155" spans="2:65" ht="11.25" x14ac:dyDescent="0.2"/>
  </sheetData>
  <autoFilter ref="C117:K149" xr:uid="{00000000-0009-0000-0000-000001000000}"/>
  <mergeCells count="6">
    <mergeCell ref="L2:V2"/>
    <mergeCell ref="E7:H7"/>
    <mergeCell ref="E16:H16"/>
    <mergeCell ref="E25:H25"/>
    <mergeCell ref="E85:H85"/>
    <mergeCell ref="E110:H110"/>
  </mergeCells>
  <hyperlinks>
    <hyperlink ref="F149" r:id="rId1" xr:uid="{00000000-0004-0000-01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SBD_07_HPL - Výměna výpln...</vt:lpstr>
      <vt:lpstr>'SBD_07_HPL - Výměna výpln...'!Názvy_tisku</vt:lpstr>
      <vt:lpstr>'SBD_07_HPL - Výměna výpln...'!Oblast_tisku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Filipová</dc:creator>
  <cp:lastModifiedBy>Michal Szlauer</cp:lastModifiedBy>
  <dcterms:created xsi:type="dcterms:W3CDTF">2024-11-25T09:35:59Z</dcterms:created>
  <dcterms:modified xsi:type="dcterms:W3CDTF">2025-05-14T05:00:35Z</dcterms:modified>
</cp:coreProperties>
</file>